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120" windowWidth="27795" windowHeight="12075"/>
  </bookViews>
  <sheets>
    <sheet name="cover" sheetId="54" r:id="rId1"/>
    <sheet name="index" sheetId="4" r:id="rId2"/>
    <sheet name="Ind_Summary" sheetId="6" r:id="rId3"/>
    <sheet name="Ind_Summary_fec" sheetId="7" r:id="rId4"/>
    <sheet name="Ind_Summary_ued" sheetId="8" r:id="rId5"/>
    <sheet name="Ind_Summary_emi" sheetId="9" r:id="rId6"/>
    <sheet name="ISI" sheetId="10" r:id="rId7"/>
    <sheet name="ISI_fec" sheetId="11" r:id="rId8"/>
    <sheet name="ISI_ued" sheetId="12" r:id="rId9"/>
    <sheet name="ISI_emi" sheetId="13" r:id="rId10"/>
    <sheet name="NFM" sheetId="14" r:id="rId11"/>
    <sheet name="NFM_fec" sheetId="15" r:id="rId12"/>
    <sheet name="NFM_ued" sheetId="16" r:id="rId13"/>
    <sheet name="NFM_emi" sheetId="17" r:id="rId14"/>
    <sheet name="CHI" sheetId="18" r:id="rId15"/>
    <sheet name="CHI_fec" sheetId="19" r:id="rId16"/>
    <sheet name="CHI_ued" sheetId="20" r:id="rId17"/>
    <sheet name="CHI_emi" sheetId="21" r:id="rId18"/>
    <sheet name="NMM" sheetId="22" r:id="rId19"/>
    <sheet name="NMM_fec" sheetId="23" r:id="rId20"/>
    <sheet name="NMM_ued" sheetId="24" r:id="rId21"/>
    <sheet name="NMM_emi" sheetId="25" r:id="rId22"/>
    <sheet name="PPA" sheetId="26" r:id="rId23"/>
    <sheet name="PPA_fec" sheetId="27" r:id="rId24"/>
    <sheet name="PPA_ued" sheetId="28" r:id="rId25"/>
    <sheet name="PPA_emi" sheetId="29" r:id="rId26"/>
    <sheet name="FBT" sheetId="30" r:id="rId27"/>
    <sheet name="FBT_fec" sheetId="31" r:id="rId28"/>
    <sheet name="FBT_ued" sheetId="32" r:id="rId29"/>
    <sheet name="FBT_emi" sheetId="33" r:id="rId30"/>
    <sheet name="TRE" sheetId="34" r:id="rId31"/>
    <sheet name="TRE_fec" sheetId="35" r:id="rId32"/>
    <sheet name="TRE_ued" sheetId="36" r:id="rId33"/>
    <sheet name="TRE_emi" sheetId="37" r:id="rId34"/>
    <sheet name="MAE" sheetId="38" r:id="rId35"/>
    <sheet name="MAE_fec" sheetId="39" r:id="rId36"/>
    <sheet name="MAE_ued" sheetId="40" r:id="rId37"/>
    <sheet name="MAE_emi" sheetId="41" r:id="rId38"/>
    <sheet name="TEL" sheetId="42" r:id="rId39"/>
    <sheet name="TEL_fec" sheetId="43" r:id="rId40"/>
    <sheet name="TEL_ued" sheetId="44" r:id="rId41"/>
    <sheet name="TEL_emi" sheetId="45" r:id="rId42"/>
    <sheet name="WWP" sheetId="46" r:id="rId43"/>
    <sheet name="WWP_fec" sheetId="47" r:id="rId44"/>
    <sheet name="WWP_ued" sheetId="48" r:id="rId45"/>
    <sheet name="WWP_emi" sheetId="49" r:id="rId46"/>
    <sheet name="OIS" sheetId="50" r:id="rId47"/>
    <sheet name="OIS_fec" sheetId="51" r:id="rId48"/>
    <sheet name="OIS_ued" sheetId="52" r:id="rId49"/>
    <sheet name="OIS_emi" sheetId="53" r:id="rId50"/>
  </sheets>
  <definedNames>
    <definedName name="_xlnm.Print_Area" localSheetId="2">Ind_Summary!$A$1:$L$127</definedName>
    <definedName name="_xlnm.Print_Titles" localSheetId="14">CHI!$1:$1</definedName>
    <definedName name="_xlnm.Print_Titles" localSheetId="17">CHI_emi!$1:$1</definedName>
    <definedName name="_xlnm.Print_Titles" localSheetId="15">CHI_fec!$1:$1</definedName>
    <definedName name="_xlnm.Print_Titles" localSheetId="16">CHI_ued!$1:$1</definedName>
    <definedName name="_xlnm.Print_Titles" localSheetId="26">FBT!$1:$1</definedName>
    <definedName name="_xlnm.Print_Titles" localSheetId="29">FBT_emi!$1:$1</definedName>
    <definedName name="_xlnm.Print_Titles" localSheetId="27">FBT_fec!$1:$1</definedName>
    <definedName name="_xlnm.Print_Titles" localSheetId="28">FBT_ued!$1:$1</definedName>
    <definedName name="_xlnm.Print_Titles" localSheetId="2">Ind_Summary!$1:$1</definedName>
    <definedName name="_xlnm.Print_Titles" localSheetId="5">Ind_Summary_emi!$1:$1</definedName>
    <definedName name="_xlnm.Print_Titles" localSheetId="3">Ind_Summary_fec!$1:$1</definedName>
    <definedName name="_xlnm.Print_Titles" localSheetId="4">Ind_Summary_ued!$1:$1</definedName>
    <definedName name="_xlnm.Print_Titles" localSheetId="6">ISI!$1:$1</definedName>
    <definedName name="_xlnm.Print_Titles" localSheetId="9">ISI_emi!$1:$1</definedName>
    <definedName name="_xlnm.Print_Titles" localSheetId="7">ISI_fec!$1:$1</definedName>
    <definedName name="_xlnm.Print_Titles" localSheetId="8">ISI_ued!$1:$1</definedName>
    <definedName name="_xlnm.Print_Titles" localSheetId="34">MAE!$1:$1</definedName>
    <definedName name="_xlnm.Print_Titles" localSheetId="37">MAE_emi!$1:$1</definedName>
    <definedName name="_xlnm.Print_Titles" localSheetId="35">MAE_fec!$1:$1</definedName>
    <definedName name="_xlnm.Print_Titles" localSheetId="36">MAE_ued!$1:$1</definedName>
    <definedName name="_xlnm.Print_Titles" localSheetId="10">NFM!$1:$1</definedName>
    <definedName name="_xlnm.Print_Titles" localSheetId="13">NFM_emi!$1:$1</definedName>
    <definedName name="_xlnm.Print_Titles" localSheetId="11">NFM_fec!$1:$1</definedName>
    <definedName name="_xlnm.Print_Titles" localSheetId="12">NFM_ued!$1:$1</definedName>
    <definedName name="_xlnm.Print_Titles" localSheetId="18">NMM!$1:$1</definedName>
    <definedName name="_xlnm.Print_Titles" localSheetId="21">NMM_emi!$1:$1</definedName>
    <definedName name="_xlnm.Print_Titles" localSheetId="19">NMM_fec!$1:$1</definedName>
    <definedName name="_xlnm.Print_Titles" localSheetId="20">NMM_ued!$1:$1</definedName>
    <definedName name="_xlnm.Print_Titles" localSheetId="46">OIS!$1:$1</definedName>
    <definedName name="_xlnm.Print_Titles" localSheetId="49">OIS_emi!$1:$1</definedName>
    <definedName name="_xlnm.Print_Titles" localSheetId="47">OIS_fec!$1:$1</definedName>
    <definedName name="_xlnm.Print_Titles" localSheetId="48">OIS_ued!$1:$1</definedName>
    <definedName name="_xlnm.Print_Titles" localSheetId="22">PPA!$1:$1</definedName>
    <definedName name="_xlnm.Print_Titles" localSheetId="25">PPA_emi!$1:$1</definedName>
    <definedName name="_xlnm.Print_Titles" localSheetId="23">PPA_fec!$1:$1</definedName>
    <definedName name="_xlnm.Print_Titles" localSheetId="24">PPA_ued!$1:$1</definedName>
    <definedName name="_xlnm.Print_Titles" localSheetId="38">TEL!$1:$1</definedName>
    <definedName name="_xlnm.Print_Titles" localSheetId="41">TEL_emi!$1:$1</definedName>
    <definedName name="_xlnm.Print_Titles" localSheetId="39">TEL_fec!$1:$1</definedName>
    <definedName name="_xlnm.Print_Titles" localSheetId="40">TEL_ued!$1:$1</definedName>
    <definedName name="_xlnm.Print_Titles" localSheetId="30">TRE!$1:$1</definedName>
    <definedName name="_xlnm.Print_Titles" localSheetId="33">TRE_emi!$1:$1</definedName>
    <definedName name="_xlnm.Print_Titles" localSheetId="31">TRE_fec!$1:$1</definedName>
    <definedName name="_xlnm.Print_Titles" localSheetId="32">TRE_ued!$1:$1</definedName>
    <definedName name="_xlnm.Print_Titles" localSheetId="42">WWP!$1:$1</definedName>
    <definedName name="_xlnm.Print_Titles" localSheetId="45">WWP_emi!$1:$1</definedName>
    <definedName name="_xlnm.Print_Titles" localSheetId="43">WWP_fec!$1:$1</definedName>
    <definedName name="_xlnm.Print_Titles" localSheetId="44">WWP_ued!$1:$1</definedName>
  </definedNames>
  <calcPr calcId="145621"/>
</workbook>
</file>

<file path=xl/calcChain.xml><?xml version="1.0" encoding="utf-8"?>
<calcChain xmlns="http://schemas.openxmlformats.org/spreadsheetml/2006/main">
  <c r="Q5" i="14" l="1"/>
  <c r="P5" i="14"/>
  <c r="O5" i="14"/>
  <c r="N5" i="14"/>
  <c r="M5" i="14"/>
  <c r="L5" i="14"/>
  <c r="K5" i="14"/>
  <c r="J5" i="14"/>
  <c r="I5" i="14"/>
  <c r="H5" i="14"/>
  <c r="G5" i="14"/>
  <c r="F5" i="14"/>
  <c r="E5" i="14"/>
  <c r="D5" i="14"/>
  <c r="C5" i="14"/>
  <c r="B5" i="14"/>
  <c r="Q3" i="10"/>
  <c r="P3" i="10"/>
  <c r="O3" i="10"/>
  <c r="N3" i="10"/>
  <c r="M3" i="10"/>
  <c r="L3" i="10"/>
  <c r="K3" i="10"/>
  <c r="J3" i="10"/>
  <c r="I3" i="10"/>
  <c r="H3" i="10"/>
  <c r="G3" i="10"/>
  <c r="F3" i="10"/>
  <c r="E3" i="10"/>
  <c r="D3" i="10"/>
  <c r="C3" i="10"/>
  <c r="B3" i="10"/>
  <c r="P9" i="42" l="1"/>
  <c r="H8" i="42"/>
  <c r="P9" i="30"/>
  <c r="O8" i="30"/>
  <c r="B9" i="50"/>
  <c r="B9" i="46"/>
  <c r="B9" i="42"/>
  <c r="B9" i="38"/>
  <c r="E9" i="34"/>
  <c r="D9" i="34"/>
  <c r="B9" i="34"/>
  <c r="P8" i="46" l="1"/>
  <c r="Q9" i="46"/>
  <c r="Q8" i="46"/>
  <c r="C9" i="50"/>
  <c r="C8" i="50"/>
  <c r="E9" i="46"/>
  <c r="E8" i="46"/>
  <c r="I9" i="50"/>
  <c r="C8" i="46"/>
  <c r="C9" i="46"/>
  <c r="M9" i="50"/>
  <c r="G9" i="46"/>
  <c r="G8" i="46"/>
  <c r="J8" i="46"/>
  <c r="J9" i="46"/>
  <c r="J8" i="38"/>
  <c r="J9" i="38"/>
  <c r="L9" i="38"/>
  <c r="L8" i="38"/>
  <c r="F9" i="34"/>
  <c r="F8" i="34"/>
  <c r="O9" i="38"/>
  <c r="O8" i="38"/>
  <c r="Q9" i="38"/>
  <c r="Q8" i="38"/>
  <c r="Q9" i="42"/>
  <c r="Q8" i="42"/>
  <c r="K9" i="38"/>
  <c r="K8" i="38"/>
  <c r="M9" i="38"/>
  <c r="M8" i="38"/>
  <c r="N9" i="50"/>
  <c r="N8" i="50"/>
  <c r="P9" i="38"/>
  <c r="P8" i="38"/>
  <c r="I9" i="34"/>
  <c r="I8" i="34"/>
  <c r="Q9" i="50"/>
  <c r="J8" i="34"/>
  <c r="J9" i="34"/>
  <c r="C9" i="30"/>
  <c r="K9" i="46"/>
  <c r="K8" i="46"/>
  <c r="D8" i="42"/>
  <c r="D9" i="42"/>
  <c r="E8" i="30"/>
  <c r="E9" i="30"/>
  <c r="M9" i="46"/>
  <c r="M8" i="46"/>
  <c r="N8" i="34"/>
  <c r="N9" i="34"/>
  <c r="G9" i="30"/>
  <c r="G8" i="30"/>
  <c r="I8" i="42"/>
  <c r="I9" i="42"/>
  <c r="J9" i="30"/>
  <c r="J8" i="30"/>
  <c r="L8" i="42"/>
  <c r="L9" i="42"/>
  <c r="I8" i="38"/>
  <c r="I9" i="38"/>
  <c r="K8" i="50"/>
  <c r="J8" i="50"/>
  <c r="J9" i="50"/>
  <c r="L8" i="50"/>
  <c r="M8" i="50"/>
  <c r="L9" i="50"/>
  <c r="F9" i="46"/>
  <c r="F8" i="46"/>
  <c r="O9" i="50"/>
  <c r="O8" i="50"/>
  <c r="H9" i="46"/>
  <c r="H8" i="46"/>
  <c r="I9" i="46"/>
  <c r="I8" i="46"/>
  <c r="K9" i="34"/>
  <c r="K8" i="34"/>
  <c r="L8" i="34"/>
  <c r="L9" i="34"/>
  <c r="E8" i="42"/>
  <c r="E9" i="42"/>
  <c r="F8" i="42"/>
  <c r="F9" i="42"/>
  <c r="O8" i="34"/>
  <c r="O9" i="34"/>
  <c r="P8" i="34"/>
  <c r="P9" i="34"/>
  <c r="Q8" i="34"/>
  <c r="Q9" i="34"/>
  <c r="C9" i="38"/>
  <c r="C8" i="38"/>
  <c r="D8" i="38"/>
  <c r="D9" i="38"/>
  <c r="D8" i="50"/>
  <c r="D9" i="50"/>
  <c r="E9" i="38"/>
  <c r="E8" i="38"/>
  <c r="P8" i="42"/>
  <c r="O8" i="42"/>
  <c r="O9" i="42"/>
  <c r="Q8" i="30"/>
  <c r="Q9" i="30"/>
  <c r="C8" i="34"/>
  <c r="C9" i="34"/>
  <c r="D8" i="46"/>
  <c r="D9" i="46"/>
  <c r="N9" i="38"/>
  <c r="N8" i="38"/>
  <c r="G9" i="34"/>
  <c r="G8" i="34"/>
  <c r="H9" i="34"/>
  <c r="H8" i="34"/>
  <c r="Q8" i="50"/>
  <c r="P9" i="50"/>
  <c r="P8" i="50"/>
  <c r="C8" i="42"/>
  <c r="C9" i="42"/>
  <c r="D8" i="30"/>
  <c r="D9" i="30"/>
  <c r="L9" i="46"/>
  <c r="L8" i="46"/>
  <c r="M8" i="34"/>
  <c r="M9" i="34"/>
  <c r="F8" i="30"/>
  <c r="F9" i="30"/>
  <c r="N8" i="46"/>
  <c r="N9" i="46"/>
  <c r="G8" i="42"/>
  <c r="G9" i="42"/>
  <c r="H9" i="30"/>
  <c r="H8" i="30"/>
  <c r="I9" i="30"/>
  <c r="I8" i="30"/>
  <c r="O8" i="46"/>
  <c r="J9" i="42"/>
  <c r="J8" i="42"/>
  <c r="K8" i="30"/>
  <c r="K9" i="30"/>
  <c r="K9" i="42"/>
  <c r="K8" i="42"/>
  <c r="L8" i="30"/>
  <c r="L9" i="30"/>
  <c r="M8" i="30"/>
  <c r="M9" i="30"/>
  <c r="M9" i="42"/>
  <c r="M8" i="42"/>
  <c r="E8" i="50"/>
  <c r="E9" i="50"/>
  <c r="N9" i="30"/>
  <c r="N8" i="30"/>
  <c r="F9" i="38"/>
  <c r="F8" i="38"/>
  <c r="N8" i="42"/>
  <c r="N9" i="42"/>
  <c r="F8" i="50"/>
  <c r="F9" i="50"/>
  <c r="G9" i="38"/>
  <c r="G8" i="38"/>
  <c r="G8" i="50"/>
  <c r="G9" i="50"/>
  <c r="H8" i="38"/>
  <c r="H9" i="38"/>
  <c r="I8" i="50"/>
  <c r="H8" i="50"/>
  <c r="H9" i="50"/>
  <c r="O9" i="46"/>
  <c r="D8" i="34"/>
  <c r="O9" i="30"/>
  <c r="P8" i="30"/>
  <c r="E8" i="34"/>
  <c r="K9" i="50"/>
  <c r="H9" i="42"/>
  <c r="P9" i="46"/>
  <c r="G4" i="18"/>
  <c r="E4" i="18"/>
  <c r="E3" i="18" s="1"/>
  <c r="E12" i="14"/>
  <c r="J4" i="18" l="1"/>
  <c r="J3" i="18" s="1"/>
  <c r="K4" i="18"/>
  <c r="K3" i="18" s="1"/>
  <c r="I4" i="18"/>
  <c r="I3" i="18" s="1"/>
  <c r="L4" i="18"/>
  <c r="L3" i="18" s="1"/>
  <c r="N4" i="18"/>
  <c r="N3" i="18" s="1"/>
  <c r="O4" i="18"/>
  <c r="O3" i="18" s="1"/>
  <c r="M4" i="18"/>
  <c r="M3" i="18" s="1"/>
  <c r="P4" i="18"/>
  <c r="P3" i="18" s="1"/>
  <c r="Q4" i="18"/>
  <c r="Q3" i="18" s="1"/>
  <c r="C4" i="18"/>
  <c r="C3" i="18" s="1"/>
  <c r="G12" i="14"/>
  <c r="F12" i="14"/>
  <c r="H12" i="14"/>
  <c r="J12" i="14"/>
  <c r="B19" i="14"/>
  <c r="L12" i="14"/>
  <c r="I12" i="14"/>
  <c r="Q12" i="14"/>
  <c r="Q30" i="14"/>
  <c r="C12" i="14"/>
  <c r="P19" i="14"/>
  <c r="Q33" i="14"/>
  <c r="O19" i="14"/>
  <c r="I19" i="14"/>
  <c r="M33" i="14"/>
  <c r="E30" i="14"/>
  <c r="E33" i="14"/>
  <c r="K19" i="14"/>
  <c r="K25" i="14"/>
  <c r="M19" i="14"/>
  <c r="I30" i="14"/>
  <c r="M30" i="14"/>
  <c r="G33" i="14"/>
  <c r="J19" i="14"/>
  <c r="D19" i="14"/>
  <c r="N12" i="14"/>
  <c r="G3" i="18"/>
  <c r="K12" i="14"/>
  <c r="M12" i="14"/>
  <c r="D4" i="18"/>
  <c r="D3" i="18" s="1"/>
  <c r="O12" i="14"/>
  <c r="F4" i="18"/>
  <c r="F3" i="18" s="1"/>
  <c r="P12" i="14"/>
  <c r="D12" i="14"/>
  <c r="H4" i="18"/>
  <c r="H3" i="18" s="1"/>
  <c r="Q29" i="26"/>
  <c r="P29" i="26"/>
  <c r="O29" i="26"/>
  <c r="N29" i="26"/>
  <c r="M29" i="26"/>
  <c r="L29" i="26"/>
  <c r="K29" i="26"/>
  <c r="J29" i="26"/>
  <c r="I29" i="26"/>
  <c r="H29" i="26"/>
  <c r="G29" i="26"/>
  <c r="L28" i="26"/>
  <c r="K28" i="26"/>
  <c r="J28" i="26"/>
  <c r="I28" i="26"/>
  <c r="H28" i="26"/>
  <c r="G28" i="26"/>
  <c r="F28" i="26"/>
  <c r="E28" i="26"/>
  <c r="D28" i="26"/>
  <c r="C28" i="26"/>
  <c r="B28" i="26"/>
  <c r="Q27" i="26"/>
  <c r="P27" i="26"/>
  <c r="O27" i="26"/>
  <c r="N27" i="26"/>
  <c r="H27" i="26"/>
  <c r="G27" i="26"/>
  <c r="F27" i="26"/>
  <c r="C27" i="26"/>
  <c r="F29" i="26"/>
  <c r="Q28" i="26"/>
  <c r="P28" i="26"/>
  <c r="O28" i="26"/>
  <c r="N28" i="26"/>
  <c r="M28" i="26"/>
  <c r="E27" i="26"/>
  <c r="D27" i="26"/>
  <c r="B29" i="26"/>
  <c r="B27" i="26"/>
  <c r="Q4" i="26"/>
  <c r="Q3" i="26" s="1"/>
  <c r="P4" i="26"/>
  <c r="P3" i="26" s="1"/>
  <c r="O4" i="26"/>
  <c r="O3" i="26" s="1"/>
  <c r="N4" i="26"/>
  <c r="N3" i="26" s="1"/>
  <c r="M4" i="26"/>
  <c r="M3" i="26" s="1"/>
  <c r="L4" i="26"/>
  <c r="L3" i="26" s="1"/>
  <c r="K4" i="26"/>
  <c r="K3" i="26" s="1"/>
  <c r="J4" i="26"/>
  <c r="J3" i="26" s="1"/>
  <c r="I4" i="26"/>
  <c r="I3" i="26" s="1"/>
  <c r="H4" i="26"/>
  <c r="H3" i="26" s="1"/>
  <c r="G4" i="26"/>
  <c r="G3" i="26" s="1"/>
  <c r="F4" i="26"/>
  <c r="F3" i="26" s="1"/>
  <c r="E4" i="26"/>
  <c r="E3" i="26" s="1"/>
  <c r="D4" i="26"/>
  <c r="D3" i="26" s="1"/>
  <c r="C4" i="26"/>
  <c r="C3" i="26" s="1"/>
  <c r="B4" i="26"/>
  <c r="B3" i="26" s="1"/>
  <c r="Q28" i="22"/>
  <c r="Q27" i="22"/>
  <c r="E27" i="22"/>
  <c r="Q26" i="22"/>
  <c r="M26" i="22"/>
  <c r="E26" i="22"/>
  <c r="I27" i="22"/>
  <c r="H27" i="22"/>
  <c r="Q3" i="22"/>
  <c r="P3" i="22"/>
  <c r="O3" i="22"/>
  <c r="N3" i="22"/>
  <c r="M3" i="22"/>
  <c r="L3" i="22"/>
  <c r="K3" i="22"/>
  <c r="J3" i="22"/>
  <c r="I3" i="22"/>
  <c r="H3" i="22"/>
  <c r="G3" i="22"/>
  <c r="F3" i="22"/>
  <c r="E3" i="22"/>
  <c r="D3" i="22"/>
  <c r="C3" i="22"/>
  <c r="B3" i="22"/>
  <c r="N29" i="18"/>
  <c r="M29" i="18"/>
  <c r="L29" i="18"/>
  <c r="K29" i="18"/>
  <c r="J29" i="18"/>
  <c r="I29" i="18"/>
  <c r="E28" i="18"/>
  <c r="D28" i="18"/>
  <c r="C28" i="18"/>
  <c r="Q27" i="18"/>
  <c r="P27" i="18"/>
  <c r="O27" i="18"/>
  <c r="N27" i="18"/>
  <c r="M27" i="18"/>
  <c r="L27" i="18"/>
  <c r="K27" i="18"/>
  <c r="J27" i="18"/>
  <c r="I27" i="18"/>
  <c r="B4" i="18"/>
  <c r="B3" i="18" s="1"/>
  <c r="O25" i="18"/>
  <c r="H29" i="18"/>
  <c r="G29" i="18"/>
  <c r="F29" i="18"/>
  <c r="E29" i="18"/>
  <c r="D29" i="18"/>
  <c r="C29" i="18"/>
  <c r="Q28" i="18"/>
  <c r="F24" i="18"/>
  <c r="B29" i="18"/>
  <c r="B27" i="18"/>
  <c r="P40" i="14"/>
  <c r="N40" i="14"/>
  <c r="L40" i="14"/>
  <c r="J40" i="14"/>
  <c r="H40" i="14"/>
  <c r="F40" i="14"/>
  <c r="D40" i="14"/>
  <c r="N36" i="14"/>
  <c r="H36" i="14"/>
  <c r="D36" i="14"/>
  <c r="O33" i="14"/>
  <c r="I33" i="14"/>
  <c r="C36" i="14"/>
  <c r="B39" i="14"/>
  <c r="B38" i="14"/>
  <c r="C30" i="14"/>
  <c r="Q3" i="14"/>
  <c r="P3" i="14"/>
  <c r="O3" i="14"/>
  <c r="N3" i="14"/>
  <c r="M3" i="14"/>
  <c r="L3" i="14"/>
  <c r="K3" i="14"/>
  <c r="J3" i="14"/>
  <c r="I3" i="14"/>
  <c r="H3" i="14"/>
  <c r="G3" i="14"/>
  <c r="F3" i="14"/>
  <c r="E3" i="14"/>
  <c r="D3" i="14"/>
  <c r="C3" i="14"/>
  <c r="B3" i="14"/>
  <c r="B12" i="14"/>
  <c r="D22" i="10"/>
  <c r="C22" i="10"/>
  <c r="Q21" i="10"/>
  <c r="P21" i="10"/>
  <c r="O21" i="10"/>
  <c r="N21" i="10"/>
  <c r="M21" i="10"/>
  <c r="L21" i="10"/>
  <c r="K21" i="10"/>
  <c r="Q22" i="10"/>
  <c r="P22" i="10"/>
  <c r="O22" i="10"/>
  <c r="N22" i="10"/>
  <c r="M22" i="10"/>
  <c r="L22" i="10"/>
  <c r="K22" i="10"/>
  <c r="J22" i="10"/>
  <c r="H22" i="10"/>
  <c r="J21" i="10"/>
  <c r="I21" i="10"/>
  <c r="H21" i="10"/>
  <c r="G21" i="10"/>
  <c r="F21" i="10"/>
  <c r="E21" i="10"/>
  <c r="D21" i="10"/>
  <c r="C21" i="10"/>
  <c r="B22" i="10"/>
  <c r="B21" i="10"/>
  <c r="J25" i="14" l="1"/>
  <c r="E19" i="10"/>
  <c r="C24" i="26"/>
  <c r="P25" i="14"/>
  <c r="D25" i="14"/>
  <c r="O25" i="14"/>
  <c r="B37" i="14"/>
  <c r="F19" i="10"/>
  <c r="C23" i="26"/>
  <c r="E25" i="14"/>
  <c r="E19" i="14"/>
  <c r="P25" i="18"/>
  <c r="D25" i="26"/>
  <c r="H24" i="18"/>
  <c r="J23" i="26"/>
  <c r="K23" i="22"/>
  <c r="D18" i="10"/>
  <c r="Q23" i="26"/>
  <c r="M19" i="10"/>
  <c r="E24" i="26"/>
  <c r="J19" i="10"/>
  <c r="G25" i="26"/>
  <c r="O23" i="26"/>
  <c r="I24" i="18"/>
  <c r="L23" i="26"/>
  <c r="K24" i="18"/>
  <c r="K25" i="26"/>
  <c r="L25" i="26"/>
  <c r="I18" i="10"/>
  <c r="Q25" i="18"/>
  <c r="D22" i="22"/>
  <c r="K19" i="10"/>
  <c r="N23" i="26"/>
  <c r="C23" i="18"/>
  <c r="G23" i="18"/>
  <c r="K18" i="10"/>
  <c r="H24" i="26"/>
  <c r="M23" i="22"/>
  <c r="O19" i="10"/>
  <c r="I23" i="18"/>
  <c r="J24" i="22"/>
  <c r="M25" i="14"/>
  <c r="I22" i="10"/>
  <c r="H25" i="26"/>
  <c r="J25" i="26"/>
  <c r="D24" i="22"/>
  <c r="P19" i="10"/>
  <c r="E24" i="22"/>
  <c r="F24" i="26"/>
  <c r="F28" i="18"/>
  <c r="J24" i="26"/>
  <c r="N23" i="22"/>
  <c r="F22" i="22"/>
  <c r="P23" i="22"/>
  <c r="N19" i="10"/>
  <c r="B28" i="18"/>
  <c r="Q19" i="10"/>
  <c r="O25" i="26"/>
  <c r="P25" i="26"/>
  <c r="O29" i="18"/>
  <c r="L18" i="10"/>
  <c r="M18" i="10"/>
  <c r="L24" i="22"/>
  <c r="K24" i="26"/>
  <c r="C25" i="26"/>
  <c r="B27" i="22"/>
  <c r="B9" i="30"/>
  <c r="C8" i="30"/>
  <c r="L19" i="10"/>
  <c r="O24" i="18"/>
  <c r="M25" i="26"/>
  <c r="Q24" i="18"/>
  <c r="N25" i="26"/>
  <c r="M22" i="22"/>
  <c r="J18" i="10"/>
  <c r="H24" i="22"/>
  <c r="F25" i="18"/>
  <c r="P22" i="22"/>
  <c r="N23" i="18"/>
  <c r="J28" i="18"/>
  <c r="L24" i="26"/>
  <c r="D23" i="26"/>
  <c r="H19" i="14"/>
  <c r="H25" i="14"/>
  <c r="I25" i="14"/>
  <c r="M23" i="26"/>
  <c r="P23" i="26"/>
  <c r="F23" i="18"/>
  <c r="D24" i="26"/>
  <c r="Q25" i="26"/>
  <c r="H28" i="18"/>
  <c r="Q22" i="22"/>
  <c r="C27" i="18"/>
  <c r="J24" i="18"/>
  <c r="E28" i="22"/>
  <c r="E23" i="22"/>
  <c r="N24" i="22"/>
  <c r="M24" i="26"/>
  <c r="I27" i="26"/>
  <c r="Q19" i="14"/>
  <c r="Q25" i="14"/>
  <c r="I25" i="26"/>
  <c r="E18" i="10"/>
  <c r="J22" i="22"/>
  <c r="G18" i="10"/>
  <c r="K23" i="18"/>
  <c r="P29" i="18"/>
  <c r="P27" i="22"/>
  <c r="K28" i="18"/>
  <c r="O24" i="22"/>
  <c r="E23" i="26"/>
  <c r="N24" i="26"/>
  <c r="F23" i="26"/>
  <c r="J27" i="26"/>
  <c r="L19" i="14"/>
  <c r="L25" i="14"/>
  <c r="G19" i="10"/>
  <c r="H19" i="10"/>
  <c r="K23" i="26"/>
  <c r="P24" i="18"/>
  <c r="I26" i="22"/>
  <c r="H23" i="18"/>
  <c r="G24" i="22"/>
  <c r="D25" i="18"/>
  <c r="G24" i="26"/>
  <c r="L23" i="18"/>
  <c r="G25" i="18"/>
  <c r="M27" i="22"/>
  <c r="J25" i="18"/>
  <c r="L28" i="18"/>
  <c r="Q23" i="18"/>
  <c r="M28" i="18"/>
  <c r="C19" i="10"/>
  <c r="I19" i="10"/>
  <c r="E22" i="10"/>
  <c r="C24" i="18"/>
  <c r="L25" i="18"/>
  <c r="L24" i="18"/>
  <c r="F27" i="18"/>
  <c r="N28" i="18"/>
  <c r="M28" i="22"/>
  <c r="G23" i="22"/>
  <c r="P24" i="22"/>
  <c r="O24" i="26"/>
  <c r="K27" i="26"/>
  <c r="C29" i="26"/>
  <c r="G24" i="18"/>
  <c r="L23" i="22"/>
  <c r="E22" i="22"/>
  <c r="C18" i="10"/>
  <c r="Q23" i="22"/>
  <c r="H18" i="10"/>
  <c r="C25" i="18"/>
  <c r="N22" i="22"/>
  <c r="E25" i="18"/>
  <c r="G28" i="18"/>
  <c r="I28" i="18"/>
  <c r="O18" i="10"/>
  <c r="I25" i="18"/>
  <c r="P23" i="18"/>
  <c r="Q18" i="10"/>
  <c r="D19" i="10"/>
  <c r="F22" i="10"/>
  <c r="D24" i="18"/>
  <c r="M25" i="18"/>
  <c r="M24" i="18"/>
  <c r="G27" i="18"/>
  <c r="O28" i="18"/>
  <c r="H23" i="22"/>
  <c r="G23" i="26"/>
  <c r="P24" i="26"/>
  <c r="L27" i="26"/>
  <c r="D29" i="26"/>
  <c r="F19" i="14"/>
  <c r="F25" i="14"/>
  <c r="C19" i="14"/>
  <c r="F25" i="26"/>
  <c r="E23" i="18"/>
  <c r="F18" i="10"/>
  <c r="N19" i="14"/>
  <c r="N25" i="14"/>
  <c r="J23" i="18"/>
  <c r="I24" i="26"/>
  <c r="M23" i="18"/>
  <c r="Q29" i="18"/>
  <c r="N18" i="10"/>
  <c r="H25" i="18"/>
  <c r="O23" i="18"/>
  <c r="P18" i="10"/>
  <c r="D27" i="18"/>
  <c r="K25" i="18"/>
  <c r="E27" i="18"/>
  <c r="I28" i="22"/>
  <c r="G22" i="10"/>
  <c r="E24" i="18"/>
  <c r="N25" i="18"/>
  <c r="D23" i="18"/>
  <c r="N24" i="18"/>
  <c r="H27" i="18"/>
  <c r="P28" i="18"/>
  <c r="I23" i="22"/>
  <c r="H23" i="26"/>
  <c r="Q24" i="26"/>
  <c r="I23" i="26"/>
  <c r="E25" i="26"/>
  <c r="M27" i="26"/>
  <c r="E29" i="26"/>
  <c r="G19" i="14"/>
  <c r="G25" i="14"/>
  <c r="C25" i="14"/>
  <c r="L36" i="14"/>
  <c r="P30" i="14"/>
  <c r="P36" i="14"/>
  <c r="D32" i="14"/>
  <c r="C38" i="14"/>
  <c r="G38" i="14"/>
  <c r="K38" i="14"/>
  <c r="P32" i="14"/>
  <c r="O38" i="14"/>
  <c r="D33" i="14"/>
  <c r="D39" i="14"/>
  <c r="H33" i="14"/>
  <c r="H39" i="14"/>
  <c r="L39" i="14"/>
  <c r="P33" i="14"/>
  <c r="P39" i="14"/>
  <c r="F34" i="14"/>
  <c r="E34" i="14"/>
  <c r="E40" i="14"/>
  <c r="J34" i="14"/>
  <c r="I34" i="14"/>
  <c r="I40" i="14"/>
  <c r="N34" i="14"/>
  <c r="M34" i="14"/>
  <c r="M40" i="14"/>
  <c r="Q34" i="14"/>
  <c r="Q40" i="14"/>
  <c r="K30" i="14"/>
  <c r="J36" i="14"/>
  <c r="C34" i="14"/>
  <c r="B40" i="14"/>
  <c r="E38" i="14"/>
  <c r="J32" i="14"/>
  <c r="I38" i="14"/>
  <c r="M38" i="14"/>
  <c r="Q38" i="14"/>
  <c r="F39" i="14"/>
  <c r="J39" i="14"/>
  <c r="J33" i="14"/>
  <c r="N39" i="14"/>
  <c r="C40" i="14"/>
  <c r="D34" i="14"/>
  <c r="G34" i="14"/>
  <c r="G40" i="14"/>
  <c r="H34" i="14"/>
  <c r="K34" i="14"/>
  <c r="K40" i="14"/>
  <c r="L34" i="14"/>
  <c r="O34" i="14"/>
  <c r="O40" i="14"/>
  <c r="P34" i="14"/>
  <c r="G30" i="14"/>
  <c r="O30" i="14"/>
  <c r="K33" i="14"/>
  <c r="F36" i="14"/>
  <c r="D30" i="14"/>
  <c r="H30" i="14"/>
  <c r="L30" i="14"/>
  <c r="L33" i="14"/>
  <c r="G36" i="14"/>
  <c r="K36" i="14"/>
  <c r="O36" i="14"/>
  <c r="D38" i="14"/>
  <c r="D37" i="14" s="1"/>
  <c r="H38" i="14"/>
  <c r="L38" i="14"/>
  <c r="L37" i="14" s="1"/>
  <c r="P38" i="14"/>
  <c r="E39" i="14"/>
  <c r="I39" i="14"/>
  <c r="M39" i="14"/>
  <c r="Q39" i="14"/>
  <c r="F30" i="14"/>
  <c r="J30" i="14"/>
  <c r="N30" i="14"/>
  <c r="N33" i="14"/>
  <c r="E36" i="14"/>
  <c r="I36" i="14"/>
  <c r="M36" i="14"/>
  <c r="Q36" i="14"/>
  <c r="F38" i="14"/>
  <c r="J38" i="14"/>
  <c r="N38" i="14"/>
  <c r="C39" i="14"/>
  <c r="G39" i="14"/>
  <c r="K39" i="14"/>
  <c r="O39" i="14"/>
  <c r="C33" i="14"/>
  <c r="C32" i="14"/>
  <c r="B36" i="14"/>
  <c r="F24" i="22"/>
  <c r="F28" i="22"/>
  <c r="J28" i="22"/>
  <c r="N28" i="22"/>
  <c r="D28" i="22"/>
  <c r="H28" i="22"/>
  <c r="L28" i="22"/>
  <c r="P28" i="22"/>
  <c r="K24" i="22"/>
  <c r="C28" i="22"/>
  <c r="G28" i="22"/>
  <c r="K28" i="22"/>
  <c r="O28" i="22"/>
  <c r="I24" i="22"/>
  <c r="M24" i="22"/>
  <c r="Q24" i="22"/>
  <c r="F23" i="22"/>
  <c r="F27" i="22"/>
  <c r="N27" i="22"/>
  <c r="C27" i="22"/>
  <c r="D23" i="22"/>
  <c r="O23" i="22"/>
  <c r="O27" i="22"/>
  <c r="J23" i="22"/>
  <c r="J27" i="22"/>
  <c r="G27" i="22"/>
  <c r="K27" i="22"/>
  <c r="D27" i="22"/>
  <c r="L27" i="22"/>
  <c r="F26" i="22"/>
  <c r="J26" i="22"/>
  <c r="N26" i="22"/>
  <c r="D26" i="22"/>
  <c r="H26" i="22"/>
  <c r="H22" i="22"/>
  <c r="L26" i="22"/>
  <c r="L22" i="22"/>
  <c r="P26" i="22"/>
  <c r="G22" i="22"/>
  <c r="K22" i="22"/>
  <c r="O22" i="22"/>
  <c r="C26" i="22"/>
  <c r="G26" i="22"/>
  <c r="K26" i="22"/>
  <c r="O26" i="22"/>
  <c r="I22" i="22"/>
  <c r="C22" i="22"/>
  <c r="C24" i="22"/>
  <c r="B26" i="22"/>
  <c r="B28" i="22"/>
  <c r="P37" i="14" l="1"/>
  <c r="H37" i="14"/>
  <c r="C23" i="22"/>
  <c r="Q37" i="14"/>
  <c r="N32" i="14"/>
  <c r="I37" i="14"/>
  <c r="E37" i="14"/>
  <c r="F32" i="14"/>
  <c r="M37" i="14"/>
  <c r="L32" i="14"/>
  <c r="O37" i="14"/>
  <c r="J37" i="14"/>
  <c r="F37" i="14"/>
  <c r="H32" i="14"/>
  <c r="L31" i="14"/>
  <c r="K37" i="14"/>
  <c r="G37" i="14"/>
  <c r="C37" i="14"/>
  <c r="N37" i="14"/>
  <c r="H31" i="14"/>
  <c r="P31" i="14"/>
  <c r="J31" i="14"/>
  <c r="N31" i="14"/>
  <c r="F33" i="14"/>
  <c r="F31" i="14" s="1"/>
  <c r="C31" i="14"/>
  <c r="D31" i="14"/>
  <c r="Q32" i="14"/>
  <c r="Q31" i="14" s="1"/>
  <c r="M32" i="14"/>
  <c r="M31" i="14" s="1"/>
  <c r="I32" i="14"/>
  <c r="I31" i="14" s="1"/>
  <c r="E32" i="14"/>
  <c r="E31" i="14" s="1"/>
  <c r="O32" i="14"/>
  <c r="O31" i="14" s="1"/>
  <c r="K32" i="14"/>
  <c r="K31" i="14" s="1"/>
  <c r="G32" i="14"/>
  <c r="G31" i="14" s="1"/>
  <c r="Q20" i="10" l="1"/>
  <c r="P20" i="10"/>
  <c r="O20" i="10"/>
  <c r="N20" i="10"/>
  <c r="M20" i="10"/>
  <c r="L20" i="10"/>
  <c r="K20" i="10"/>
  <c r="J20" i="10"/>
  <c r="I20" i="10"/>
  <c r="H20" i="10"/>
  <c r="G20" i="10"/>
  <c r="F20" i="10"/>
  <c r="E20" i="10"/>
  <c r="D20" i="10"/>
  <c r="C20" i="10"/>
  <c r="B20" i="10"/>
  <c r="Q17" i="10"/>
  <c r="P17" i="10"/>
  <c r="O17" i="10"/>
  <c r="N17" i="10"/>
  <c r="M17" i="10"/>
  <c r="L17" i="10"/>
  <c r="K17" i="10"/>
  <c r="J17" i="10"/>
  <c r="I17" i="10"/>
  <c r="H17" i="10"/>
  <c r="G17" i="10"/>
  <c r="F17" i="10"/>
  <c r="E17" i="10"/>
  <c r="D17" i="10"/>
  <c r="C17" i="10"/>
  <c r="Q14" i="10"/>
  <c r="P14" i="10"/>
  <c r="O14" i="10"/>
  <c r="N14" i="10"/>
  <c r="M14" i="10"/>
  <c r="L14" i="10"/>
  <c r="K14" i="10"/>
  <c r="J14" i="10"/>
  <c r="I14" i="10"/>
  <c r="H14" i="10"/>
  <c r="G14" i="10"/>
  <c r="F14" i="10"/>
  <c r="E14" i="10"/>
  <c r="D14" i="10"/>
  <c r="C14" i="10"/>
  <c r="Q11" i="10"/>
  <c r="P11" i="10"/>
  <c r="O11" i="10"/>
  <c r="N11" i="10"/>
  <c r="M11" i="10"/>
  <c r="L11" i="10"/>
  <c r="K11" i="10"/>
  <c r="J11" i="10"/>
  <c r="I11" i="10"/>
  <c r="H11" i="10"/>
  <c r="G11" i="10"/>
  <c r="F11" i="10"/>
  <c r="E11" i="10"/>
  <c r="D11" i="10"/>
  <c r="C11" i="10"/>
  <c r="B11" i="10"/>
  <c r="Q7" i="10"/>
  <c r="P7" i="10"/>
  <c r="O7" i="10"/>
  <c r="N7" i="10"/>
  <c r="M7" i="10"/>
  <c r="L7" i="10"/>
  <c r="K7" i="10"/>
  <c r="J7" i="10"/>
  <c r="I7" i="10"/>
  <c r="H7" i="10"/>
  <c r="G7" i="10"/>
  <c r="F7" i="10"/>
  <c r="E7" i="10"/>
  <c r="D7" i="10"/>
  <c r="C7" i="10"/>
  <c r="B7" i="10"/>
  <c r="G96" i="53" l="1"/>
  <c r="G97" i="53"/>
  <c r="G98" i="53"/>
  <c r="G99" i="53"/>
  <c r="C77" i="53"/>
  <c r="M77" i="53"/>
  <c r="C78" i="53"/>
  <c r="E78" i="53"/>
  <c r="G78" i="53"/>
  <c r="C79" i="53"/>
  <c r="E79" i="53"/>
  <c r="I79" i="53"/>
  <c r="K79" i="53"/>
  <c r="M79" i="53"/>
  <c r="O79" i="53"/>
  <c r="Q79" i="53"/>
  <c r="B80" i="53"/>
  <c r="C80" i="53"/>
  <c r="D80" i="53"/>
  <c r="E80" i="53"/>
  <c r="F80" i="53"/>
  <c r="G80" i="53"/>
  <c r="B81" i="53"/>
  <c r="C81" i="53"/>
  <c r="D81" i="53"/>
  <c r="E81" i="53"/>
  <c r="F81" i="53"/>
  <c r="G81" i="53"/>
  <c r="H81" i="53"/>
  <c r="I81" i="53"/>
  <c r="J81" i="53"/>
  <c r="K81" i="53"/>
  <c r="L81" i="53"/>
  <c r="M81" i="53"/>
  <c r="N81" i="53"/>
  <c r="O81" i="53"/>
  <c r="P81" i="53"/>
  <c r="Q81" i="53"/>
  <c r="B82" i="53"/>
  <c r="C82" i="53"/>
  <c r="E82" i="53"/>
  <c r="G82" i="53"/>
  <c r="K82" i="53"/>
  <c r="B83" i="53"/>
  <c r="C83" i="53"/>
  <c r="D83" i="53"/>
  <c r="E83" i="53"/>
  <c r="F83" i="53"/>
  <c r="G83" i="53"/>
  <c r="H83" i="53"/>
  <c r="J83" i="53"/>
  <c r="K83" i="53"/>
  <c r="M83" i="53"/>
  <c r="N83" i="53"/>
  <c r="O83" i="53"/>
  <c r="P83" i="53"/>
  <c r="Q83" i="53"/>
  <c r="B84" i="53"/>
  <c r="C84" i="53"/>
  <c r="D84" i="53"/>
  <c r="E84" i="53"/>
  <c r="F84" i="53"/>
  <c r="G84" i="53"/>
  <c r="H84" i="53"/>
  <c r="J84" i="53"/>
  <c r="K84" i="53"/>
  <c r="B85" i="53"/>
  <c r="C85" i="53"/>
  <c r="D85" i="53"/>
  <c r="E85" i="53"/>
  <c r="F85" i="53"/>
  <c r="G85" i="53"/>
  <c r="H85" i="53"/>
  <c r="I85" i="53"/>
  <c r="J85" i="53"/>
  <c r="K85" i="53"/>
  <c r="L85" i="53"/>
  <c r="M85" i="53"/>
  <c r="N85" i="53"/>
  <c r="O85" i="53"/>
  <c r="P85" i="53"/>
  <c r="Q85" i="53"/>
  <c r="C86" i="53"/>
  <c r="E86" i="53"/>
  <c r="G86" i="53"/>
  <c r="K86" i="53"/>
  <c r="M86" i="53"/>
  <c r="O86" i="53"/>
  <c r="B87" i="53"/>
  <c r="C87" i="53"/>
  <c r="D87" i="53"/>
  <c r="E87" i="53"/>
  <c r="F87" i="53"/>
  <c r="G87" i="53"/>
  <c r="B88" i="53"/>
  <c r="C88" i="53"/>
  <c r="D88" i="53"/>
  <c r="E88" i="53"/>
  <c r="F88" i="53"/>
  <c r="G88" i="53"/>
  <c r="H88" i="53"/>
  <c r="J88" i="53"/>
  <c r="K88" i="53"/>
  <c r="B89" i="53"/>
  <c r="C89" i="53"/>
  <c r="D89" i="53"/>
  <c r="E89" i="53"/>
  <c r="F89" i="53"/>
  <c r="G89" i="53"/>
  <c r="H89" i="53"/>
  <c r="I89" i="53"/>
  <c r="J89" i="53"/>
  <c r="K89" i="53"/>
  <c r="L89" i="53"/>
  <c r="M89" i="53"/>
  <c r="N89" i="53"/>
  <c r="O89" i="53"/>
  <c r="P89" i="53"/>
  <c r="Q89" i="53"/>
  <c r="C90" i="53"/>
  <c r="E90" i="53"/>
  <c r="K90" i="53"/>
  <c r="M90" i="53"/>
  <c r="O90" i="53"/>
  <c r="C106" i="53"/>
  <c r="G91" i="53"/>
  <c r="C91" i="53"/>
  <c r="B80" i="52"/>
  <c r="P78" i="52"/>
  <c r="L73" i="52"/>
  <c r="L74" i="52"/>
  <c r="E75" i="52"/>
  <c r="K75" i="52"/>
  <c r="L75" i="52"/>
  <c r="P75" i="52"/>
  <c r="Q75" i="52"/>
  <c r="B99" i="52"/>
  <c r="L76" i="52"/>
  <c r="H77" i="52"/>
  <c r="L77" i="52"/>
  <c r="M77" i="52"/>
  <c r="K78" i="52"/>
  <c r="L78" i="52"/>
  <c r="D79" i="52"/>
  <c r="E79" i="52"/>
  <c r="H79" i="52"/>
  <c r="I79" i="52"/>
  <c r="L79" i="52"/>
  <c r="P79" i="52"/>
  <c r="F80" i="52"/>
  <c r="H80" i="52"/>
  <c r="J80" i="52"/>
  <c r="K80" i="52"/>
  <c r="L80" i="52"/>
  <c r="M80" i="52"/>
  <c r="F81" i="52"/>
  <c r="G81" i="52"/>
  <c r="H81" i="52"/>
  <c r="I81" i="52"/>
  <c r="J81" i="52"/>
  <c r="K81" i="52"/>
  <c r="L81" i="52"/>
  <c r="M81" i="52"/>
  <c r="H82" i="52"/>
  <c r="L82" i="52"/>
  <c r="P82" i="52"/>
  <c r="B83" i="52"/>
  <c r="C83" i="52"/>
  <c r="D83" i="52"/>
  <c r="E83" i="52"/>
  <c r="K83" i="52"/>
  <c r="L83" i="52"/>
  <c r="M83" i="52"/>
  <c r="N83" i="52"/>
  <c r="O83" i="52"/>
  <c r="P83" i="52"/>
  <c r="Q83" i="52"/>
  <c r="B84" i="52"/>
  <c r="C84" i="52"/>
  <c r="E84" i="52"/>
  <c r="F84" i="52"/>
  <c r="I84" i="52"/>
  <c r="J84" i="52"/>
  <c r="K84" i="52"/>
  <c r="L84" i="52"/>
  <c r="M84" i="52"/>
  <c r="N84" i="52"/>
  <c r="O84" i="52"/>
  <c r="P84" i="52"/>
  <c r="Q84" i="52"/>
  <c r="G85" i="52"/>
  <c r="H85" i="52"/>
  <c r="I85" i="52"/>
  <c r="J85" i="52"/>
  <c r="K85" i="52"/>
  <c r="L85" i="52"/>
  <c r="M85" i="52"/>
  <c r="N85" i="52"/>
  <c r="O85" i="52"/>
  <c r="P85" i="52"/>
  <c r="Q85" i="52"/>
  <c r="B86" i="52"/>
  <c r="E86" i="52"/>
  <c r="L86" i="52"/>
  <c r="B87" i="52"/>
  <c r="F87" i="52"/>
  <c r="G87" i="52"/>
  <c r="H87" i="52"/>
  <c r="I87" i="52"/>
  <c r="K87" i="52"/>
  <c r="L87" i="52"/>
  <c r="M87" i="52"/>
  <c r="N87" i="52"/>
  <c r="F88" i="52"/>
  <c r="G88" i="52"/>
  <c r="H88" i="52"/>
  <c r="I88" i="52"/>
  <c r="J88" i="52"/>
  <c r="K88" i="52"/>
  <c r="L88" i="52"/>
  <c r="M88" i="52"/>
  <c r="N88" i="52"/>
  <c r="O88" i="52"/>
  <c r="Q88" i="52"/>
  <c r="B89" i="52"/>
  <c r="G89" i="52"/>
  <c r="H89" i="52"/>
  <c r="I89" i="52"/>
  <c r="J89" i="52"/>
  <c r="K89" i="52"/>
  <c r="L89" i="52"/>
  <c r="M89" i="52"/>
  <c r="O89" i="52"/>
  <c r="L90" i="52"/>
  <c r="P90" i="52"/>
  <c r="B91" i="52"/>
  <c r="D91" i="52"/>
  <c r="E91" i="52"/>
  <c r="G91" i="52"/>
  <c r="H91" i="52"/>
  <c r="L91" i="52"/>
  <c r="P91" i="52"/>
  <c r="J73" i="52"/>
  <c r="H74" i="52"/>
  <c r="P74" i="52"/>
  <c r="J75" i="52"/>
  <c r="B76" i="52"/>
  <c r="H76" i="52"/>
  <c r="P76" i="52"/>
  <c r="H78" i="52"/>
  <c r="J79" i="52"/>
  <c r="J83" i="52"/>
  <c r="H84" i="52"/>
  <c r="H86" i="52"/>
  <c r="P86" i="52"/>
  <c r="J87" i="52"/>
  <c r="B88" i="52"/>
  <c r="P88" i="52"/>
  <c r="N89" i="52"/>
  <c r="F91" i="52"/>
  <c r="J91" i="52"/>
  <c r="N91" i="52"/>
  <c r="B95" i="52"/>
  <c r="A3" i="51"/>
  <c r="E73" i="51"/>
  <c r="F73" i="51"/>
  <c r="I73" i="51"/>
  <c r="J88" i="51"/>
  <c r="M78" i="51"/>
  <c r="N77" i="51"/>
  <c r="O90" i="51"/>
  <c r="N73" i="51"/>
  <c r="Q73" i="51"/>
  <c r="B74" i="51"/>
  <c r="C74" i="51"/>
  <c r="F97" i="52"/>
  <c r="B75" i="51"/>
  <c r="E75" i="51"/>
  <c r="G75" i="51"/>
  <c r="Q75" i="51"/>
  <c r="F77" i="51"/>
  <c r="G77" i="51"/>
  <c r="I77" i="51"/>
  <c r="O100" i="51"/>
  <c r="E79" i="51"/>
  <c r="F79" i="51"/>
  <c r="H102" i="51"/>
  <c r="I79" i="51"/>
  <c r="J79" i="51"/>
  <c r="L102" i="51"/>
  <c r="M79" i="51"/>
  <c r="N79" i="51"/>
  <c r="O79" i="51"/>
  <c r="Q79" i="51"/>
  <c r="L81" i="51"/>
  <c r="B103" i="53"/>
  <c r="E82" i="51"/>
  <c r="F82" i="51"/>
  <c r="G103" i="51"/>
  <c r="I82" i="51"/>
  <c r="C83" i="51"/>
  <c r="D83" i="51"/>
  <c r="E83" i="51"/>
  <c r="F83" i="51"/>
  <c r="G83" i="51"/>
  <c r="I83" i="51"/>
  <c r="J83" i="51"/>
  <c r="L83" i="51"/>
  <c r="M83" i="51"/>
  <c r="N83" i="51"/>
  <c r="O83" i="51"/>
  <c r="P83" i="51"/>
  <c r="Q83" i="51"/>
  <c r="C84" i="51"/>
  <c r="D84" i="51"/>
  <c r="E84" i="51"/>
  <c r="F84" i="51"/>
  <c r="G84" i="51"/>
  <c r="I84" i="51"/>
  <c r="J84" i="51"/>
  <c r="M84" i="51"/>
  <c r="N84" i="51"/>
  <c r="C85" i="51"/>
  <c r="D85" i="51"/>
  <c r="G85" i="51"/>
  <c r="I85" i="51"/>
  <c r="B86" i="51"/>
  <c r="C104" i="51"/>
  <c r="E86" i="51"/>
  <c r="F86" i="51"/>
  <c r="G86" i="51"/>
  <c r="H104" i="51"/>
  <c r="I86" i="51"/>
  <c r="J86" i="51"/>
  <c r="M86" i="51"/>
  <c r="N86" i="51"/>
  <c r="C87" i="51"/>
  <c r="L87" i="51"/>
  <c r="O87" i="51"/>
  <c r="C88" i="51"/>
  <c r="D88" i="51"/>
  <c r="E88" i="51"/>
  <c r="F88" i="51"/>
  <c r="G88" i="51"/>
  <c r="I88" i="51"/>
  <c r="L89" i="51"/>
  <c r="M89" i="51"/>
  <c r="N89" i="51"/>
  <c r="O89" i="51"/>
  <c r="B105" i="52"/>
  <c r="E90" i="51"/>
  <c r="F90" i="51"/>
  <c r="G90" i="51"/>
  <c r="I105" i="52"/>
  <c r="B91" i="51"/>
  <c r="C91" i="51"/>
  <c r="Q91" i="51"/>
  <c r="A70" i="51"/>
  <c r="B73" i="51"/>
  <c r="F74" i="51"/>
  <c r="F75" i="51"/>
  <c r="I75" i="51"/>
  <c r="J75" i="51"/>
  <c r="K75" i="51"/>
  <c r="N75" i="51"/>
  <c r="B76" i="51"/>
  <c r="F76" i="51"/>
  <c r="J76" i="51"/>
  <c r="M76" i="51"/>
  <c r="N76" i="51"/>
  <c r="B77" i="51"/>
  <c r="E77" i="51"/>
  <c r="B79" i="51"/>
  <c r="B80" i="51"/>
  <c r="C80" i="51"/>
  <c r="F80" i="51"/>
  <c r="J80" i="51"/>
  <c r="N80" i="51"/>
  <c r="B81" i="51"/>
  <c r="C81" i="51"/>
  <c r="F81" i="51"/>
  <c r="J81" i="51"/>
  <c r="M81" i="51"/>
  <c r="N81" i="51"/>
  <c r="O81" i="51"/>
  <c r="B83" i="51"/>
  <c r="B84" i="51"/>
  <c r="O84" i="51"/>
  <c r="B85" i="51"/>
  <c r="E85" i="51"/>
  <c r="F85" i="51"/>
  <c r="J85" i="51"/>
  <c r="B87" i="51"/>
  <c r="F87" i="51"/>
  <c r="J87" i="51"/>
  <c r="M87" i="51"/>
  <c r="N87" i="51"/>
  <c r="B88" i="51"/>
  <c r="B89" i="51"/>
  <c r="C89" i="51"/>
  <c r="E91" i="51"/>
  <c r="F91" i="51"/>
  <c r="I91" i="51"/>
  <c r="J91" i="51"/>
  <c r="M91" i="51"/>
  <c r="N91" i="51"/>
  <c r="A93" i="51"/>
  <c r="K96" i="51"/>
  <c r="O97" i="51"/>
  <c r="O98" i="51"/>
  <c r="K99" i="51"/>
  <c r="G100" i="51"/>
  <c r="C102" i="51"/>
  <c r="C106" i="51"/>
  <c r="F101" i="51"/>
  <c r="G101" i="51"/>
  <c r="K100" i="51"/>
  <c r="L105" i="51"/>
  <c r="N101" i="51"/>
  <c r="B37" i="50"/>
  <c r="E37" i="50"/>
  <c r="F34" i="50"/>
  <c r="H34" i="50"/>
  <c r="K35" i="50"/>
  <c r="O35" i="50"/>
  <c r="K34" i="50"/>
  <c r="C35" i="50"/>
  <c r="H35" i="50"/>
  <c r="I35" i="50"/>
  <c r="K36" i="50"/>
  <c r="H57" i="49"/>
  <c r="K57" i="49"/>
  <c r="M56" i="49"/>
  <c r="B52" i="49"/>
  <c r="C52" i="49"/>
  <c r="D52" i="49"/>
  <c r="G52" i="49"/>
  <c r="I52" i="49"/>
  <c r="J52" i="49"/>
  <c r="N52" i="49"/>
  <c r="O52" i="49"/>
  <c r="P52" i="49"/>
  <c r="Q52" i="49"/>
  <c r="B53" i="49"/>
  <c r="D53" i="49"/>
  <c r="E53" i="49"/>
  <c r="G53" i="49"/>
  <c r="H53" i="49"/>
  <c r="I53" i="49"/>
  <c r="J53" i="49"/>
  <c r="K53" i="49"/>
  <c r="M53" i="49"/>
  <c r="N53" i="49"/>
  <c r="O53" i="49"/>
  <c r="P53" i="49"/>
  <c r="Q53" i="49"/>
  <c r="D54" i="49"/>
  <c r="E54" i="49"/>
  <c r="F54" i="49"/>
  <c r="G54" i="49"/>
  <c r="H71" i="49"/>
  <c r="I54" i="49"/>
  <c r="J54" i="49"/>
  <c r="K71" i="49"/>
  <c r="L71" i="49"/>
  <c r="M71" i="49"/>
  <c r="N54" i="49"/>
  <c r="Q54" i="49"/>
  <c r="C72" i="49"/>
  <c r="E72" i="49"/>
  <c r="F55" i="49"/>
  <c r="G55" i="49"/>
  <c r="I55" i="49"/>
  <c r="J55" i="49"/>
  <c r="O55" i="49"/>
  <c r="Q55" i="49"/>
  <c r="F56" i="49"/>
  <c r="H56" i="49"/>
  <c r="I56" i="49"/>
  <c r="K56" i="49"/>
  <c r="C57" i="49"/>
  <c r="D57" i="49"/>
  <c r="E57" i="49"/>
  <c r="P57" i="49"/>
  <c r="B58" i="49"/>
  <c r="C75" i="49"/>
  <c r="E75" i="49"/>
  <c r="F58" i="49"/>
  <c r="H75" i="49"/>
  <c r="K75" i="49"/>
  <c r="L75" i="49"/>
  <c r="M75" i="49"/>
  <c r="N58" i="49"/>
  <c r="P75" i="49"/>
  <c r="B59" i="49"/>
  <c r="C59" i="49"/>
  <c r="D59" i="49"/>
  <c r="B60" i="49"/>
  <c r="C60" i="49"/>
  <c r="F60" i="49"/>
  <c r="H60" i="49"/>
  <c r="I60" i="49"/>
  <c r="K60" i="49"/>
  <c r="L60" i="49"/>
  <c r="B61" i="49"/>
  <c r="D61" i="49"/>
  <c r="E61" i="49"/>
  <c r="F61" i="49"/>
  <c r="I61" i="49"/>
  <c r="L61" i="49"/>
  <c r="B62" i="49"/>
  <c r="C62" i="49"/>
  <c r="D62" i="49"/>
  <c r="F62" i="49"/>
  <c r="G62" i="49"/>
  <c r="I62" i="49"/>
  <c r="J62" i="49"/>
  <c r="K62" i="49"/>
  <c r="N62" i="49"/>
  <c r="O62" i="49"/>
  <c r="P62" i="49"/>
  <c r="Q62" i="49"/>
  <c r="B63" i="49"/>
  <c r="C63" i="49"/>
  <c r="F63" i="49"/>
  <c r="G63" i="49"/>
  <c r="H63" i="49"/>
  <c r="I63" i="49"/>
  <c r="J63" i="49"/>
  <c r="K63" i="49"/>
  <c r="L63" i="49"/>
  <c r="M63" i="49"/>
  <c r="N63" i="49"/>
  <c r="O63" i="49"/>
  <c r="Q63" i="49"/>
  <c r="C77" i="49"/>
  <c r="H77" i="49"/>
  <c r="K77" i="49"/>
  <c r="L64" i="49"/>
  <c r="M77" i="49"/>
  <c r="P77" i="49"/>
  <c r="E52" i="49"/>
  <c r="H52" i="49"/>
  <c r="K52" i="49"/>
  <c r="L52" i="49"/>
  <c r="M52" i="49"/>
  <c r="C54" i="49"/>
  <c r="M54" i="49"/>
  <c r="P54" i="49"/>
  <c r="E55" i="49"/>
  <c r="H55" i="49"/>
  <c r="K55" i="49"/>
  <c r="L55" i="49"/>
  <c r="M55" i="49"/>
  <c r="P55" i="49"/>
  <c r="C56" i="49"/>
  <c r="D56" i="49"/>
  <c r="E56" i="49"/>
  <c r="C58" i="49"/>
  <c r="D58" i="49"/>
  <c r="E58" i="49"/>
  <c r="P58" i="49"/>
  <c r="E59" i="49"/>
  <c r="H59" i="49"/>
  <c r="K59" i="49"/>
  <c r="L59" i="49"/>
  <c r="M59" i="49"/>
  <c r="D60" i="49"/>
  <c r="E60" i="49"/>
  <c r="C61" i="49"/>
  <c r="H61" i="49"/>
  <c r="K61" i="49"/>
  <c r="E62" i="49"/>
  <c r="H62" i="49"/>
  <c r="L62" i="49"/>
  <c r="M62" i="49"/>
  <c r="D63" i="49"/>
  <c r="E63" i="49"/>
  <c r="P63" i="49"/>
  <c r="C64" i="49"/>
  <c r="D64" i="49"/>
  <c r="E64" i="49"/>
  <c r="H64" i="49"/>
  <c r="K64" i="49"/>
  <c r="P64" i="49"/>
  <c r="K68" i="49"/>
  <c r="B69" i="49"/>
  <c r="C69" i="49"/>
  <c r="D69" i="49"/>
  <c r="E69" i="49"/>
  <c r="G69" i="49"/>
  <c r="H69" i="49"/>
  <c r="I69" i="49"/>
  <c r="J69" i="49"/>
  <c r="K69" i="49"/>
  <c r="L69" i="49"/>
  <c r="M69" i="49"/>
  <c r="N69" i="49"/>
  <c r="P69" i="49"/>
  <c r="Q69" i="49"/>
  <c r="B70" i="49"/>
  <c r="D70" i="49"/>
  <c r="E70" i="49"/>
  <c r="H70" i="49"/>
  <c r="M70" i="49"/>
  <c r="N70" i="49"/>
  <c r="O70" i="49"/>
  <c r="P70" i="49"/>
  <c r="Q70" i="49"/>
  <c r="C71" i="49"/>
  <c r="D71" i="49"/>
  <c r="E71" i="49"/>
  <c r="F71" i="49"/>
  <c r="N71" i="49"/>
  <c r="P71" i="49"/>
  <c r="Q71" i="49"/>
  <c r="G72" i="49"/>
  <c r="H72" i="49"/>
  <c r="I72" i="49"/>
  <c r="J72" i="49"/>
  <c r="K72" i="49"/>
  <c r="L72" i="49"/>
  <c r="M72" i="49"/>
  <c r="O72" i="49"/>
  <c r="P72" i="49"/>
  <c r="Q72" i="49"/>
  <c r="B75" i="49"/>
  <c r="D75" i="49"/>
  <c r="F75" i="49"/>
  <c r="D77" i="49"/>
  <c r="E77" i="49"/>
  <c r="D52" i="48"/>
  <c r="G52" i="48"/>
  <c r="H52" i="48"/>
  <c r="K68" i="48"/>
  <c r="M68" i="48"/>
  <c r="O68" i="48"/>
  <c r="K69" i="48"/>
  <c r="Q52" i="48"/>
  <c r="C53" i="48"/>
  <c r="D53" i="48"/>
  <c r="G53" i="48"/>
  <c r="H53" i="48"/>
  <c r="D54" i="48"/>
  <c r="E71" i="48"/>
  <c r="F54" i="48"/>
  <c r="G71" i="48"/>
  <c r="H54" i="48"/>
  <c r="I54" i="48"/>
  <c r="K54" i="48"/>
  <c r="L54" i="48"/>
  <c r="M71" i="48"/>
  <c r="O54" i="48"/>
  <c r="B56" i="48"/>
  <c r="G56" i="48"/>
  <c r="H56" i="48"/>
  <c r="B58" i="48"/>
  <c r="C58" i="48"/>
  <c r="E58" i="48"/>
  <c r="G58" i="48"/>
  <c r="H58" i="48"/>
  <c r="J58" i="48"/>
  <c r="K58" i="48"/>
  <c r="L58" i="48"/>
  <c r="O58" i="48"/>
  <c r="P58" i="48"/>
  <c r="Q59" i="48"/>
  <c r="B60" i="48"/>
  <c r="C60" i="48"/>
  <c r="D60" i="48"/>
  <c r="E60" i="48"/>
  <c r="F60" i="48"/>
  <c r="G60" i="48"/>
  <c r="H60" i="48"/>
  <c r="D61" i="48"/>
  <c r="H61" i="48"/>
  <c r="B62" i="48"/>
  <c r="N62" i="48"/>
  <c r="Q62" i="48"/>
  <c r="B63" i="48"/>
  <c r="C63" i="48"/>
  <c r="D63" i="48"/>
  <c r="E63" i="48"/>
  <c r="F63" i="48"/>
  <c r="G63" i="48"/>
  <c r="H63" i="48"/>
  <c r="J63" i="48"/>
  <c r="K63" i="48"/>
  <c r="M63" i="48"/>
  <c r="N63" i="48"/>
  <c r="O63" i="48"/>
  <c r="Q63" i="48"/>
  <c r="B64" i="48"/>
  <c r="C64" i="48"/>
  <c r="D64" i="48"/>
  <c r="E64" i="48"/>
  <c r="G64" i="48"/>
  <c r="H64" i="48"/>
  <c r="J64" i="48"/>
  <c r="K64" i="48"/>
  <c r="L64" i="48"/>
  <c r="O64" i="48"/>
  <c r="P64" i="48"/>
  <c r="Q53" i="48"/>
  <c r="Q54" i="48"/>
  <c r="D55" i="48"/>
  <c r="G55" i="48"/>
  <c r="Q55" i="48"/>
  <c r="L56" i="48"/>
  <c r="Q56" i="48"/>
  <c r="D57" i="48"/>
  <c r="G57" i="48"/>
  <c r="H57" i="48"/>
  <c r="I57" i="48"/>
  <c r="L57" i="48"/>
  <c r="Q57" i="48"/>
  <c r="D58" i="48"/>
  <c r="Q58" i="48"/>
  <c r="Q60" i="48"/>
  <c r="I61" i="48"/>
  <c r="L61" i="48"/>
  <c r="Q61" i="48"/>
  <c r="D62" i="48"/>
  <c r="H62" i="48"/>
  <c r="I62" i="48"/>
  <c r="L62" i="48"/>
  <c r="I63" i="48"/>
  <c r="L63" i="48"/>
  <c r="P63" i="48"/>
  <c r="I64" i="48"/>
  <c r="Q64" i="48"/>
  <c r="A3" i="47"/>
  <c r="C59" i="47"/>
  <c r="F60" i="47"/>
  <c r="G60" i="47"/>
  <c r="I60" i="47"/>
  <c r="E52" i="47"/>
  <c r="F69" i="48"/>
  <c r="G52" i="47"/>
  <c r="H69" i="47"/>
  <c r="M52" i="47"/>
  <c r="N52" i="47"/>
  <c r="O52" i="47"/>
  <c r="B70" i="47"/>
  <c r="N70" i="47"/>
  <c r="B71" i="47"/>
  <c r="E54" i="47"/>
  <c r="F54" i="47"/>
  <c r="G54" i="47"/>
  <c r="H71" i="47"/>
  <c r="I54" i="47"/>
  <c r="K54" i="47"/>
  <c r="M54" i="47"/>
  <c r="N54" i="47"/>
  <c r="O54" i="47"/>
  <c r="Q71" i="48"/>
  <c r="G72" i="48"/>
  <c r="M55" i="47"/>
  <c r="N55" i="47"/>
  <c r="O55" i="47"/>
  <c r="Q72" i="48"/>
  <c r="D73" i="47"/>
  <c r="M56" i="47"/>
  <c r="O56" i="47"/>
  <c r="B74" i="47"/>
  <c r="F57" i="47"/>
  <c r="G57" i="47"/>
  <c r="H74" i="48"/>
  <c r="K57" i="47"/>
  <c r="M57" i="47"/>
  <c r="N74" i="47"/>
  <c r="O57" i="47"/>
  <c r="B75" i="47"/>
  <c r="C58" i="47"/>
  <c r="E58" i="47"/>
  <c r="F58" i="47"/>
  <c r="G58" i="47"/>
  <c r="I58" i="47"/>
  <c r="J75" i="47"/>
  <c r="N58" i="47"/>
  <c r="E59" i="47"/>
  <c r="F59" i="47"/>
  <c r="G59" i="47"/>
  <c r="J76" i="47"/>
  <c r="K59" i="47"/>
  <c r="L76" i="49"/>
  <c r="M59" i="47"/>
  <c r="O59" i="47"/>
  <c r="L60" i="47"/>
  <c r="M60" i="47"/>
  <c r="N60" i="47"/>
  <c r="P60" i="47"/>
  <c r="K61" i="47"/>
  <c r="L61" i="47"/>
  <c r="M61" i="47"/>
  <c r="N61" i="47"/>
  <c r="O61" i="47"/>
  <c r="P61" i="47"/>
  <c r="F62" i="47"/>
  <c r="G62" i="47"/>
  <c r="H62" i="47"/>
  <c r="L62" i="47"/>
  <c r="N62" i="47"/>
  <c r="P62" i="47"/>
  <c r="B63" i="47"/>
  <c r="D63" i="47"/>
  <c r="E63" i="47"/>
  <c r="H63" i="47"/>
  <c r="I63" i="47"/>
  <c r="J63" i="47"/>
  <c r="K63" i="47"/>
  <c r="L63" i="47"/>
  <c r="M63" i="47"/>
  <c r="N63" i="47"/>
  <c r="O63" i="47"/>
  <c r="P63" i="47"/>
  <c r="Q63" i="47"/>
  <c r="B77" i="47"/>
  <c r="C64" i="47"/>
  <c r="D77" i="47"/>
  <c r="E64" i="47"/>
  <c r="G64" i="47"/>
  <c r="I64" i="47"/>
  <c r="J77" i="47"/>
  <c r="Q64" i="47"/>
  <c r="A49" i="47"/>
  <c r="K52" i="47"/>
  <c r="E53" i="47"/>
  <c r="F53" i="47"/>
  <c r="G53" i="47"/>
  <c r="K53" i="47"/>
  <c r="O53" i="47"/>
  <c r="F55" i="47"/>
  <c r="K55" i="47"/>
  <c r="F56" i="47"/>
  <c r="I56" i="47"/>
  <c r="K56" i="47"/>
  <c r="K58" i="47"/>
  <c r="M58" i="47"/>
  <c r="O58" i="47"/>
  <c r="K60" i="47"/>
  <c r="O60" i="47"/>
  <c r="K62" i="47"/>
  <c r="M62" i="47"/>
  <c r="O62" i="47"/>
  <c r="C63" i="47"/>
  <c r="F63" i="47"/>
  <c r="G63" i="47"/>
  <c r="F64" i="47"/>
  <c r="K64" i="47"/>
  <c r="M64" i="47"/>
  <c r="N64" i="47"/>
  <c r="O64" i="47"/>
  <c r="A66" i="47"/>
  <c r="B72" i="47"/>
  <c r="J73" i="47"/>
  <c r="N77" i="47"/>
  <c r="H34" i="46"/>
  <c r="I34" i="46"/>
  <c r="J34" i="46"/>
  <c r="L34" i="46"/>
  <c r="E72" i="47"/>
  <c r="H70" i="47"/>
  <c r="P72" i="47"/>
  <c r="J35" i="46"/>
  <c r="P34" i="46"/>
  <c r="J37" i="46"/>
  <c r="J178" i="6" s="1"/>
  <c r="L37" i="46"/>
  <c r="K34" i="46"/>
  <c r="H35" i="46"/>
  <c r="L35" i="46"/>
  <c r="B36" i="46"/>
  <c r="D36" i="46"/>
  <c r="F36" i="46"/>
  <c r="H36" i="46"/>
  <c r="J36" i="46"/>
  <c r="L36" i="46"/>
  <c r="N36" i="46"/>
  <c r="B37" i="46"/>
  <c r="B178" i="6" s="1"/>
  <c r="H37" i="46"/>
  <c r="P37" i="46"/>
  <c r="B67" i="45"/>
  <c r="C67" i="45"/>
  <c r="D67" i="45"/>
  <c r="O72" i="45"/>
  <c r="P68" i="45"/>
  <c r="Q72" i="45"/>
  <c r="I81" i="45"/>
  <c r="K81" i="45"/>
  <c r="L81" i="45"/>
  <c r="G64" i="45"/>
  <c r="L64" i="45"/>
  <c r="M64" i="45"/>
  <c r="E83" i="45"/>
  <c r="P65" i="45"/>
  <c r="Q65" i="45"/>
  <c r="B84" i="45"/>
  <c r="C84" i="45"/>
  <c r="D84" i="45"/>
  <c r="E66" i="45"/>
  <c r="F84" i="45"/>
  <c r="G84" i="45"/>
  <c r="H66" i="45"/>
  <c r="I66" i="45"/>
  <c r="Q84" i="45"/>
  <c r="K67" i="45"/>
  <c r="P67" i="45"/>
  <c r="Q67" i="45"/>
  <c r="B68" i="45"/>
  <c r="E68" i="45"/>
  <c r="D69" i="45"/>
  <c r="H69" i="45"/>
  <c r="L69" i="45"/>
  <c r="O69" i="45"/>
  <c r="P69" i="45"/>
  <c r="Q69" i="45"/>
  <c r="B88" i="45"/>
  <c r="D70" i="45"/>
  <c r="E70" i="45"/>
  <c r="F70" i="45"/>
  <c r="G70" i="45"/>
  <c r="H70" i="45"/>
  <c r="I70" i="45"/>
  <c r="J70" i="45"/>
  <c r="K70" i="45"/>
  <c r="L70" i="45"/>
  <c r="M70" i="45"/>
  <c r="N70" i="45"/>
  <c r="O70" i="45"/>
  <c r="P70" i="45"/>
  <c r="C71" i="45"/>
  <c r="D71" i="45"/>
  <c r="H71" i="45"/>
  <c r="K71" i="45"/>
  <c r="N71" i="45"/>
  <c r="P71" i="45"/>
  <c r="Q71" i="45"/>
  <c r="E72" i="45"/>
  <c r="G72" i="45"/>
  <c r="H72" i="45"/>
  <c r="I72" i="45"/>
  <c r="J72" i="45"/>
  <c r="H73" i="45"/>
  <c r="J73" i="45"/>
  <c r="K73" i="45"/>
  <c r="O73" i="45"/>
  <c r="B74" i="45"/>
  <c r="C74" i="45"/>
  <c r="D74" i="45"/>
  <c r="F74" i="45"/>
  <c r="G74" i="45"/>
  <c r="H74" i="45"/>
  <c r="I74" i="45"/>
  <c r="J74" i="45"/>
  <c r="K74" i="45"/>
  <c r="L74" i="45"/>
  <c r="M74" i="45"/>
  <c r="N74" i="45"/>
  <c r="O74" i="45"/>
  <c r="P74" i="45"/>
  <c r="Q74" i="45"/>
  <c r="B75" i="45"/>
  <c r="C75" i="45"/>
  <c r="D75" i="45"/>
  <c r="E75" i="45"/>
  <c r="F75" i="45"/>
  <c r="G75" i="45"/>
  <c r="H75" i="45"/>
  <c r="I75" i="45"/>
  <c r="J75" i="45"/>
  <c r="K75" i="45"/>
  <c r="L75" i="45"/>
  <c r="O75" i="45"/>
  <c r="P75" i="45"/>
  <c r="B90" i="45"/>
  <c r="C90" i="45"/>
  <c r="D76" i="45"/>
  <c r="E90" i="45"/>
  <c r="F90" i="45"/>
  <c r="G90" i="45"/>
  <c r="H76" i="45"/>
  <c r="I90" i="45"/>
  <c r="J90" i="45"/>
  <c r="K90" i="45"/>
  <c r="L76" i="45"/>
  <c r="M90" i="45"/>
  <c r="N90" i="45"/>
  <c r="O90" i="45"/>
  <c r="P76" i="45"/>
  <c r="Q90" i="45"/>
  <c r="J63" i="45"/>
  <c r="K63" i="45"/>
  <c r="L63" i="45"/>
  <c r="M63" i="45"/>
  <c r="N63" i="45"/>
  <c r="O63" i="45"/>
  <c r="P63" i="45"/>
  <c r="Q63" i="45"/>
  <c r="B64" i="45"/>
  <c r="D64" i="45"/>
  <c r="E64" i="45"/>
  <c r="F64" i="45"/>
  <c r="H64" i="45"/>
  <c r="I64" i="45"/>
  <c r="J64" i="45"/>
  <c r="K64" i="45"/>
  <c r="E65" i="45"/>
  <c r="F65" i="45"/>
  <c r="G65" i="45"/>
  <c r="H65" i="45"/>
  <c r="I65" i="45"/>
  <c r="J65" i="45"/>
  <c r="K65" i="45"/>
  <c r="L65" i="45"/>
  <c r="M65" i="45"/>
  <c r="N65" i="45"/>
  <c r="Q66" i="45"/>
  <c r="E67" i="45"/>
  <c r="F67" i="45"/>
  <c r="H67" i="45"/>
  <c r="I67" i="45"/>
  <c r="J67" i="45"/>
  <c r="L67" i="45"/>
  <c r="M67" i="45"/>
  <c r="N67" i="45"/>
  <c r="O67" i="45"/>
  <c r="F68" i="45"/>
  <c r="H68" i="45"/>
  <c r="I68" i="45"/>
  <c r="Q68" i="45"/>
  <c r="B69" i="45"/>
  <c r="C69" i="45"/>
  <c r="E69" i="45"/>
  <c r="F69" i="45"/>
  <c r="I69" i="45"/>
  <c r="J69" i="45"/>
  <c r="K69" i="45"/>
  <c r="M69" i="45"/>
  <c r="N69" i="45"/>
  <c r="C70" i="45"/>
  <c r="Q70" i="45"/>
  <c r="B71" i="45"/>
  <c r="E71" i="45"/>
  <c r="F71" i="45"/>
  <c r="I71" i="45"/>
  <c r="B72" i="45"/>
  <c r="F72" i="45"/>
  <c r="B73" i="45"/>
  <c r="E73" i="45"/>
  <c r="F73" i="45"/>
  <c r="I73" i="45"/>
  <c r="M73" i="45"/>
  <c r="N73" i="45"/>
  <c r="E74" i="45"/>
  <c r="M75" i="45"/>
  <c r="N75" i="45"/>
  <c r="Q75" i="45"/>
  <c r="B76" i="45"/>
  <c r="C76" i="45"/>
  <c r="E76" i="45"/>
  <c r="F76" i="45"/>
  <c r="G76" i="45"/>
  <c r="I76" i="45"/>
  <c r="M76" i="45"/>
  <c r="O76" i="45"/>
  <c r="Q76" i="45"/>
  <c r="J81" i="45"/>
  <c r="M81" i="45"/>
  <c r="N81" i="45"/>
  <c r="O81" i="45"/>
  <c r="P81" i="45"/>
  <c r="Q81" i="45"/>
  <c r="B82" i="45"/>
  <c r="D82" i="45"/>
  <c r="E82" i="45"/>
  <c r="F82" i="45"/>
  <c r="G82" i="45"/>
  <c r="H82" i="45"/>
  <c r="I82" i="45"/>
  <c r="J82" i="45"/>
  <c r="K82" i="45"/>
  <c r="L82" i="45"/>
  <c r="M82" i="45"/>
  <c r="F83" i="45"/>
  <c r="G83" i="45"/>
  <c r="H83" i="45"/>
  <c r="I83" i="45"/>
  <c r="J83" i="45"/>
  <c r="K83" i="45"/>
  <c r="L83" i="45"/>
  <c r="M83" i="45"/>
  <c r="N83" i="45"/>
  <c r="C88" i="45"/>
  <c r="E88" i="45"/>
  <c r="F88" i="45"/>
  <c r="G88" i="45"/>
  <c r="I88" i="45"/>
  <c r="J88" i="45"/>
  <c r="K88" i="45"/>
  <c r="M88" i="45"/>
  <c r="N88" i="45"/>
  <c r="O88" i="45"/>
  <c r="Q88" i="45"/>
  <c r="G89" i="45"/>
  <c r="D67" i="44"/>
  <c r="I36" i="42"/>
  <c r="M36" i="42"/>
  <c r="O36" i="42"/>
  <c r="P63" i="44"/>
  <c r="G63" i="44"/>
  <c r="J63" i="44"/>
  <c r="F64" i="44"/>
  <c r="G64" i="44"/>
  <c r="H64" i="44"/>
  <c r="J64" i="44"/>
  <c r="K64" i="44"/>
  <c r="L64" i="44"/>
  <c r="Q65" i="44"/>
  <c r="D66" i="44"/>
  <c r="E66" i="44"/>
  <c r="F66" i="44"/>
  <c r="G66" i="44"/>
  <c r="H66" i="44"/>
  <c r="J67" i="44"/>
  <c r="N67" i="44"/>
  <c r="P67" i="44"/>
  <c r="Q67" i="44"/>
  <c r="J68" i="44"/>
  <c r="K68" i="44"/>
  <c r="B69" i="44"/>
  <c r="C69" i="44"/>
  <c r="D69" i="44"/>
  <c r="E69" i="44"/>
  <c r="F69" i="44"/>
  <c r="G69" i="44"/>
  <c r="H69" i="44"/>
  <c r="I69" i="44"/>
  <c r="J69" i="44"/>
  <c r="K69" i="44"/>
  <c r="L69" i="44"/>
  <c r="M69" i="44"/>
  <c r="N69" i="44"/>
  <c r="O69" i="44"/>
  <c r="P69" i="44"/>
  <c r="Q69" i="44"/>
  <c r="E70" i="44"/>
  <c r="F70" i="44"/>
  <c r="G70" i="44"/>
  <c r="H70" i="44"/>
  <c r="Q70" i="44"/>
  <c r="B71" i="44"/>
  <c r="C71" i="44"/>
  <c r="J71" i="44"/>
  <c r="M71" i="44"/>
  <c r="Q71" i="44"/>
  <c r="D72" i="44"/>
  <c r="J72" i="44"/>
  <c r="K72" i="44"/>
  <c r="G73" i="44"/>
  <c r="H73" i="44"/>
  <c r="J73" i="44"/>
  <c r="M73" i="44"/>
  <c r="B74" i="44"/>
  <c r="C74" i="44"/>
  <c r="D74" i="44"/>
  <c r="E74" i="44"/>
  <c r="G74" i="44"/>
  <c r="H74" i="44"/>
  <c r="J74" i="44"/>
  <c r="K74" i="44"/>
  <c r="L74" i="44"/>
  <c r="Q74" i="44"/>
  <c r="B75" i="44"/>
  <c r="C75" i="44"/>
  <c r="D75" i="44"/>
  <c r="E75" i="44"/>
  <c r="F75" i="44"/>
  <c r="G75" i="44"/>
  <c r="H75" i="44"/>
  <c r="I75" i="44"/>
  <c r="J75" i="44"/>
  <c r="K75" i="44"/>
  <c r="M75" i="44"/>
  <c r="N75" i="44"/>
  <c r="Q75" i="44"/>
  <c r="D76" i="44"/>
  <c r="E76" i="44"/>
  <c r="F76" i="44"/>
  <c r="G76" i="44"/>
  <c r="N76" i="44"/>
  <c r="Q76" i="44"/>
  <c r="C63" i="44"/>
  <c r="D63" i="44"/>
  <c r="L63" i="44"/>
  <c r="D64" i="44"/>
  <c r="D65" i="44"/>
  <c r="H65" i="44"/>
  <c r="J65" i="44"/>
  <c r="K65" i="44"/>
  <c r="L65" i="44"/>
  <c r="N65" i="44"/>
  <c r="O65" i="44"/>
  <c r="P65" i="44"/>
  <c r="O67" i="44"/>
  <c r="D68" i="44"/>
  <c r="G68" i="44"/>
  <c r="H68" i="44"/>
  <c r="L68" i="44"/>
  <c r="D70" i="44"/>
  <c r="D71" i="44"/>
  <c r="G71" i="44"/>
  <c r="H72" i="44"/>
  <c r="L72" i="44"/>
  <c r="N72" i="44"/>
  <c r="O72" i="44"/>
  <c r="P72" i="44"/>
  <c r="D73" i="44"/>
  <c r="F73" i="44"/>
  <c r="L75" i="44"/>
  <c r="O75" i="44"/>
  <c r="P75" i="44"/>
  <c r="O76" i="44"/>
  <c r="M81" i="44"/>
  <c r="E83" i="44"/>
  <c r="E85" i="44"/>
  <c r="E86" i="44"/>
  <c r="A3" i="43"/>
  <c r="E80" i="45"/>
  <c r="I80" i="45"/>
  <c r="M80" i="45"/>
  <c r="Q80" i="45"/>
  <c r="B63" i="43"/>
  <c r="E63" i="43"/>
  <c r="F63" i="43"/>
  <c r="G81" i="44"/>
  <c r="B64" i="43"/>
  <c r="E64" i="43"/>
  <c r="F64" i="43"/>
  <c r="G82" i="44"/>
  <c r="I64" i="43"/>
  <c r="M64" i="43"/>
  <c r="N64" i="43"/>
  <c r="B65" i="43"/>
  <c r="E65" i="43"/>
  <c r="F65" i="43"/>
  <c r="G83" i="44"/>
  <c r="M83" i="44"/>
  <c r="O83" i="44"/>
  <c r="B66" i="43"/>
  <c r="C84" i="44"/>
  <c r="E66" i="43"/>
  <c r="F66" i="43"/>
  <c r="G84" i="44"/>
  <c r="H66" i="43"/>
  <c r="I66" i="43"/>
  <c r="O84" i="44"/>
  <c r="C85" i="44"/>
  <c r="D85" i="44"/>
  <c r="G67" i="43"/>
  <c r="K85" i="44"/>
  <c r="L85" i="44"/>
  <c r="N85" i="44"/>
  <c r="O85" i="44"/>
  <c r="C86" i="44"/>
  <c r="D86" i="44"/>
  <c r="O86" i="44"/>
  <c r="P86" i="44"/>
  <c r="L87" i="44"/>
  <c r="B70" i="43"/>
  <c r="D88" i="43"/>
  <c r="F70" i="43"/>
  <c r="H70" i="43"/>
  <c r="J70" i="43"/>
  <c r="L88" i="43"/>
  <c r="O88" i="44"/>
  <c r="D89" i="44"/>
  <c r="B72" i="43"/>
  <c r="E72" i="43"/>
  <c r="F72" i="43"/>
  <c r="G72" i="43"/>
  <c r="B73" i="43"/>
  <c r="E73" i="43"/>
  <c r="F73" i="43"/>
  <c r="H73" i="43"/>
  <c r="B74" i="43"/>
  <c r="C74" i="43"/>
  <c r="E74" i="43"/>
  <c r="F74" i="43"/>
  <c r="G74" i="43"/>
  <c r="H74" i="43"/>
  <c r="I74" i="43"/>
  <c r="K74" i="43"/>
  <c r="L74" i="43"/>
  <c r="M74" i="43"/>
  <c r="N74" i="43"/>
  <c r="O74" i="43"/>
  <c r="B75" i="43"/>
  <c r="D75" i="43"/>
  <c r="E75" i="43"/>
  <c r="F75" i="43"/>
  <c r="H75" i="43"/>
  <c r="I75" i="43"/>
  <c r="J75" i="43"/>
  <c r="L75" i="43"/>
  <c r="M75" i="43"/>
  <c r="N75" i="43"/>
  <c r="O75" i="43"/>
  <c r="P75" i="43"/>
  <c r="Q75" i="43"/>
  <c r="B76" i="43"/>
  <c r="F76" i="43"/>
  <c r="H76" i="43"/>
  <c r="J76" i="43"/>
  <c r="O90" i="44"/>
  <c r="A60" i="43"/>
  <c r="C65" i="43"/>
  <c r="G65" i="43"/>
  <c r="K68" i="43"/>
  <c r="O68" i="43"/>
  <c r="C69" i="43"/>
  <c r="C71" i="43"/>
  <c r="G71" i="43"/>
  <c r="C72" i="43"/>
  <c r="C73" i="43"/>
  <c r="C75" i="43"/>
  <c r="G75" i="43"/>
  <c r="K75" i="43"/>
  <c r="A78" i="43"/>
  <c r="L84" i="43"/>
  <c r="L85" i="43"/>
  <c r="D89" i="43"/>
  <c r="G36" i="42"/>
  <c r="H81" i="43"/>
  <c r="C37" i="42"/>
  <c r="F37" i="42"/>
  <c r="F177" i="6" s="1"/>
  <c r="G37" i="42"/>
  <c r="H37" i="42"/>
  <c r="L37" i="42"/>
  <c r="B34" i="42"/>
  <c r="C34" i="42"/>
  <c r="E34" i="42"/>
  <c r="Q35" i="42"/>
  <c r="K36" i="42"/>
  <c r="C60" i="41"/>
  <c r="D63" i="41"/>
  <c r="F65" i="41"/>
  <c r="K65" i="41"/>
  <c r="L65" i="41"/>
  <c r="N65" i="41"/>
  <c r="B51" i="41"/>
  <c r="D72" i="41"/>
  <c r="E51" i="41"/>
  <c r="I51" i="41"/>
  <c r="J72" i="41"/>
  <c r="K72" i="41"/>
  <c r="L72" i="41"/>
  <c r="N72" i="41"/>
  <c r="P72" i="41"/>
  <c r="B73" i="41"/>
  <c r="C73" i="41"/>
  <c r="F73" i="41"/>
  <c r="H52" i="41"/>
  <c r="I52" i="41"/>
  <c r="J52" i="41"/>
  <c r="K52" i="41"/>
  <c r="L52" i="41"/>
  <c r="M52" i="41"/>
  <c r="N52" i="41"/>
  <c r="P52" i="41"/>
  <c r="Q52" i="41"/>
  <c r="C53" i="41"/>
  <c r="D53" i="41"/>
  <c r="J74" i="41"/>
  <c r="N74" i="41"/>
  <c r="B75" i="41"/>
  <c r="E54" i="41"/>
  <c r="H54" i="41"/>
  <c r="I54" i="41"/>
  <c r="L54" i="41"/>
  <c r="M54" i="41"/>
  <c r="N75" i="41"/>
  <c r="Q54" i="41"/>
  <c r="J56" i="41"/>
  <c r="K56" i="41"/>
  <c r="L56" i="41"/>
  <c r="M56" i="41"/>
  <c r="N56" i="41"/>
  <c r="O56" i="41"/>
  <c r="P56" i="41"/>
  <c r="Q56" i="41"/>
  <c r="B57" i="41"/>
  <c r="B58" i="41"/>
  <c r="C58" i="41"/>
  <c r="E58" i="41"/>
  <c r="I58" i="41"/>
  <c r="J58" i="41"/>
  <c r="M58" i="41"/>
  <c r="N58" i="41"/>
  <c r="O58" i="41"/>
  <c r="P58" i="41"/>
  <c r="Q58" i="41"/>
  <c r="B59" i="41"/>
  <c r="C59" i="41"/>
  <c r="D59" i="41"/>
  <c r="G59" i="41"/>
  <c r="H59" i="41"/>
  <c r="J59" i="41"/>
  <c r="K59" i="41"/>
  <c r="L59" i="41"/>
  <c r="J60" i="41"/>
  <c r="K60" i="41"/>
  <c r="L60" i="41"/>
  <c r="M60" i="41"/>
  <c r="N60" i="41"/>
  <c r="O60" i="41"/>
  <c r="P60" i="41"/>
  <c r="Q60" i="41"/>
  <c r="B61" i="41"/>
  <c r="C61" i="41"/>
  <c r="D61" i="41"/>
  <c r="E61" i="41"/>
  <c r="F61" i="41"/>
  <c r="G61" i="41"/>
  <c r="H61" i="41"/>
  <c r="I61" i="41"/>
  <c r="J61" i="41"/>
  <c r="M61" i="41"/>
  <c r="Q61" i="41"/>
  <c r="B62" i="41"/>
  <c r="E62" i="41"/>
  <c r="F62" i="41"/>
  <c r="G62" i="41"/>
  <c r="H62" i="41"/>
  <c r="I62" i="41"/>
  <c r="K62" i="41"/>
  <c r="L62" i="41"/>
  <c r="M62" i="41"/>
  <c r="P62" i="41"/>
  <c r="Q62" i="41"/>
  <c r="J63" i="41"/>
  <c r="K63" i="41"/>
  <c r="L63" i="41"/>
  <c r="N63" i="41"/>
  <c r="O63" i="41"/>
  <c r="P63" i="41"/>
  <c r="Q63" i="41"/>
  <c r="B64" i="41"/>
  <c r="E64" i="41"/>
  <c r="F64" i="41"/>
  <c r="G64" i="41"/>
  <c r="H64" i="41"/>
  <c r="I64" i="41"/>
  <c r="J64" i="41"/>
  <c r="K64" i="41"/>
  <c r="L64" i="41"/>
  <c r="M64" i="41"/>
  <c r="N64" i="41"/>
  <c r="O64" i="41"/>
  <c r="P64" i="41"/>
  <c r="Q64" i="41"/>
  <c r="J65" i="41"/>
  <c r="Q65" i="41"/>
  <c r="E66" i="41"/>
  <c r="F81" i="41"/>
  <c r="I66" i="41"/>
  <c r="M66" i="41"/>
  <c r="Q66" i="41"/>
  <c r="B67" i="41"/>
  <c r="C67" i="41"/>
  <c r="D82" i="41"/>
  <c r="E67" i="41"/>
  <c r="F67" i="41"/>
  <c r="H67" i="41"/>
  <c r="I67" i="41"/>
  <c r="M67" i="41"/>
  <c r="Q67" i="41"/>
  <c r="D51" i="41"/>
  <c r="F51" i="41"/>
  <c r="G51" i="41"/>
  <c r="H51" i="41"/>
  <c r="J51" i="41"/>
  <c r="K51" i="41"/>
  <c r="P51" i="41"/>
  <c r="C52" i="41"/>
  <c r="D52" i="41"/>
  <c r="F52" i="41"/>
  <c r="G52" i="41"/>
  <c r="B53" i="41"/>
  <c r="P53" i="41"/>
  <c r="B54" i="41"/>
  <c r="C54" i="41"/>
  <c r="D54" i="41"/>
  <c r="F54" i="41"/>
  <c r="G54" i="41"/>
  <c r="J54" i="41"/>
  <c r="P54" i="41"/>
  <c r="C55" i="41"/>
  <c r="D55" i="41"/>
  <c r="N55" i="41"/>
  <c r="O55" i="41"/>
  <c r="C56" i="41"/>
  <c r="D56" i="41"/>
  <c r="D58" i="41"/>
  <c r="F58" i="41"/>
  <c r="G58" i="41"/>
  <c r="H58" i="41"/>
  <c r="K58" i="41"/>
  <c r="L58" i="41"/>
  <c r="D60" i="41"/>
  <c r="H60" i="41"/>
  <c r="K61" i="41"/>
  <c r="L61" i="41"/>
  <c r="N61" i="41"/>
  <c r="O61" i="41"/>
  <c r="P61" i="41"/>
  <c r="C62" i="41"/>
  <c r="D62" i="41"/>
  <c r="J62" i="41"/>
  <c r="N62" i="41"/>
  <c r="O62" i="41"/>
  <c r="H63" i="41"/>
  <c r="C64" i="41"/>
  <c r="D64" i="41"/>
  <c r="O65" i="41"/>
  <c r="B66" i="41"/>
  <c r="C66" i="41"/>
  <c r="D66" i="41"/>
  <c r="G66" i="41"/>
  <c r="H66" i="41"/>
  <c r="J67" i="41"/>
  <c r="K67" i="41"/>
  <c r="L67" i="41"/>
  <c r="N67" i="41"/>
  <c r="O67" i="41"/>
  <c r="P67" i="41"/>
  <c r="B72" i="41"/>
  <c r="E72" i="41"/>
  <c r="F72" i="41"/>
  <c r="G72" i="41"/>
  <c r="H72" i="41"/>
  <c r="I72" i="41"/>
  <c r="D73" i="41"/>
  <c r="G73" i="41"/>
  <c r="H73" i="41"/>
  <c r="I73" i="41"/>
  <c r="J73" i="41"/>
  <c r="K73" i="41"/>
  <c r="L73" i="41"/>
  <c r="M73" i="41"/>
  <c r="N73" i="41"/>
  <c r="P73" i="41"/>
  <c r="Q73" i="41"/>
  <c r="B74" i="41"/>
  <c r="C74" i="41"/>
  <c r="D74" i="41"/>
  <c r="P74" i="41"/>
  <c r="C75" i="41"/>
  <c r="D75" i="41"/>
  <c r="E75" i="41"/>
  <c r="F75" i="41"/>
  <c r="G75" i="41"/>
  <c r="I75" i="41"/>
  <c r="J75" i="41"/>
  <c r="P75" i="41"/>
  <c r="Q75" i="41"/>
  <c r="B81" i="41"/>
  <c r="C81" i="41"/>
  <c r="D81" i="41"/>
  <c r="G81" i="41"/>
  <c r="H81" i="41"/>
  <c r="H82" i="41"/>
  <c r="J82" i="41"/>
  <c r="K82" i="41"/>
  <c r="L82" i="41"/>
  <c r="N82" i="41"/>
  <c r="O82" i="41"/>
  <c r="P82" i="41"/>
  <c r="B36" i="38"/>
  <c r="D64" i="40"/>
  <c r="H57" i="40"/>
  <c r="J36" i="38"/>
  <c r="K57" i="40"/>
  <c r="L57" i="40"/>
  <c r="H51" i="40"/>
  <c r="I51" i="40"/>
  <c r="J51" i="40"/>
  <c r="K51" i="40"/>
  <c r="L51" i="40"/>
  <c r="M51" i="40"/>
  <c r="N51" i="40"/>
  <c r="O51" i="40"/>
  <c r="P51" i="40"/>
  <c r="P52" i="40"/>
  <c r="Q52" i="40"/>
  <c r="B53" i="40"/>
  <c r="E53" i="40"/>
  <c r="F53" i="40"/>
  <c r="G53" i="40"/>
  <c r="H53" i="40"/>
  <c r="I53" i="40"/>
  <c r="J53" i="40"/>
  <c r="K53" i="40"/>
  <c r="L53" i="40"/>
  <c r="H54" i="40"/>
  <c r="I54" i="40"/>
  <c r="J54" i="40"/>
  <c r="K54" i="40"/>
  <c r="L54" i="40"/>
  <c r="M54" i="40"/>
  <c r="N54" i="40"/>
  <c r="O54" i="40"/>
  <c r="P54" i="40"/>
  <c r="Q54" i="40"/>
  <c r="H56" i="40"/>
  <c r="I56" i="40"/>
  <c r="J56" i="40"/>
  <c r="K56" i="40"/>
  <c r="L56" i="40"/>
  <c r="M56" i="40"/>
  <c r="Q56" i="40"/>
  <c r="N57" i="40"/>
  <c r="P57" i="40"/>
  <c r="Q57" i="40"/>
  <c r="P58" i="40"/>
  <c r="D59" i="40"/>
  <c r="E59" i="40"/>
  <c r="F59" i="40"/>
  <c r="H59" i="40"/>
  <c r="I59" i="40"/>
  <c r="J59" i="40"/>
  <c r="K59" i="40"/>
  <c r="L59" i="40"/>
  <c r="N59" i="40"/>
  <c r="Q59" i="40"/>
  <c r="H60" i="40"/>
  <c r="I60" i="40"/>
  <c r="J60" i="40"/>
  <c r="K60" i="40"/>
  <c r="L60" i="40"/>
  <c r="M60" i="40"/>
  <c r="O60" i="40"/>
  <c r="P60" i="40"/>
  <c r="K61" i="40"/>
  <c r="N61" i="40"/>
  <c r="P61" i="40"/>
  <c r="B62" i="40"/>
  <c r="C62" i="40"/>
  <c r="D62" i="40"/>
  <c r="E62" i="40"/>
  <c r="F62" i="40"/>
  <c r="J62" i="40"/>
  <c r="N62" i="40"/>
  <c r="Q62" i="40"/>
  <c r="H63" i="40"/>
  <c r="I63" i="40"/>
  <c r="J63" i="40"/>
  <c r="K63" i="40"/>
  <c r="L63" i="40"/>
  <c r="M63" i="40"/>
  <c r="N63" i="40"/>
  <c r="O63" i="40"/>
  <c r="P63" i="40"/>
  <c r="Q63" i="40"/>
  <c r="H64" i="40"/>
  <c r="I64" i="40"/>
  <c r="J64" i="40"/>
  <c r="K64" i="40"/>
  <c r="L64" i="40"/>
  <c r="M64" i="40"/>
  <c r="N64" i="40"/>
  <c r="O64" i="40"/>
  <c r="P64" i="40"/>
  <c r="Q64" i="40"/>
  <c r="N65" i="40"/>
  <c r="O65" i="40"/>
  <c r="P65" i="40"/>
  <c r="H66" i="40"/>
  <c r="I66" i="40"/>
  <c r="J66" i="40"/>
  <c r="K66" i="40"/>
  <c r="L66" i="40"/>
  <c r="M66" i="40"/>
  <c r="K67" i="40"/>
  <c r="N67" i="40"/>
  <c r="O67" i="40"/>
  <c r="P67" i="40"/>
  <c r="Q67" i="40"/>
  <c r="C51" i="40"/>
  <c r="G52" i="40"/>
  <c r="I52" i="40"/>
  <c r="K52" i="40"/>
  <c r="L52" i="40"/>
  <c r="M52" i="40"/>
  <c r="O52" i="40"/>
  <c r="M53" i="40"/>
  <c r="O53" i="40"/>
  <c r="P53" i="40"/>
  <c r="G55" i="40"/>
  <c r="H55" i="40"/>
  <c r="I55" i="40"/>
  <c r="K55" i="40"/>
  <c r="L55" i="40"/>
  <c r="M55" i="40"/>
  <c r="O55" i="40"/>
  <c r="P55" i="40"/>
  <c r="O56" i="40"/>
  <c r="P56" i="40"/>
  <c r="O57" i="40"/>
  <c r="M58" i="40"/>
  <c r="O58" i="40"/>
  <c r="G59" i="40"/>
  <c r="M59" i="40"/>
  <c r="O59" i="40"/>
  <c r="P59" i="40"/>
  <c r="C60" i="40"/>
  <c r="G60" i="40"/>
  <c r="L61" i="40"/>
  <c r="O61" i="40"/>
  <c r="Q61" i="40"/>
  <c r="G62" i="40"/>
  <c r="H62" i="40"/>
  <c r="I62" i="40"/>
  <c r="K62" i="40"/>
  <c r="L62" i="40"/>
  <c r="M62" i="40"/>
  <c r="O62" i="40"/>
  <c r="P62" i="40"/>
  <c r="O66" i="40"/>
  <c r="P66" i="40"/>
  <c r="Q66" i="40"/>
  <c r="A3" i="39"/>
  <c r="D57" i="39"/>
  <c r="F71" i="40"/>
  <c r="J71" i="40"/>
  <c r="N71" i="40"/>
  <c r="I73" i="39"/>
  <c r="L73" i="40"/>
  <c r="E74" i="39"/>
  <c r="O74" i="40"/>
  <c r="E75" i="39"/>
  <c r="I75" i="39"/>
  <c r="L75" i="40"/>
  <c r="I77" i="39"/>
  <c r="N57" i="39"/>
  <c r="P57" i="39"/>
  <c r="Q57" i="39"/>
  <c r="E78" i="39"/>
  <c r="I78" i="39"/>
  <c r="O78" i="40"/>
  <c r="P59" i="39"/>
  <c r="Q78" i="39"/>
  <c r="K60" i="39"/>
  <c r="L60" i="39"/>
  <c r="N60" i="39"/>
  <c r="Q60" i="39"/>
  <c r="N61" i="39"/>
  <c r="O61" i="39"/>
  <c r="P61" i="39"/>
  <c r="H79" i="41"/>
  <c r="I79" i="39"/>
  <c r="L62" i="39"/>
  <c r="Q79" i="39"/>
  <c r="H63" i="39"/>
  <c r="I63" i="39"/>
  <c r="J63" i="39"/>
  <c r="K63" i="39"/>
  <c r="L63" i="39"/>
  <c r="H64" i="39"/>
  <c r="I64" i="39"/>
  <c r="J64" i="39"/>
  <c r="K64" i="39"/>
  <c r="L64" i="39"/>
  <c r="M64" i="39"/>
  <c r="N64" i="39"/>
  <c r="O64" i="39"/>
  <c r="P64" i="39"/>
  <c r="Q64" i="39"/>
  <c r="E80" i="39"/>
  <c r="I66" i="39"/>
  <c r="Q66" i="39"/>
  <c r="B82" i="40"/>
  <c r="E67" i="39"/>
  <c r="A48" i="39"/>
  <c r="D63" i="39"/>
  <c r="A69" i="39"/>
  <c r="E72" i="39"/>
  <c r="E73" i="39"/>
  <c r="M73" i="39"/>
  <c r="I74" i="39"/>
  <c r="M75" i="39"/>
  <c r="E76" i="39"/>
  <c r="I76" i="39"/>
  <c r="M76" i="39"/>
  <c r="E77" i="39"/>
  <c r="E81" i="39"/>
  <c r="I82" i="39"/>
  <c r="L34" i="38"/>
  <c r="O34" i="38"/>
  <c r="P34" i="38"/>
  <c r="E79" i="39"/>
  <c r="F36" i="38"/>
  <c r="G36" i="38"/>
  <c r="M77" i="39"/>
  <c r="Q72" i="39"/>
  <c r="F37" i="38"/>
  <c r="G34" i="38"/>
  <c r="H34" i="38"/>
  <c r="K34" i="38"/>
  <c r="M34" i="38"/>
  <c r="H37" i="38"/>
  <c r="J37" i="38"/>
  <c r="J176" i="6" s="1"/>
  <c r="K37" i="38"/>
  <c r="N36" i="38"/>
  <c r="O37" i="38"/>
  <c r="C65" i="37"/>
  <c r="D57" i="37"/>
  <c r="E55" i="37"/>
  <c r="G55" i="37"/>
  <c r="C51" i="37"/>
  <c r="F72" i="37"/>
  <c r="G51" i="37"/>
  <c r="I72" i="37"/>
  <c r="L72" i="37"/>
  <c r="M72" i="37"/>
  <c r="N72" i="37"/>
  <c r="C52" i="37"/>
  <c r="G52" i="37"/>
  <c r="K52" i="37"/>
  <c r="L52" i="37"/>
  <c r="M52" i="37"/>
  <c r="O52" i="37"/>
  <c r="D74" i="37"/>
  <c r="E53" i="37"/>
  <c r="F74" i="37"/>
  <c r="G53" i="37"/>
  <c r="K53" i="37"/>
  <c r="M74" i="37"/>
  <c r="O53" i="37"/>
  <c r="H54" i="37"/>
  <c r="I54" i="37"/>
  <c r="K54" i="37"/>
  <c r="O54" i="37"/>
  <c r="P54" i="37"/>
  <c r="J55" i="37"/>
  <c r="N55" i="37"/>
  <c r="Q55" i="37"/>
  <c r="H56" i="37"/>
  <c r="N56" i="37"/>
  <c r="J57" i="37"/>
  <c r="K57" i="37"/>
  <c r="L57" i="37"/>
  <c r="M57" i="37"/>
  <c r="N57" i="37"/>
  <c r="O57" i="37"/>
  <c r="P57" i="37"/>
  <c r="Q57" i="37"/>
  <c r="B58" i="37"/>
  <c r="C58" i="37"/>
  <c r="D58" i="37"/>
  <c r="F58" i="37"/>
  <c r="J58" i="37"/>
  <c r="N58" i="37"/>
  <c r="O58" i="37"/>
  <c r="P58" i="37"/>
  <c r="Q58" i="37"/>
  <c r="B59" i="37"/>
  <c r="C59" i="37"/>
  <c r="D59" i="37"/>
  <c r="E59" i="37"/>
  <c r="G59" i="37"/>
  <c r="H59" i="37"/>
  <c r="J59" i="37"/>
  <c r="L59" i="37"/>
  <c r="M59" i="37"/>
  <c r="N59" i="37"/>
  <c r="O59" i="37"/>
  <c r="P59" i="37"/>
  <c r="H60" i="37"/>
  <c r="I60" i="37"/>
  <c r="J60" i="37"/>
  <c r="K60" i="37"/>
  <c r="L60" i="37"/>
  <c r="M60" i="37"/>
  <c r="N60" i="37"/>
  <c r="O60" i="37"/>
  <c r="P60" i="37"/>
  <c r="Q60" i="37"/>
  <c r="B61" i="37"/>
  <c r="C61" i="37"/>
  <c r="D61" i="37"/>
  <c r="E61" i="37"/>
  <c r="F61" i="37"/>
  <c r="G61" i="37"/>
  <c r="H61" i="37"/>
  <c r="I61" i="37"/>
  <c r="J61" i="37"/>
  <c r="K61" i="37"/>
  <c r="L61" i="37"/>
  <c r="M61" i="37"/>
  <c r="N61" i="37"/>
  <c r="O61" i="37"/>
  <c r="P61" i="37"/>
  <c r="Q61" i="37"/>
  <c r="B62" i="37"/>
  <c r="F62" i="37"/>
  <c r="J62" i="37"/>
  <c r="N62" i="37"/>
  <c r="H63" i="37"/>
  <c r="B64" i="37"/>
  <c r="C64" i="37"/>
  <c r="D64" i="37"/>
  <c r="E64" i="37"/>
  <c r="F64" i="37"/>
  <c r="G64" i="37"/>
  <c r="H64" i="37"/>
  <c r="I64" i="37"/>
  <c r="J64" i="37"/>
  <c r="K64" i="37"/>
  <c r="L64" i="37"/>
  <c r="M64" i="37"/>
  <c r="N64" i="37"/>
  <c r="O64" i="37"/>
  <c r="H65" i="37"/>
  <c r="B66" i="37"/>
  <c r="C81" i="37"/>
  <c r="F66" i="37"/>
  <c r="G66" i="37"/>
  <c r="H66" i="37"/>
  <c r="I66" i="37"/>
  <c r="K66" i="37"/>
  <c r="L81" i="37"/>
  <c r="O81" i="37"/>
  <c r="B67" i="37"/>
  <c r="C67" i="37"/>
  <c r="E67" i="37"/>
  <c r="F67" i="37"/>
  <c r="H67" i="37"/>
  <c r="I82" i="37"/>
  <c r="K82" i="37"/>
  <c r="L82" i="37"/>
  <c r="M67" i="37"/>
  <c r="N67" i="37"/>
  <c r="O67" i="37"/>
  <c r="P67" i="37"/>
  <c r="Q67" i="37"/>
  <c r="I51" i="37"/>
  <c r="L51" i="37"/>
  <c r="M51" i="37"/>
  <c r="N51" i="37"/>
  <c r="P51" i="37"/>
  <c r="Q51" i="37"/>
  <c r="D52" i="37"/>
  <c r="H52" i="37"/>
  <c r="I52" i="37"/>
  <c r="H53" i="37"/>
  <c r="I53" i="37"/>
  <c r="L53" i="37"/>
  <c r="P53" i="37"/>
  <c r="Q54" i="37"/>
  <c r="H55" i="37"/>
  <c r="K55" i="37"/>
  <c r="L55" i="37"/>
  <c r="M55" i="37"/>
  <c r="O55" i="37"/>
  <c r="P55" i="37"/>
  <c r="P56" i="37"/>
  <c r="H57" i="37"/>
  <c r="E58" i="37"/>
  <c r="G58" i="37"/>
  <c r="H58" i="37"/>
  <c r="I58" i="37"/>
  <c r="K58" i="37"/>
  <c r="L58" i="37"/>
  <c r="M58" i="37"/>
  <c r="I59" i="37"/>
  <c r="K59" i="37"/>
  <c r="Q59" i="37"/>
  <c r="C62" i="37"/>
  <c r="D62" i="37"/>
  <c r="E62" i="37"/>
  <c r="G62" i="37"/>
  <c r="H62" i="37"/>
  <c r="K62" i="37"/>
  <c r="L62" i="37"/>
  <c r="M62" i="37"/>
  <c r="O62" i="37"/>
  <c r="P62" i="37"/>
  <c r="Q62" i="37"/>
  <c r="P63" i="37"/>
  <c r="P64" i="37"/>
  <c r="Q64" i="37"/>
  <c r="D66" i="37"/>
  <c r="E66" i="37"/>
  <c r="P66" i="37"/>
  <c r="Q66" i="37"/>
  <c r="D67" i="37"/>
  <c r="G67" i="37"/>
  <c r="P72" i="37"/>
  <c r="Q72" i="37"/>
  <c r="C73" i="37"/>
  <c r="D73" i="37"/>
  <c r="G73" i="37"/>
  <c r="H73" i="37"/>
  <c r="I73" i="37"/>
  <c r="K73" i="37"/>
  <c r="L73" i="37"/>
  <c r="M73" i="37"/>
  <c r="H74" i="37"/>
  <c r="I74" i="37"/>
  <c r="K74" i="37"/>
  <c r="L74" i="37"/>
  <c r="O74" i="37"/>
  <c r="P74" i="37"/>
  <c r="K75" i="37"/>
  <c r="O75" i="37"/>
  <c r="Q75" i="37"/>
  <c r="B81" i="37"/>
  <c r="D81" i="37"/>
  <c r="E81" i="37"/>
  <c r="F81" i="37"/>
  <c r="G81" i="37"/>
  <c r="H81" i="37"/>
  <c r="I81" i="37"/>
  <c r="K81" i="37"/>
  <c r="P81" i="37"/>
  <c r="Q81" i="37"/>
  <c r="B82" i="37"/>
  <c r="D82" i="37"/>
  <c r="F82" i="37"/>
  <c r="G82" i="37"/>
  <c r="M82" i="37"/>
  <c r="E56" i="36"/>
  <c r="I36" i="34"/>
  <c r="M51" i="36"/>
  <c r="K52" i="36"/>
  <c r="M52" i="36"/>
  <c r="O52" i="36"/>
  <c r="B53" i="36"/>
  <c r="C53" i="36"/>
  <c r="I53" i="36"/>
  <c r="M53" i="36"/>
  <c r="N53" i="36"/>
  <c r="K54" i="36"/>
  <c r="B55" i="36"/>
  <c r="K55" i="36"/>
  <c r="M55" i="36"/>
  <c r="N55" i="36"/>
  <c r="M56" i="36"/>
  <c r="B57" i="36"/>
  <c r="K57" i="36"/>
  <c r="B58" i="36"/>
  <c r="L58" i="36"/>
  <c r="M58" i="36"/>
  <c r="N58" i="36"/>
  <c r="Q58" i="36"/>
  <c r="B59" i="36"/>
  <c r="C59" i="36"/>
  <c r="E59" i="36"/>
  <c r="G59" i="36"/>
  <c r="I59" i="36"/>
  <c r="K59" i="36"/>
  <c r="K60" i="36"/>
  <c r="L60" i="36"/>
  <c r="M60" i="36"/>
  <c r="N60" i="36"/>
  <c r="Q60" i="36"/>
  <c r="B61" i="36"/>
  <c r="Q61" i="36"/>
  <c r="C62" i="36"/>
  <c r="E62" i="36"/>
  <c r="G62" i="36"/>
  <c r="I62" i="36"/>
  <c r="J62" i="36"/>
  <c r="K62" i="36"/>
  <c r="M62" i="36"/>
  <c r="O62" i="36"/>
  <c r="M63" i="36"/>
  <c r="P63" i="36"/>
  <c r="Q63" i="36"/>
  <c r="K64" i="36"/>
  <c r="L64" i="36"/>
  <c r="M64" i="36"/>
  <c r="N64" i="36"/>
  <c r="O64" i="36"/>
  <c r="P64" i="36"/>
  <c r="Q64" i="36"/>
  <c r="B65" i="36"/>
  <c r="M65" i="36"/>
  <c r="Q65" i="36"/>
  <c r="K66" i="36"/>
  <c r="M66" i="36"/>
  <c r="O66" i="36"/>
  <c r="Q66" i="36"/>
  <c r="B67" i="36"/>
  <c r="Q67" i="36"/>
  <c r="I57" i="36"/>
  <c r="E60" i="36"/>
  <c r="I61" i="36"/>
  <c r="Q62" i="36"/>
  <c r="I65" i="36"/>
  <c r="B76" i="36"/>
  <c r="J77" i="36"/>
  <c r="A3" i="35"/>
  <c r="H71" i="37"/>
  <c r="O58" i="35"/>
  <c r="P71" i="37"/>
  <c r="B72" i="36"/>
  <c r="C51" i="35"/>
  <c r="E51" i="35"/>
  <c r="G51" i="35"/>
  <c r="E52" i="35"/>
  <c r="I52" i="35"/>
  <c r="J73" i="36"/>
  <c r="K52" i="35"/>
  <c r="M52" i="35"/>
  <c r="N52" i="35"/>
  <c r="C53" i="35"/>
  <c r="E53" i="35"/>
  <c r="I53" i="35"/>
  <c r="J53" i="35"/>
  <c r="K53" i="35"/>
  <c r="M53" i="35"/>
  <c r="Q53" i="35"/>
  <c r="B75" i="35"/>
  <c r="C54" i="35"/>
  <c r="E54" i="35"/>
  <c r="C55" i="35"/>
  <c r="E55" i="35"/>
  <c r="G55" i="35"/>
  <c r="I55" i="35"/>
  <c r="K55" i="35"/>
  <c r="M55" i="35"/>
  <c r="B77" i="35"/>
  <c r="E77" i="37"/>
  <c r="C57" i="35"/>
  <c r="D57" i="35"/>
  <c r="E57" i="35"/>
  <c r="F57" i="35"/>
  <c r="H57" i="35"/>
  <c r="I57" i="35"/>
  <c r="J57" i="35"/>
  <c r="K57" i="35"/>
  <c r="L57" i="35"/>
  <c r="M57" i="35"/>
  <c r="N57" i="35"/>
  <c r="B58" i="35"/>
  <c r="C58" i="35"/>
  <c r="D58" i="35"/>
  <c r="E58" i="35"/>
  <c r="F58" i="35"/>
  <c r="G58" i="35"/>
  <c r="H58" i="35"/>
  <c r="I58" i="35"/>
  <c r="J58" i="35"/>
  <c r="K58" i="35"/>
  <c r="L58" i="35"/>
  <c r="N58" i="35"/>
  <c r="E59" i="35"/>
  <c r="I59" i="35"/>
  <c r="J78" i="35"/>
  <c r="K59" i="35"/>
  <c r="M59" i="35"/>
  <c r="N78" i="36"/>
  <c r="O59" i="35"/>
  <c r="Q78" i="37"/>
  <c r="B60" i="35"/>
  <c r="C60" i="35"/>
  <c r="D60" i="35"/>
  <c r="E60" i="35"/>
  <c r="F60" i="35"/>
  <c r="H60" i="35"/>
  <c r="L60" i="35"/>
  <c r="C61" i="35"/>
  <c r="D61" i="35"/>
  <c r="E61" i="35"/>
  <c r="F61" i="35"/>
  <c r="G61" i="35"/>
  <c r="H61" i="35"/>
  <c r="I61" i="35"/>
  <c r="J61" i="35"/>
  <c r="K61" i="35"/>
  <c r="L61" i="35"/>
  <c r="M61" i="35"/>
  <c r="N61" i="35"/>
  <c r="C62" i="35"/>
  <c r="I62" i="35"/>
  <c r="K62" i="35"/>
  <c r="M62" i="35"/>
  <c r="O62" i="35"/>
  <c r="Q62" i="35"/>
  <c r="B63" i="35"/>
  <c r="C63" i="35"/>
  <c r="D63" i="35"/>
  <c r="E63" i="35"/>
  <c r="F63" i="35"/>
  <c r="G63" i="35"/>
  <c r="H63" i="35"/>
  <c r="L63" i="35"/>
  <c r="B64" i="35"/>
  <c r="C64" i="35"/>
  <c r="D64" i="35"/>
  <c r="E64" i="35"/>
  <c r="F64" i="35"/>
  <c r="H64" i="35"/>
  <c r="L64" i="35"/>
  <c r="C65" i="35"/>
  <c r="E65" i="35"/>
  <c r="G65" i="35"/>
  <c r="K65" i="35"/>
  <c r="C66" i="35"/>
  <c r="E66" i="35"/>
  <c r="G66" i="35"/>
  <c r="I66" i="35"/>
  <c r="E67" i="35"/>
  <c r="G67" i="35"/>
  <c r="I67" i="35"/>
  <c r="K67" i="35"/>
  <c r="M67" i="35"/>
  <c r="Q67" i="35"/>
  <c r="A48" i="35"/>
  <c r="G52" i="35"/>
  <c r="G53" i="35"/>
  <c r="O53" i="35"/>
  <c r="G54" i="35"/>
  <c r="I54" i="35"/>
  <c r="O55" i="35"/>
  <c r="C56" i="35"/>
  <c r="G56" i="35"/>
  <c r="I56" i="35"/>
  <c r="K56" i="35"/>
  <c r="O56" i="35"/>
  <c r="G57" i="35"/>
  <c r="G59" i="35"/>
  <c r="G60" i="35"/>
  <c r="I60" i="35"/>
  <c r="K60" i="35"/>
  <c r="M60" i="35"/>
  <c r="O60" i="35"/>
  <c r="Q60" i="35"/>
  <c r="E62" i="35"/>
  <c r="G62" i="35"/>
  <c r="I63" i="35"/>
  <c r="G64" i="35"/>
  <c r="I64" i="35"/>
  <c r="K64" i="35"/>
  <c r="O64" i="35"/>
  <c r="Q64" i="35"/>
  <c r="K66" i="35"/>
  <c r="O66" i="35"/>
  <c r="C67" i="35"/>
  <c r="A69" i="35"/>
  <c r="J74" i="35"/>
  <c r="N75" i="35"/>
  <c r="I34" i="34"/>
  <c r="M34" i="34"/>
  <c r="N77" i="35"/>
  <c r="C34" i="34"/>
  <c r="G34" i="34"/>
  <c r="H34" i="34"/>
  <c r="L37" i="34"/>
  <c r="N35" i="34"/>
  <c r="O34" i="34"/>
  <c r="Q34" i="34"/>
  <c r="H35" i="34"/>
  <c r="J35" i="34"/>
  <c r="K35" i="34"/>
  <c r="O35" i="34"/>
  <c r="P35" i="34"/>
  <c r="Q99" i="33"/>
  <c r="G113" i="33"/>
  <c r="I113" i="33"/>
  <c r="K113" i="33"/>
  <c r="O113" i="33"/>
  <c r="Q113" i="33"/>
  <c r="C85" i="33"/>
  <c r="I85" i="33"/>
  <c r="K85" i="33"/>
  <c r="M85" i="33"/>
  <c r="O85" i="33"/>
  <c r="E86" i="33"/>
  <c r="G86" i="33"/>
  <c r="I86" i="33"/>
  <c r="K86" i="33"/>
  <c r="M86" i="33"/>
  <c r="Q115" i="33"/>
  <c r="C116" i="33"/>
  <c r="E116" i="33"/>
  <c r="G116" i="33"/>
  <c r="I116" i="33"/>
  <c r="K116" i="33"/>
  <c r="F88" i="33"/>
  <c r="H88" i="33"/>
  <c r="I88" i="33"/>
  <c r="J88" i="33"/>
  <c r="L88" i="33"/>
  <c r="N88" i="33"/>
  <c r="O88" i="33"/>
  <c r="Q88" i="33"/>
  <c r="F89" i="33"/>
  <c r="G89" i="33"/>
  <c r="H89" i="33"/>
  <c r="I89" i="33"/>
  <c r="J89" i="33"/>
  <c r="K89" i="33"/>
  <c r="L89" i="33"/>
  <c r="M89" i="33"/>
  <c r="H90" i="33"/>
  <c r="I90" i="33"/>
  <c r="J90" i="33"/>
  <c r="K90" i="33"/>
  <c r="L90" i="33"/>
  <c r="M90" i="33"/>
  <c r="N90" i="33"/>
  <c r="O90" i="33"/>
  <c r="P90" i="33"/>
  <c r="Q90" i="33"/>
  <c r="B91" i="33"/>
  <c r="C91" i="33"/>
  <c r="D91" i="33"/>
  <c r="E91" i="33"/>
  <c r="F91" i="33"/>
  <c r="G91" i="33"/>
  <c r="H91" i="33"/>
  <c r="I91" i="33"/>
  <c r="J91" i="33"/>
  <c r="K91" i="33"/>
  <c r="L91" i="33"/>
  <c r="M91" i="33"/>
  <c r="N91" i="33"/>
  <c r="O91" i="33"/>
  <c r="P91" i="33"/>
  <c r="Q91" i="33"/>
  <c r="B92" i="33"/>
  <c r="C92" i="33"/>
  <c r="D92" i="33"/>
  <c r="E92" i="33"/>
  <c r="F92" i="33"/>
  <c r="H92" i="33"/>
  <c r="J92" i="33"/>
  <c r="K92" i="33"/>
  <c r="L92" i="33"/>
  <c r="M92" i="33"/>
  <c r="N92" i="33"/>
  <c r="O92" i="33"/>
  <c r="P92" i="33"/>
  <c r="Q92" i="33"/>
  <c r="B93" i="33"/>
  <c r="C93" i="33"/>
  <c r="F93" i="33"/>
  <c r="H93" i="33"/>
  <c r="I93" i="33"/>
  <c r="J93" i="33"/>
  <c r="L93" i="33"/>
  <c r="M93" i="33"/>
  <c r="H94" i="33"/>
  <c r="J94" i="33"/>
  <c r="L94" i="33"/>
  <c r="M94" i="33"/>
  <c r="N94" i="33"/>
  <c r="O94" i="33"/>
  <c r="P94" i="33"/>
  <c r="Q94" i="33"/>
  <c r="B95" i="33"/>
  <c r="C95" i="33"/>
  <c r="D95" i="33"/>
  <c r="E95" i="33"/>
  <c r="F95" i="33"/>
  <c r="G95" i="33"/>
  <c r="H95" i="33"/>
  <c r="I95" i="33"/>
  <c r="J95" i="33"/>
  <c r="K95" i="33"/>
  <c r="L95" i="33"/>
  <c r="M95" i="33"/>
  <c r="N95" i="33"/>
  <c r="O95" i="33"/>
  <c r="P95" i="33"/>
  <c r="Q95" i="33"/>
  <c r="B96" i="33"/>
  <c r="C96" i="33"/>
  <c r="D96" i="33"/>
  <c r="E96" i="33"/>
  <c r="F96" i="33"/>
  <c r="G96" i="33"/>
  <c r="H96" i="33"/>
  <c r="I96" i="33"/>
  <c r="J96" i="33"/>
  <c r="K96" i="33"/>
  <c r="L96" i="33"/>
  <c r="M96" i="33"/>
  <c r="N96" i="33"/>
  <c r="P96" i="33"/>
  <c r="Q96" i="33"/>
  <c r="B97" i="33"/>
  <c r="C97" i="33"/>
  <c r="F97" i="33"/>
  <c r="G97" i="33"/>
  <c r="H97" i="33"/>
  <c r="I97" i="33"/>
  <c r="J97" i="33"/>
  <c r="K97" i="33"/>
  <c r="L97" i="33"/>
  <c r="M97" i="33"/>
  <c r="E98" i="33"/>
  <c r="H98" i="33"/>
  <c r="J98" i="33"/>
  <c r="L98" i="33"/>
  <c r="N98" i="33"/>
  <c r="P98" i="33"/>
  <c r="B99" i="33"/>
  <c r="C99" i="33"/>
  <c r="F99" i="33"/>
  <c r="G99" i="33"/>
  <c r="H99" i="33"/>
  <c r="I99" i="33"/>
  <c r="J99" i="33"/>
  <c r="L99" i="33"/>
  <c r="M99" i="33"/>
  <c r="G100" i="33"/>
  <c r="H100" i="33"/>
  <c r="I100" i="33"/>
  <c r="J100" i="33"/>
  <c r="K100" i="33"/>
  <c r="L100" i="33"/>
  <c r="M100" i="33"/>
  <c r="O100" i="33"/>
  <c r="P100" i="33"/>
  <c r="B101" i="33"/>
  <c r="C101" i="33"/>
  <c r="D101" i="33"/>
  <c r="E101" i="33"/>
  <c r="F101" i="33"/>
  <c r="H101" i="33"/>
  <c r="J101" i="33"/>
  <c r="K101" i="33"/>
  <c r="L101" i="33"/>
  <c r="M101" i="33"/>
  <c r="N101" i="33"/>
  <c r="P101" i="33"/>
  <c r="Q101" i="33"/>
  <c r="B102" i="33"/>
  <c r="C102" i="33"/>
  <c r="D102" i="33"/>
  <c r="E102" i="33"/>
  <c r="F102" i="33"/>
  <c r="G102" i="33"/>
  <c r="H102" i="33"/>
  <c r="J102" i="33"/>
  <c r="L102" i="33"/>
  <c r="M102" i="33"/>
  <c r="N102" i="33"/>
  <c r="O102" i="33"/>
  <c r="P102" i="33"/>
  <c r="Q102" i="33"/>
  <c r="B103" i="33"/>
  <c r="C103" i="33"/>
  <c r="D103" i="33"/>
  <c r="E103" i="33"/>
  <c r="F103" i="33"/>
  <c r="G103" i="33"/>
  <c r="H103" i="33"/>
  <c r="I103" i="33"/>
  <c r="J103" i="33"/>
  <c r="K103" i="33"/>
  <c r="L103" i="33"/>
  <c r="M103" i="33"/>
  <c r="N103" i="33"/>
  <c r="P103" i="33"/>
  <c r="E104" i="33"/>
  <c r="H104" i="33"/>
  <c r="J104" i="33"/>
  <c r="L104" i="33"/>
  <c r="M104" i="33"/>
  <c r="N104" i="33"/>
  <c r="O104" i="33"/>
  <c r="P104" i="33"/>
  <c r="Q104" i="33"/>
  <c r="B105" i="33"/>
  <c r="C105" i="33"/>
  <c r="F105" i="33"/>
  <c r="G105" i="33"/>
  <c r="H105" i="33"/>
  <c r="I105" i="33"/>
  <c r="J105" i="33"/>
  <c r="L105" i="33"/>
  <c r="M105" i="33"/>
  <c r="C106" i="33"/>
  <c r="G106" i="33"/>
  <c r="H106" i="33"/>
  <c r="I106" i="33"/>
  <c r="J106" i="33"/>
  <c r="K106" i="33"/>
  <c r="L106" i="33"/>
  <c r="M106" i="33"/>
  <c r="N106" i="33"/>
  <c r="O106" i="33"/>
  <c r="P106" i="33"/>
  <c r="Q106" i="33"/>
  <c r="B107" i="33"/>
  <c r="C107" i="33"/>
  <c r="D107" i="33"/>
  <c r="E107" i="33"/>
  <c r="F107" i="33"/>
  <c r="G107" i="33"/>
  <c r="H107" i="33"/>
  <c r="I107" i="33"/>
  <c r="J107" i="33"/>
  <c r="K107" i="33"/>
  <c r="L107" i="33"/>
  <c r="M107" i="33"/>
  <c r="N107" i="33"/>
  <c r="P107" i="33"/>
  <c r="C108" i="33"/>
  <c r="I108" i="33"/>
  <c r="K123" i="33"/>
  <c r="M123" i="33"/>
  <c r="O123" i="33"/>
  <c r="Q123" i="33"/>
  <c r="C84" i="33"/>
  <c r="E84" i="33"/>
  <c r="G84" i="33"/>
  <c r="I84" i="33"/>
  <c r="O84" i="33"/>
  <c r="Q84" i="33"/>
  <c r="E85" i="33"/>
  <c r="G85" i="33"/>
  <c r="O86" i="33"/>
  <c r="Q86" i="33"/>
  <c r="C87" i="33"/>
  <c r="E87" i="33"/>
  <c r="G87" i="33"/>
  <c r="I87" i="33"/>
  <c r="K87" i="33"/>
  <c r="O87" i="33"/>
  <c r="Q87" i="33"/>
  <c r="C88" i="33"/>
  <c r="G88" i="33"/>
  <c r="K88" i="33"/>
  <c r="M88" i="33"/>
  <c r="O89" i="33"/>
  <c r="G90" i="33"/>
  <c r="G92" i="33"/>
  <c r="I92" i="33"/>
  <c r="G93" i="33"/>
  <c r="K93" i="33"/>
  <c r="O93" i="33"/>
  <c r="Q93" i="33"/>
  <c r="C94" i="33"/>
  <c r="G94" i="33"/>
  <c r="I94" i="33"/>
  <c r="K94" i="33"/>
  <c r="O96" i="33"/>
  <c r="O97" i="33"/>
  <c r="Q97" i="33"/>
  <c r="C98" i="33"/>
  <c r="G98" i="33"/>
  <c r="I98" i="33"/>
  <c r="K98" i="33"/>
  <c r="M98" i="33"/>
  <c r="O98" i="33"/>
  <c r="Q98" i="33"/>
  <c r="K99" i="33"/>
  <c r="O99" i="33"/>
  <c r="G101" i="33"/>
  <c r="I101" i="33"/>
  <c r="O101" i="33"/>
  <c r="I102" i="33"/>
  <c r="K102" i="33"/>
  <c r="O103" i="33"/>
  <c r="Q103" i="33"/>
  <c r="G104" i="33"/>
  <c r="I104" i="33"/>
  <c r="K104" i="33"/>
  <c r="K105" i="33"/>
  <c r="O105" i="33"/>
  <c r="Q105" i="33"/>
  <c r="O107" i="33"/>
  <c r="Q107" i="33"/>
  <c r="E108" i="33"/>
  <c r="G108" i="33"/>
  <c r="Q108" i="33"/>
  <c r="C113" i="33"/>
  <c r="E113" i="33"/>
  <c r="C114" i="33"/>
  <c r="E114" i="33"/>
  <c r="G114" i="33"/>
  <c r="I114" i="33"/>
  <c r="K114" i="33"/>
  <c r="M114" i="33"/>
  <c r="O114" i="33"/>
  <c r="I115" i="33"/>
  <c r="K115" i="33"/>
  <c r="M115" i="33"/>
  <c r="O115" i="33"/>
  <c r="O116" i="33"/>
  <c r="Q116" i="33"/>
  <c r="C123" i="33"/>
  <c r="E123" i="33"/>
  <c r="G123" i="33"/>
  <c r="I123" i="33"/>
  <c r="B87" i="32"/>
  <c r="C89" i="32"/>
  <c r="D94" i="32"/>
  <c r="F91" i="32"/>
  <c r="G36" i="30"/>
  <c r="H36" i="30"/>
  <c r="I93" i="32"/>
  <c r="N84" i="32"/>
  <c r="J85" i="32"/>
  <c r="L85" i="32"/>
  <c r="M85" i="32"/>
  <c r="N85" i="32"/>
  <c r="O85" i="32"/>
  <c r="P85" i="32"/>
  <c r="B86" i="32"/>
  <c r="C86" i="32"/>
  <c r="D86" i="32"/>
  <c r="E86" i="32"/>
  <c r="F86" i="32"/>
  <c r="G86" i="32"/>
  <c r="H86" i="32"/>
  <c r="I86" i="32"/>
  <c r="L86" i="32"/>
  <c r="E87" i="32"/>
  <c r="F87" i="32"/>
  <c r="G87" i="32"/>
  <c r="J87" i="32"/>
  <c r="L87" i="32"/>
  <c r="O88" i="32"/>
  <c r="Q88" i="32"/>
  <c r="D89" i="32"/>
  <c r="J89" i="32"/>
  <c r="M89" i="32"/>
  <c r="J90" i="32"/>
  <c r="L90" i="32"/>
  <c r="D91" i="32"/>
  <c r="C92" i="32"/>
  <c r="D92" i="32"/>
  <c r="E92" i="32"/>
  <c r="F92" i="32"/>
  <c r="G92" i="32"/>
  <c r="H92" i="32"/>
  <c r="I92" i="32"/>
  <c r="J92" i="32"/>
  <c r="L92" i="32"/>
  <c r="F93" i="32"/>
  <c r="J93" i="32"/>
  <c r="L93" i="32"/>
  <c r="M93" i="32"/>
  <c r="N93" i="32"/>
  <c r="O93" i="32"/>
  <c r="P93" i="32"/>
  <c r="Q93" i="32"/>
  <c r="N94" i="32"/>
  <c r="Q94" i="32"/>
  <c r="O95" i="32"/>
  <c r="Q95" i="32"/>
  <c r="B96" i="32"/>
  <c r="C96" i="32"/>
  <c r="D96" i="32"/>
  <c r="E96" i="32"/>
  <c r="F96" i="32"/>
  <c r="G96" i="32"/>
  <c r="H96" i="32"/>
  <c r="O96" i="32"/>
  <c r="B97" i="32"/>
  <c r="D97" i="32"/>
  <c r="E97" i="32"/>
  <c r="F97" i="32"/>
  <c r="G97" i="32"/>
  <c r="H97" i="32"/>
  <c r="I97" i="32"/>
  <c r="K97" i="32"/>
  <c r="L97" i="32"/>
  <c r="M97" i="32"/>
  <c r="N97" i="32"/>
  <c r="O97" i="32"/>
  <c r="P97" i="32"/>
  <c r="Q97" i="32"/>
  <c r="C98" i="32"/>
  <c r="D98" i="32"/>
  <c r="E98" i="32"/>
  <c r="F98" i="32"/>
  <c r="G98" i="32"/>
  <c r="H98" i="32"/>
  <c r="I98" i="32"/>
  <c r="J98" i="32"/>
  <c r="L98" i="32"/>
  <c r="J99" i="32"/>
  <c r="O99" i="32"/>
  <c r="P99" i="32"/>
  <c r="Q99" i="32"/>
  <c r="F100" i="32"/>
  <c r="G100" i="32"/>
  <c r="J100" i="32"/>
  <c r="L100" i="32"/>
  <c r="B101" i="32"/>
  <c r="C101" i="32"/>
  <c r="D101" i="32"/>
  <c r="N101" i="32"/>
  <c r="Q101" i="32"/>
  <c r="D102" i="32"/>
  <c r="E102" i="32"/>
  <c r="F102" i="32"/>
  <c r="G102" i="32"/>
  <c r="H102" i="32"/>
  <c r="I102" i="32"/>
  <c r="J102" i="32"/>
  <c r="L102" i="32"/>
  <c r="M102" i="32"/>
  <c r="N102" i="32"/>
  <c r="O102" i="32"/>
  <c r="P102" i="32"/>
  <c r="D103" i="32"/>
  <c r="J103" i="32"/>
  <c r="P103" i="32"/>
  <c r="B104" i="32"/>
  <c r="C104" i="32"/>
  <c r="D104" i="32"/>
  <c r="E104" i="32"/>
  <c r="F104" i="32"/>
  <c r="G104" i="32"/>
  <c r="H104" i="32"/>
  <c r="I104" i="32"/>
  <c r="O105" i="32"/>
  <c r="Q105" i="32"/>
  <c r="D107" i="32"/>
  <c r="E107" i="32"/>
  <c r="F107" i="32"/>
  <c r="G107" i="32"/>
  <c r="H107" i="32"/>
  <c r="I107" i="32"/>
  <c r="J107" i="32"/>
  <c r="L107" i="32"/>
  <c r="M107" i="32"/>
  <c r="N107" i="32"/>
  <c r="P107" i="32"/>
  <c r="Q107" i="32"/>
  <c r="J108" i="32"/>
  <c r="L108" i="32"/>
  <c r="F84" i="32"/>
  <c r="J84" i="32"/>
  <c r="B85" i="32"/>
  <c r="D85" i="32"/>
  <c r="E85" i="32"/>
  <c r="F85" i="32"/>
  <c r="H85" i="32"/>
  <c r="J86" i="32"/>
  <c r="M86" i="32"/>
  <c r="B88" i="32"/>
  <c r="C88" i="32"/>
  <c r="D88" i="32"/>
  <c r="E88" i="32"/>
  <c r="F88" i="32"/>
  <c r="G88" i="32"/>
  <c r="J88" i="32"/>
  <c r="L88" i="32"/>
  <c r="M88" i="32"/>
  <c r="N88" i="32"/>
  <c r="P88" i="32"/>
  <c r="J91" i="32"/>
  <c r="L91" i="32"/>
  <c r="M91" i="32"/>
  <c r="N91" i="32"/>
  <c r="O91" i="32"/>
  <c r="P91" i="32"/>
  <c r="Q91" i="32"/>
  <c r="B92" i="32"/>
  <c r="C93" i="32"/>
  <c r="D93" i="32"/>
  <c r="E93" i="32"/>
  <c r="G93" i="32"/>
  <c r="H93" i="32"/>
  <c r="B95" i="32"/>
  <c r="C95" i="32"/>
  <c r="D95" i="32"/>
  <c r="E95" i="32"/>
  <c r="F95" i="32"/>
  <c r="G95" i="32"/>
  <c r="J95" i="32"/>
  <c r="P95" i="32"/>
  <c r="J96" i="32"/>
  <c r="M96" i="32"/>
  <c r="N96" i="32"/>
  <c r="P96" i="32"/>
  <c r="Q96" i="32"/>
  <c r="J97" i="32"/>
  <c r="Q98" i="32"/>
  <c r="B99" i="32"/>
  <c r="C99" i="32"/>
  <c r="D99" i="32"/>
  <c r="E99" i="32"/>
  <c r="F99" i="32"/>
  <c r="G99" i="32"/>
  <c r="B100" i="32"/>
  <c r="E100" i="32"/>
  <c r="B102" i="32"/>
  <c r="J104" i="32"/>
  <c r="L104" i="32"/>
  <c r="C105" i="32"/>
  <c r="D105" i="32"/>
  <c r="F105" i="32"/>
  <c r="J105" i="32"/>
  <c r="L105" i="32"/>
  <c r="M105" i="32"/>
  <c r="N105" i="32"/>
  <c r="P105" i="32"/>
  <c r="B107" i="32"/>
  <c r="O107" i="32"/>
  <c r="B108" i="32"/>
  <c r="N108" i="32"/>
  <c r="B106" i="31"/>
  <c r="C103" i="31"/>
  <c r="D103" i="31"/>
  <c r="E103" i="31"/>
  <c r="K112" i="33"/>
  <c r="O112" i="33"/>
  <c r="D84" i="31"/>
  <c r="I113" i="32"/>
  <c r="M113" i="32"/>
  <c r="N84" i="31"/>
  <c r="O84" i="31"/>
  <c r="B85" i="31"/>
  <c r="H85" i="31"/>
  <c r="K85" i="31"/>
  <c r="L85" i="31"/>
  <c r="M85" i="31"/>
  <c r="Q114" i="32"/>
  <c r="F86" i="31"/>
  <c r="K86" i="31"/>
  <c r="L86" i="31"/>
  <c r="M115" i="32"/>
  <c r="O86" i="31"/>
  <c r="Q115" i="32"/>
  <c r="D87" i="31"/>
  <c r="H87" i="31"/>
  <c r="I87" i="31"/>
  <c r="J87" i="31"/>
  <c r="K87" i="31"/>
  <c r="L87" i="31"/>
  <c r="M116" i="32"/>
  <c r="N87" i="31"/>
  <c r="O87" i="31"/>
  <c r="L88" i="31"/>
  <c r="M117" i="33"/>
  <c r="N88" i="31"/>
  <c r="O117" i="33"/>
  <c r="I89" i="31"/>
  <c r="J89" i="31"/>
  <c r="K89" i="31"/>
  <c r="L89" i="31"/>
  <c r="M89" i="31"/>
  <c r="N89" i="31"/>
  <c r="Q118" i="33"/>
  <c r="B90" i="31"/>
  <c r="E90" i="31"/>
  <c r="L90" i="31"/>
  <c r="J91" i="31"/>
  <c r="K91" i="31"/>
  <c r="L91" i="31"/>
  <c r="M91" i="31"/>
  <c r="N91" i="31"/>
  <c r="O91" i="31"/>
  <c r="P91" i="31"/>
  <c r="Q91" i="31"/>
  <c r="B92" i="31"/>
  <c r="D92" i="31"/>
  <c r="E92" i="31"/>
  <c r="F92" i="31"/>
  <c r="L92" i="31"/>
  <c r="M93" i="31"/>
  <c r="N93" i="31"/>
  <c r="B94" i="31"/>
  <c r="H94" i="31"/>
  <c r="K94" i="31"/>
  <c r="L94" i="31"/>
  <c r="M94" i="31"/>
  <c r="N94" i="31"/>
  <c r="O94" i="31"/>
  <c r="P94" i="31"/>
  <c r="Q94" i="31"/>
  <c r="K95" i="31"/>
  <c r="N95" i="31"/>
  <c r="C96" i="31"/>
  <c r="D96" i="31"/>
  <c r="E96" i="31"/>
  <c r="F96" i="31"/>
  <c r="H96" i="31"/>
  <c r="M96" i="31"/>
  <c r="P96" i="31"/>
  <c r="H97" i="31"/>
  <c r="I120" i="33"/>
  <c r="K120" i="33"/>
  <c r="B98" i="31"/>
  <c r="C121" i="33"/>
  <c r="D98" i="31"/>
  <c r="F98" i="31"/>
  <c r="G121" i="33"/>
  <c r="L98" i="31"/>
  <c r="M98" i="31"/>
  <c r="C99" i="31"/>
  <c r="K99" i="31"/>
  <c r="N99" i="31"/>
  <c r="O99" i="31"/>
  <c r="K100" i="31"/>
  <c r="L100" i="31"/>
  <c r="M100" i="31"/>
  <c r="N100" i="31"/>
  <c r="O100" i="31"/>
  <c r="B101" i="31"/>
  <c r="D101" i="31"/>
  <c r="J101" i="31"/>
  <c r="C102" i="31"/>
  <c r="D102" i="31"/>
  <c r="E102" i="31"/>
  <c r="N102" i="31"/>
  <c r="H103" i="31"/>
  <c r="J103" i="31"/>
  <c r="K103" i="31"/>
  <c r="L103" i="31"/>
  <c r="M103" i="31"/>
  <c r="N103" i="31"/>
  <c r="O103" i="31"/>
  <c r="P103" i="31"/>
  <c r="B104" i="31"/>
  <c r="C122" i="33"/>
  <c r="F104" i="31"/>
  <c r="G122" i="33"/>
  <c r="L104" i="31"/>
  <c r="Q122" i="32"/>
  <c r="E105" i="31"/>
  <c r="F105" i="31"/>
  <c r="H105" i="31"/>
  <c r="I105" i="31"/>
  <c r="J105" i="31"/>
  <c r="K105" i="31"/>
  <c r="L105" i="31"/>
  <c r="M105" i="31"/>
  <c r="N105" i="31"/>
  <c r="O105" i="31"/>
  <c r="H106" i="31"/>
  <c r="N106" i="31"/>
  <c r="I107" i="31"/>
  <c r="J107" i="31"/>
  <c r="K107" i="31"/>
  <c r="L107" i="31"/>
  <c r="M107" i="31"/>
  <c r="N107" i="31"/>
  <c r="O107" i="31"/>
  <c r="P107" i="31"/>
  <c r="H108" i="31"/>
  <c r="I108" i="31"/>
  <c r="J108" i="31"/>
  <c r="K108" i="31"/>
  <c r="L108" i="31"/>
  <c r="M123" i="32"/>
  <c r="N108" i="31"/>
  <c r="O108" i="31"/>
  <c r="Q123" i="32"/>
  <c r="B84" i="31"/>
  <c r="C84" i="31"/>
  <c r="E84" i="31"/>
  <c r="K84" i="31"/>
  <c r="L84" i="31"/>
  <c r="Q84" i="31"/>
  <c r="N85" i="31"/>
  <c r="O85" i="31"/>
  <c r="P85" i="31"/>
  <c r="Q85" i="31"/>
  <c r="B86" i="31"/>
  <c r="C86" i="31"/>
  <c r="D86" i="31"/>
  <c r="E86" i="31"/>
  <c r="M86" i="31"/>
  <c r="N86" i="31"/>
  <c r="P86" i="31"/>
  <c r="Q86" i="31"/>
  <c r="B87" i="31"/>
  <c r="P87" i="31"/>
  <c r="Q87" i="31"/>
  <c r="B88" i="31"/>
  <c r="C88" i="31"/>
  <c r="D88" i="31"/>
  <c r="E88" i="31"/>
  <c r="O88" i="31"/>
  <c r="P88" i="31"/>
  <c r="Q88" i="31"/>
  <c r="C89" i="31"/>
  <c r="D89" i="31"/>
  <c r="E89" i="31"/>
  <c r="F89" i="31"/>
  <c r="H89" i="31"/>
  <c r="P89" i="31"/>
  <c r="K90" i="31"/>
  <c r="M90" i="31"/>
  <c r="N90" i="31"/>
  <c r="O90" i="31"/>
  <c r="P90" i="31"/>
  <c r="Q90" i="31"/>
  <c r="B91" i="31"/>
  <c r="C91" i="31"/>
  <c r="D91" i="31"/>
  <c r="E91" i="31"/>
  <c r="H91" i="31"/>
  <c r="I91" i="31"/>
  <c r="K92" i="31"/>
  <c r="M92" i="31"/>
  <c r="N92" i="31"/>
  <c r="O92" i="31"/>
  <c r="P92" i="31"/>
  <c r="Q92" i="31"/>
  <c r="B93" i="31"/>
  <c r="C93" i="31"/>
  <c r="D93" i="31"/>
  <c r="E93" i="31"/>
  <c r="H93" i="31"/>
  <c r="I93" i="31"/>
  <c r="J93" i="31"/>
  <c r="L93" i="31"/>
  <c r="P93" i="31"/>
  <c r="Q93" i="31"/>
  <c r="B95" i="31"/>
  <c r="C95" i="31"/>
  <c r="D95" i="31"/>
  <c r="E95" i="31"/>
  <c r="H95" i="31"/>
  <c r="I95" i="31"/>
  <c r="J95" i="31"/>
  <c r="L95" i="31"/>
  <c r="M95" i="31"/>
  <c r="O95" i="31"/>
  <c r="P95" i="31"/>
  <c r="Q95" i="31"/>
  <c r="K96" i="31"/>
  <c r="L96" i="31"/>
  <c r="N96" i="31"/>
  <c r="O96" i="31"/>
  <c r="Q96" i="31"/>
  <c r="B97" i="31"/>
  <c r="D97" i="31"/>
  <c r="E97" i="31"/>
  <c r="I97" i="31"/>
  <c r="J97" i="31"/>
  <c r="K97" i="31"/>
  <c r="L97" i="31"/>
  <c r="M97" i="31"/>
  <c r="P97" i="31"/>
  <c r="Q97" i="31"/>
  <c r="K98" i="31"/>
  <c r="N98" i="31"/>
  <c r="P98" i="31"/>
  <c r="Q98" i="31"/>
  <c r="D99" i="31"/>
  <c r="E99" i="31"/>
  <c r="H99" i="31"/>
  <c r="L99" i="31"/>
  <c r="M99" i="31"/>
  <c r="P99" i="31"/>
  <c r="Q99" i="31"/>
  <c r="C100" i="31"/>
  <c r="D100" i="31"/>
  <c r="E100" i="31"/>
  <c r="F100" i="31"/>
  <c r="P100" i="31"/>
  <c r="Q100" i="31"/>
  <c r="H101" i="31"/>
  <c r="I101" i="31"/>
  <c r="K101" i="31"/>
  <c r="L101" i="31"/>
  <c r="M101" i="31"/>
  <c r="N101" i="31"/>
  <c r="O101" i="31"/>
  <c r="P101" i="31"/>
  <c r="Q101" i="31"/>
  <c r="B102" i="31"/>
  <c r="K102" i="31"/>
  <c r="L102" i="31"/>
  <c r="M102" i="31"/>
  <c r="O102" i="31"/>
  <c r="Q102" i="31"/>
  <c r="I103" i="31"/>
  <c r="Q103" i="31"/>
  <c r="D104" i="31"/>
  <c r="E104" i="31"/>
  <c r="K104" i="31"/>
  <c r="M104" i="31"/>
  <c r="N104" i="31"/>
  <c r="O104" i="31"/>
  <c r="P104" i="31"/>
  <c r="Q104" i="31"/>
  <c r="B105" i="31"/>
  <c r="C105" i="31"/>
  <c r="D105" i="31"/>
  <c r="P105" i="31"/>
  <c r="Q105" i="31"/>
  <c r="K106" i="31"/>
  <c r="L106" i="31"/>
  <c r="M106" i="31"/>
  <c r="O106" i="31"/>
  <c r="P106" i="31"/>
  <c r="Q106" i="31"/>
  <c r="B107" i="31"/>
  <c r="C107" i="31"/>
  <c r="D107" i="31"/>
  <c r="E107" i="31"/>
  <c r="F107" i="31"/>
  <c r="H107" i="31"/>
  <c r="Q107" i="31"/>
  <c r="P108" i="31"/>
  <c r="Q108" i="31"/>
  <c r="B114" i="31"/>
  <c r="B115" i="31"/>
  <c r="B116" i="31"/>
  <c r="B118" i="31"/>
  <c r="B119" i="31"/>
  <c r="B122" i="31"/>
  <c r="B123" i="31"/>
  <c r="C34" i="30"/>
  <c r="D34" i="30"/>
  <c r="B113" i="31"/>
  <c r="O36" i="30"/>
  <c r="D35" i="30"/>
  <c r="F35" i="30"/>
  <c r="H34" i="30"/>
  <c r="J34" i="30"/>
  <c r="L34" i="30"/>
  <c r="M37" i="30"/>
  <c r="M174" i="6" s="1"/>
  <c r="N35" i="30"/>
  <c r="C37" i="30"/>
  <c r="C174" i="6" s="1"/>
  <c r="D37" i="30"/>
  <c r="F37" i="30"/>
  <c r="F174" i="6" s="1"/>
  <c r="P37" i="30"/>
  <c r="B34" i="30"/>
  <c r="F34" i="30"/>
  <c r="N34" i="30"/>
  <c r="P34" i="30"/>
  <c r="B35" i="30"/>
  <c r="P35" i="30"/>
  <c r="C36" i="30"/>
  <c r="G37" i="30"/>
  <c r="G174" i="6" s="1"/>
  <c r="H37" i="30"/>
  <c r="B57" i="26"/>
  <c r="E57" i="26"/>
  <c r="E74" i="26" s="1"/>
  <c r="E171" i="6" s="1"/>
  <c r="D96" i="29"/>
  <c r="H96" i="29"/>
  <c r="I96" i="29"/>
  <c r="K96" i="29"/>
  <c r="L96" i="29"/>
  <c r="M96" i="29"/>
  <c r="O96" i="29"/>
  <c r="P96" i="29"/>
  <c r="Q134" i="29"/>
  <c r="B135" i="29"/>
  <c r="C135" i="29"/>
  <c r="D97" i="29"/>
  <c r="E97" i="29"/>
  <c r="G97" i="29"/>
  <c r="H97" i="29"/>
  <c r="I97" i="29"/>
  <c r="K97" i="29"/>
  <c r="L97" i="29"/>
  <c r="M97" i="29"/>
  <c r="P97" i="29"/>
  <c r="D98" i="29"/>
  <c r="E98" i="29"/>
  <c r="H98" i="29"/>
  <c r="I136" i="29"/>
  <c r="J136" i="29"/>
  <c r="K98" i="29"/>
  <c r="L98" i="29"/>
  <c r="P98" i="29"/>
  <c r="Q98" i="29"/>
  <c r="C99" i="29"/>
  <c r="D99" i="29"/>
  <c r="H99" i="29"/>
  <c r="L99" i="29"/>
  <c r="P99" i="29"/>
  <c r="Q99" i="29"/>
  <c r="B100" i="29"/>
  <c r="C100" i="29"/>
  <c r="E100" i="29"/>
  <c r="G100" i="29"/>
  <c r="C101" i="29"/>
  <c r="D101" i="29"/>
  <c r="H101" i="29"/>
  <c r="L101" i="29"/>
  <c r="P101" i="29"/>
  <c r="Q101" i="29"/>
  <c r="B102" i="29"/>
  <c r="C102" i="29"/>
  <c r="E102" i="29"/>
  <c r="G102" i="29"/>
  <c r="B103" i="29"/>
  <c r="C103" i="29"/>
  <c r="D103" i="29"/>
  <c r="E103" i="29"/>
  <c r="G103" i="29"/>
  <c r="H103" i="29"/>
  <c r="I103" i="29"/>
  <c r="J103" i="29"/>
  <c r="K103" i="29"/>
  <c r="M103" i="29"/>
  <c r="N103" i="29"/>
  <c r="O103" i="29"/>
  <c r="P103" i="29"/>
  <c r="B104" i="29"/>
  <c r="C104" i="29"/>
  <c r="D104" i="29"/>
  <c r="F104" i="29"/>
  <c r="H104" i="29"/>
  <c r="J104" i="29"/>
  <c r="L104" i="29"/>
  <c r="N104" i="29"/>
  <c r="P104" i="29"/>
  <c r="I105" i="29"/>
  <c r="K105" i="29"/>
  <c r="M105" i="29"/>
  <c r="O105" i="29"/>
  <c r="Q105" i="29"/>
  <c r="B108" i="29"/>
  <c r="C108" i="29"/>
  <c r="E108" i="29"/>
  <c r="F108" i="29"/>
  <c r="G108" i="29"/>
  <c r="H144" i="29"/>
  <c r="I144" i="29"/>
  <c r="J108" i="29"/>
  <c r="K144" i="29"/>
  <c r="M144" i="29"/>
  <c r="N108" i="29"/>
  <c r="O144" i="29"/>
  <c r="Q108" i="29"/>
  <c r="B109" i="29"/>
  <c r="F109" i="29"/>
  <c r="H145" i="29"/>
  <c r="I145" i="29"/>
  <c r="J109" i="29"/>
  <c r="N109" i="29"/>
  <c r="O145" i="29"/>
  <c r="P145" i="29"/>
  <c r="Q145" i="29"/>
  <c r="B110" i="29"/>
  <c r="C146" i="29"/>
  <c r="E146" i="29"/>
  <c r="F110" i="29"/>
  <c r="H146" i="29"/>
  <c r="J110" i="29"/>
  <c r="N110" i="29"/>
  <c r="P146" i="29"/>
  <c r="B111" i="29"/>
  <c r="C111" i="29"/>
  <c r="E111" i="29"/>
  <c r="F111" i="29"/>
  <c r="G111" i="29"/>
  <c r="J111" i="29"/>
  <c r="K147" i="29"/>
  <c r="M147" i="29"/>
  <c r="N111" i="29"/>
  <c r="O147" i="29"/>
  <c r="P147" i="29"/>
  <c r="Q147" i="29"/>
  <c r="H112" i="29"/>
  <c r="I112" i="29"/>
  <c r="K112" i="29"/>
  <c r="M112" i="29"/>
  <c r="C113" i="29"/>
  <c r="K113" i="29"/>
  <c r="I114" i="29"/>
  <c r="J114" i="29"/>
  <c r="K114" i="29"/>
  <c r="L114" i="29"/>
  <c r="M114" i="29"/>
  <c r="N114" i="29"/>
  <c r="O114" i="29"/>
  <c r="P114" i="29"/>
  <c r="Q114" i="29"/>
  <c r="B115" i="29"/>
  <c r="C115" i="29"/>
  <c r="D115" i="29"/>
  <c r="E115" i="29"/>
  <c r="F115" i="29"/>
  <c r="G115" i="29"/>
  <c r="H115" i="29"/>
  <c r="I115" i="29"/>
  <c r="J115" i="29"/>
  <c r="K115" i="29"/>
  <c r="L115" i="29"/>
  <c r="M115" i="29"/>
  <c r="N115" i="29"/>
  <c r="P115" i="29"/>
  <c r="H116" i="29"/>
  <c r="K116" i="29"/>
  <c r="M116" i="29"/>
  <c r="O116" i="29"/>
  <c r="P116" i="29"/>
  <c r="Q116" i="29"/>
  <c r="B117" i="29"/>
  <c r="C117" i="29"/>
  <c r="E117" i="29"/>
  <c r="F117" i="29"/>
  <c r="G117" i="29"/>
  <c r="H117" i="29"/>
  <c r="I117" i="29"/>
  <c r="J117" i="29"/>
  <c r="L117" i="29"/>
  <c r="N117" i="29"/>
  <c r="B118" i="29"/>
  <c r="D118" i="29"/>
  <c r="F118" i="29"/>
  <c r="I118" i="29"/>
  <c r="J118" i="29"/>
  <c r="K118" i="29"/>
  <c r="L118" i="29"/>
  <c r="M118" i="29"/>
  <c r="N118" i="29"/>
  <c r="O118" i="29"/>
  <c r="P118" i="29"/>
  <c r="Q118" i="29"/>
  <c r="B119" i="29"/>
  <c r="C119" i="29"/>
  <c r="E119" i="29"/>
  <c r="G119" i="29"/>
  <c r="H119" i="29"/>
  <c r="I119" i="29"/>
  <c r="K119" i="29"/>
  <c r="M119" i="29"/>
  <c r="O119" i="29"/>
  <c r="P119" i="29"/>
  <c r="F120" i="29"/>
  <c r="G120" i="29"/>
  <c r="H120" i="29"/>
  <c r="I120" i="29"/>
  <c r="J120" i="29"/>
  <c r="K120" i="29"/>
  <c r="L120" i="29"/>
  <c r="M120" i="29"/>
  <c r="N120" i="29"/>
  <c r="B121" i="29"/>
  <c r="D121" i="29"/>
  <c r="E121" i="29"/>
  <c r="F121" i="29"/>
  <c r="I121" i="29"/>
  <c r="J121" i="29"/>
  <c r="L121" i="29"/>
  <c r="N121" i="29"/>
  <c r="B59" i="26"/>
  <c r="C59" i="26"/>
  <c r="E59" i="26"/>
  <c r="E124" i="29"/>
  <c r="I154" i="29"/>
  <c r="K124" i="29"/>
  <c r="M124" i="29"/>
  <c r="O124" i="29"/>
  <c r="Q124" i="29"/>
  <c r="B125" i="29"/>
  <c r="E125" i="29"/>
  <c r="F125" i="29"/>
  <c r="G125" i="29"/>
  <c r="I155" i="29"/>
  <c r="J125" i="29"/>
  <c r="M125" i="29"/>
  <c r="O125" i="29"/>
  <c r="Q125" i="29"/>
  <c r="B126" i="29"/>
  <c r="G156" i="29"/>
  <c r="I156" i="29"/>
  <c r="J126" i="29"/>
  <c r="Q126" i="29"/>
  <c r="B127" i="29"/>
  <c r="E127" i="29"/>
  <c r="F127" i="29"/>
  <c r="I127" i="29"/>
  <c r="J127" i="29"/>
  <c r="K127" i="29"/>
  <c r="M127" i="29"/>
  <c r="N127" i="29"/>
  <c r="O127" i="29"/>
  <c r="Q127" i="29"/>
  <c r="E128" i="29"/>
  <c r="B159" i="29"/>
  <c r="D129" i="29"/>
  <c r="E129" i="29"/>
  <c r="F159" i="29"/>
  <c r="G129" i="29"/>
  <c r="H129" i="29"/>
  <c r="I129" i="29"/>
  <c r="J159" i="29"/>
  <c r="L129" i="29"/>
  <c r="M129" i="29"/>
  <c r="N159" i="29"/>
  <c r="O159" i="29"/>
  <c r="P129" i="29"/>
  <c r="Q159" i="29"/>
  <c r="C96" i="29"/>
  <c r="E96" i="29"/>
  <c r="G96" i="29"/>
  <c r="Q96" i="29"/>
  <c r="C97" i="29"/>
  <c r="O97" i="29"/>
  <c r="Q97" i="29"/>
  <c r="C98" i="29"/>
  <c r="G98" i="29"/>
  <c r="M98" i="29"/>
  <c r="O98" i="29"/>
  <c r="E99" i="29"/>
  <c r="G99" i="29"/>
  <c r="I99" i="29"/>
  <c r="K99" i="29"/>
  <c r="M99" i="29"/>
  <c r="O99" i="29"/>
  <c r="I100" i="29"/>
  <c r="K100" i="29"/>
  <c r="M100" i="29"/>
  <c r="O100" i="29"/>
  <c r="Q100" i="29"/>
  <c r="G101" i="29"/>
  <c r="I101" i="29"/>
  <c r="K101" i="29"/>
  <c r="M101" i="29"/>
  <c r="O101" i="29"/>
  <c r="M102" i="29"/>
  <c r="O102" i="29"/>
  <c r="Q103" i="29"/>
  <c r="E104" i="29"/>
  <c r="G104" i="29"/>
  <c r="I104" i="29"/>
  <c r="K104" i="29"/>
  <c r="M104" i="29"/>
  <c r="O104" i="29"/>
  <c r="Q104" i="29"/>
  <c r="C105" i="29"/>
  <c r="G105" i="29"/>
  <c r="C109" i="29"/>
  <c r="E109" i="29"/>
  <c r="G109" i="29"/>
  <c r="H109" i="29"/>
  <c r="O109" i="29"/>
  <c r="P109" i="29"/>
  <c r="Q109" i="29"/>
  <c r="C110" i="29"/>
  <c r="E110" i="29"/>
  <c r="G110" i="29"/>
  <c r="H110" i="29"/>
  <c r="I110" i="29"/>
  <c r="K110" i="29"/>
  <c r="M110" i="29"/>
  <c r="O110" i="29"/>
  <c r="P110" i="29"/>
  <c r="Q110" i="29"/>
  <c r="G112" i="29"/>
  <c r="O112" i="29"/>
  <c r="P112" i="29"/>
  <c r="E113" i="29"/>
  <c r="G113" i="29"/>
  <c r="H113" i="29"/>
  <c r="I113" i="29"/>
  <c r="M113" i="29"/>
  <c r="O113" i="29"/>
  <c r="P113" i="29"/>
  <c r="E114" i="29"/>
  <c r="G114" i="29"/>
  <c r="H114" i="29"/>
  <c r="O115" i="29"/>
  <c r="Q115" i="29"/>
  <c r="C116" i="29"/>
  <c r="G116" i="29"/>
  <c r="I116" i="29"/>
  <c r="K117" i="29"/>
  <c r="M117" i="29"/>
  <c r="O117" i="29"/>
  <c r="P117" i="29"/>
  <c r="C118" i="29"/>
  <c r="E118" i="29"/>
  <c r="G118" i="29"/>
  <c r="H118" i="29"/>
  <c r="O120" i="29"/>
  <c r="P120" i="29"/>
  <c r="C121" i="29"/>
  <c r="G121" i="29"/>
  <c r="H121" i="29"/>
  <c r="K121" i="29"/>
  <c r="M121" i="29"/>
  <c r="O121" i="29"/>
  <c r="P121" i="29"/>
  <c r="Q121" i="29"/>
  <c r="I124" i="29"/>
  <c r="C125" i="29"/>
  <c r="I125" i="29"/>
  <c r="K125" i="29"/>
  <c r="O126" i="29"/>
  <c r="C127" i="29"/>
  <c r="G127" i="29"/>
  <c r="I128" i="29"/>
  <c r="K128" i="29"/>
  <c r="O128" i="29"/>
  <c r="C129" i="29"/>
  <c r="O129" i="29"/>
  <c r="Q129" i="29"/>
  <c r="B134" i="29"/>
  <c r="C134" i="29"/>
  <c r="D134" i="29"/>
  <c r="E134" i="29"/>
  <c r="F134" i="29"/>
  <c r="G134" i="29"/>
  <c r="H134" i="29"/>
  <c r="I134" i="29"/>
  <c r="J134" i="29"/>
  <c r="K134" i="29"/>
  <c r="L134" i="29"/>
  <c r="M134" i="29"/>
  <c r="N134" i="29"/>
  <c r="O134" i="29"/>
  <c r="P134" i="29"/>
  <c r="D135" i="29"/>
  <c r="E135" i="29"/>
  <c r="F135" i="29"/>
  <c r="G135" i="29"/>
  <c r="H135" i="29"/>
  <c r="I135" i="29"/>
  <c r="J135" i="29"/>
  <c r="K135" i="29"/>
  <c r="L135" i="29"/>
  <c r="M135" i="29"/>
  <c r="N135" i="29"/>
  <c r="O135" i="29"/>
  <c r="P135" i="29"/>
  <c r="Q135" i="29"/>
  <c r="B136" i="29"/>
  <c r="C136" i="29"/>
  <c r="D136" i="29"/>
  <c r="E136" i="29"/>
  <c r="F136" i="29"/>
  <c r="G136" i="29"/>
  <c r="H136" i="29"/>
  <c r="L136" i="29"/>
  <c r="M136" i="29"/>
  <c r="N136" i="29"/>
  <c r="O136" i="29"/>
  <c r="P136" i="29"/>
  <c r="Q136" i="29"/>
  <c r="B137" i="29"/>
  <c r="C137" i="29"/>
  <c r="D137" i="29"/>
  <c r="E137" i="29"/>
  <c r="F137" i="29"/>
  <c r="G137" i="29"/>
  <c r="H137" i="29"/>
  <c r="I137" i="29"/>
  <c r="J137" i="29"/>
  <c r="K137" i="29"/>
  <c r="L137" i="29"/>
  <c r="M137" i="29"/>
  <c r="N137" i="29"/>
  <c r="O137" i="29"/>
  <c r="P137" i="29"/>
  <c r="G139" i="29"/>
  <c r="I139" i="29"/>
  <c r="K139" i="29"/>
  <c r="M139" i="29"/>
  <c r="O139" i="29"/>
  <c r="Q139" i="29"/>
  <c r="C141" i="29"/>
  <c r="G141" i="29"/>
  <c r="I141" i="29"/>
  <c r="M141" i="29"/>
  <c r="O141" i="29"/>
  <c r="Q144" i="29"/>
  <c r="C145" i="29"/>
  <c r="E145" i="29"/>
  <c r="G145" i="29"/>
  <c r="G146" i="29"/>
  <c r="I146" i="29"/>
  <c r="K146" i="29"/>
  <c r="M146" i="29"/>
  <c r="O146" i="29"/>
  <c r="Q146" i="29"/>
  <c r="E147" i="29"/>
  <c r="G147" i="29"/>
  <c r="O154" i="29"/>
  <c r="C155" i="29"/>
  <c r="E155" i="29"/>
  <c r="F155" i="29"/>
  <c r="G155" i="29"/>
  <c r="J155" i="29"/>
  <c r="K155" i="29"/>
  <c r="M155" i="29"/>
  <c r="O155" i="29"/>
  <c r="O156" i="29"/>
  <c r="Q156" i="29"/>
  <c r="C157" i="29"/>
  <c r="E157" i="29"/>
  <c r="G157" i="29"/>
  <c r="M157" i="29"/>
  <c r="N157" i="29"/>
  <c r="O157" i="29"/>
  <c r="Q157" i="29"/>
  <c r="C159" i="29"/>
  <c r="G159" i="29"/>
  <c r="I159" i="29"/>
  <c r="H96" i="28"/>
  <c r="I96" i="28"/>
  <c r="J96" i="28"/>
  <c r="K96" i="28"/>
  <c r="L96" i="28"/>
  <c r="M96" i="28"/>
  <c r="C134" i="28"/>
  <c r="D96" i="28"/>
  <c r="E134" i="28"/>
  <c r="D97" i="28"/>
  <c r="E97" i="28"/>
  <c r="F97" i="28"/>
  <c r="G97" i="28"/>
  <c r="H97" i="28"/>
  <c r="I97" i="28"/>
  <c r="J97" i="28"/>
  <c r="K97" i="28"/>
  <c r="L97" i="28"/>
  <c r="M135" i="28"/>
  <c r="H98" i="28"/>
  <c r="I136" i="28"/>
  <c r="J98" i="28"/>
  <c r="L98" i="28"/>
  <c r="M98" i="28"/>
  <c r="N98" i="28"/>
  <c r="O98" i="28"/>
  <c r="D99" i="28"/>
  <c r="E99" i="28"/>
  <c r="Q99" i="28"/>
  <c r="B100" i="28"/>
  <c r="D100" i="28"/>
  <c r="E138" i="28"/>
  <c r="F100" i="28"/>
  <c r="H100" i="28"/>
  <c r="I100" i="28"/>
  <c r="J100" i="28"/>
  <c r="K100" i="28"/>
  <c r="L100" i="28"/>
  <c r="B101" i="28"/>
  <c r="D101" i="28"/>
  <c r="E101" i="28"/>
  <c r="G102" i="28"/>
  <c r="H102" i="28"/>
  <c r="J102" i="28"/>
  <c r="L102" i="28"/>
  <c r="H103" i="28"/>
  <c r="I103" i="28"/>
  <c r="J103" i="28"/>
  <c r="K103" i="28"/>
  <c r="L103" i="28"/>
  <c r="M103" i="28"/>
  <c r="N103" i="28"/>
  <c r="O103" i="28"/>
  <c r="J104" i="28"/>
  <c r="K104" i="28"/>
  <c r="L104" i="28"/>
  <c r="I141" i="28"/>
  <c r="J105" i="28"/>
  <c r="K105" i="28"/>
  <c r="L105" i="28"/>
  <c r="M105" i="28"/>
  <c r="N105" i="28"/>
  <c r="O105" i="28"/>
  <c r="P111" i="28"/>
  <c r="F108" i="28"/>
  <c r="H108" i="28"/>
  <c r="I108" i="28"/>
  <c r="J108" i="28"/>
  <c r="L108" i="28"/>
  <c r="H109" i="28"/>
  <c r="L109" i="28"/>
  <c r="N109" i="28"/>
  <c r="P109" i="28"/>
  <c r="B110" i="28"/>
  <c r="D110" i="28"/>
  <c r="Q146" i="28"/>
  <c r="C147" i="28"/>
  <c r="F111" i="28"/>
  <c r="H111" i="28"/>
  <c r="L111" i="28"/>
  <c r="H112" i="28"/>
  <c r="I112" i="28"/>
  <c r="J112" i="28"/>
  <c r="M148" i="28"/>
  <c r="O148" i="28"/>
  <c r="P112" i="28"/>
  <c r="L113" i="28"/>
  <c r="H114" i="28"/>
  <c r="I114" i="28"/>
  <c r="J114" i="28"/>
  <c r="K114" i="28"/>
  <c r="L114" i="28"/>
  <c r="M114" i="28"/>
  <c r="N114" i="28"/>
  <c r="O114" i="28"/>
  <c r="E115" i="28"/>
  <c r="F115" i="28"/>
  <c r="G115" i="28"/>
  <c r="H115" i="28"/>
  <c r="I115" i="28"/>
  <c r="J115" i="28"/>
  <c r="K115" i="28"/>
  <c r="L115" i="28"/>
  <c r="M115" i="28"/>
  <c r="H116" i="28"/>
  <c r="N116" i="28"/>
  <c r="P116" i="28"/>
  <c r="B117" i="28"/>
  <c r="C117" i="28"/>
  <c r="D117" i="28"/>
  <c r="E117" i="28"/>
  <c r="H117" i="28"/>
  <c r="P117" i="28"/>
  <c r="Q117" i="28"/>
  <c r="H118" i="28"/>
  <c r="I118" i="28"/>
  <c r="J118" i="28"/>
  <c r="K118" i="28"/>
  <c r="L118" i="28"/>
  <c r="M118" i="28"/>
  <c r="N118" i="28"/>
  <c r="O118" i="28"/>
  <c r="B119" i="28"/>
  <c r="C119" i="28"/>
  <c r="D119" i="28"/>
  <c r="E151" i="28"/>
  <c r="F119" i="28"/>
  <c r="G119" i="28"/>
  <c r="E120" i="28"/>
  <c r="F120" i="28"/>
  <c r="G120" i="28"/>
  <c r="H120" i="28"/>
  <c r="I120" i="28"/>
  <c r="J120" i="28"/>
  <c r="K120" i="28"/>
  <c r="O120" i="28"/>
  <c r="B121" i="28"/>
  <c r="C121" i="28"/>
  <c r="D121" i="28"/>
  <c r="E121" i="28"/>
  <c r="H121" i="28"/>
  <c r="I121" i="28"/>
  <c r="J121" i="28"/>
  <c r="K121" i="28"/>
  <c r="C127" i="28"/>
  <c r="D153" i="28"/>
  <c r="E129" i="28"/>
  <c r="G128" i="28"/>
  <c r="J128" i="28"/>
  <c r="K129" i="28"/>
  <c r="N72" i="26"/>
  <c r="H124" i="28"/>
  <c r="I124" i="28"/>
  <c r="K124" i="28"/>
  <c r="N124" i="28"/>
  <c r="O124" i="28"/>
  <c r="P124" i="28"/>
  <c r="Q124" i="28"/>
  <c r="B125" i="28"/>
  <c r="C125" i="28"/>
  <c r="N125" i="28"/>
  <c r="P125" i="28"/>
  <c r="B126" i="28"/>
  <c r="J126" i="28"/>
  <c r="K126" i="28"/>
  <c r="L126" i="28"/>
  <c r="N127" i="28"/>
  <c r="P127" i="28"/>
  <c r="B128" i="28"/>
  <c r="C128" i="28"/>
  <c r="D128" i="28"/>
  <c r="P128" i="28"/>
  <c r="P129" i="28"/>
  <c r="B96" i="28"/>
  <c r="E96" i="28"/>
  <c r="F96" i="28"/>
  <c r="G96" i="28"/>
  <c r="N97" i="28"/>
  <c r="P97" i="28"/>
  <c r="Q97" i="28"/>
  <c r="B98" i="28"/>
  <c r="D98" i="28"/>
  <c r="E98" i="28"/>
  <c r="F98" i="28"/>
  <c r="F99" i="28"/>
  <c r="G99" i="28"/>
  <c r="H99" i="28"/>
  <c r="I99" i="28"/>
  <c r="J99" i="28"/>
  <c r="K99" i="28"/>
  <c r="F101" i="28"/>
  <c r="G101" i="28"/>
  <c r="I101" i="28"/>
  <c r="J101" i="28"/>
  <c r="K101" i="28"/>
  <c r="L101" i="28"/>
  <c r="M101" i="28"/>
  <c r="N101" i="28"/>
  <c r="O101" i="28"/>
  <c r="P101" i="28"/>
  <c r="Q101" i="28"/>
  <c r="B102" i="28"/>
  <c r="D102" i="28"/>
  <c r="E102" i="28"/>
  <c r="F102" i="28"/>
  <c r="B103" i="28"/>
  <c r="D103" i="28"/>
  <c r="E103" i="28"/>
  <c r="F103" i="28"/>
  <c r="G103" i="28"/>
  <c r="D104" i="28"/>
  <c r="E104" i="28"/>
  <c r="F104" i="28"/>
  <c r="G104" i="28"/>
  <c r="H104" i="28"/>
  <c r="I104" i="28"/>
  <c r="B105" i="28"/>
  <c r="D105" i="28"/>
  <c r="E105" i="28"/>
  <c r="F105" i="28"/>
  <c r="G105" i="28"/>
  <c r="H105" i="28"/>
  <c r="M108" i="28"/>
  <c r="N108" i="28"/>
  <c r="O108" i="28"/>
  <c r="F109" i="28"/>
  <c r="G109" i="28"/>
  <c r="E110" i="28"/>
  <c r="F110" i="28"/>
  <c r="G110" i="28"/>
  <c r="H110" i="28"/>
  <c r="I110" i="28"/>
  <c r="J110" i="28"/>
  <c r="K110" i="28"/>
  <c r="L110" i="28"/>
  <c r="M110" i="28"/>
  <c r="N110" i="28"/>
  <c r="O110" i="28"/>
  <c r="P110" i="28"/>
  <c r="F112" i="28"/>
  <c r="G112" i="28"/>
  <c r="K112" i="28"/>
  <c r="L112" i="28"/>
  <c r="M112" i="28"/>
  <c r="N112" i="28"/>
  <c r="O112" i="28"/>
  <c r="E113" i="28"/>
  <c r="F113" i="28"/>
  <c r="G113" i="28"/>
  <c r="M113" i="28"/>
  <c r="N113" i="28"/>
  <c r="O113" i="28"/>
  <c r="F114" i="28"/>
  <c r="G114" i="28"/>
  <c r="N115" i="28"/>
  <c r="O115" i="28"/>
  <c r="P115" i="28"/>
  <c r="Q115" i="28"/>
  <c r="E116" i="28"/>
  <c r="F116" i="28"/>
  <c r="G116" i="28"/>
  <c r="F117" i="28"/>
  <c r="G117" i="28"/>
  <c r="I117" i="28"/>
  <c r="J117" i="28"/>
  <c r="K117" i="28"/>
  <c r="L117" i="28"/>
  <c r="M117" i="28"/>
  <c r="N117" i="28"/>
  <c r="O117" i="28"/>
  <c r="E118" i="28"/>
  <c r="F118" i="28"/>
  <c r="G118" i="28"/>
  <c r="P118" i="28"/>
  <c r="Q118" i="28"/>
  <c r="H119" i="28"/>
  <c r="I119" i="28"/>
  <c r="J119" i="28"/>
  <c r="L119" i="28"/>
  <c r="M119" i="28"/>
  <c r="N119" i="28"/>
  <c r="O119" i="28"/>
  <c r="L120" i="28"/>
  <c r="M120" i="28"/>
  <c r="N120" i="28"/>
  <c r="F121" i="28"/>
  <c r="G121" i="28"/>
  <c r="D126" i="28"/>
  <c r="E126" i="28"/>
  <c r="F126" i="28"/>
  <c r="G126" i="28"/>
  <c r="H126" i="28"/>
  <c r="I126" i="28"/>
  <c r="M126" i="28"/>
  <c r="N126" i="28"/>
  <c r="O126" i="28"/>
  <c r="P126" i="28"/>
  <c r="Q126" i="28"/>
  <c r="M128" i="28"/>
  <c r="N128" i="28"/>
  <c r="O128" i="28"/>
  <c r="M129" i="28"/>
  <c r="N129" i="28"/>
  <c r="O129" i="28"/>
  <c r="L159" i="28"/>
  <c r="B133" i="28"/>
  <c r="C101" i="27"/>
  <c r="D133" i="28"/>
  <c r="E101" i="27"/>
  <c r="F133" i="28"/>
  <c r="G100" i="27"/>
  <c r="H133" i="28"/>
  <c r="K104" i="27"/>
  <c r="M96" i="27"/>
  <c r="O96" i="27"/>
  <c r="E135" i="27"/>
  <c r="Q97" i="27"/>
  <c r="E136" i="27"/>
  <c r="I98" i="27"/>
  <c r="K98" i="27"/>
  <c r="M98" i="27"/>
  <c r="O98" i="27"/>
  <c r="M99" i="27"/>
  <c r="O99" i="27"/>
  <c r="E138" i="27"/>
  <c r="Q138" i="29"/>
  <c r="K101" i="27"/>
  <c r="M101" i="27"/>
  <c r="O101" i="27"/>
  <c r="Q140" i="28"/>
  <c r="G103" i="27"/>
  <c r="H103" i="27"/>
  <c r="I103" i="27"/>
  <c r="J103" i="27"/>
  <c r="K103" i="27"/>
  <c r="L103" i="27"/>
  <c r="M103" i="27"/>
  <c r="N103" i="27"/>
  <c r="O103" i="27"/>
  <c r="P103" i="27"/>
  <c r="N104" i="27"/>
  <c r="P104" i="27"/>
  <c r="Q104" i="27"/>
  <c r="C105" i="27"/>
  <c r="G105" i="27"/>
  <c r="I105" i="27"/>
  <c r="K105" i="27"/>
  <c r="M141" i="27"/>
  <c r="O105" i="27"/>
  <c r="F143" i="28"/>
  <c r="G143" i="29"/>
  <c r="I143" i="29"/>
  <c r="J120" i="27"/>
  <c r="L111" i="27"/>
  <c r="M143" i="29"/>
  <c r="Q143" i="29"/>
  <c r="E108" i="27"/>
  <c r="G108" i="27"/>
  <c r="D109" i="27"/>
  <c r="E109" i="27"/>
  <c r="G109" i="27"/>
  <c r="H109" i="27"/>
  <c r="C110" i="27"/>
  <c r="E110" i="27"/>
  <c r="F146" i="28"/>
  <c r="G110" i="27"/>
  <c r="I110" i="27"/>
  <c r="K110" i="27"/>
  <c r="L146" i="28"/>
  <c r="O110" i="27"/>
  <c r="E111" i="27"/>
  <c r="P147" i="28"/>
  <c r="Q111" i="27"/>
  <c r="B148" i="28"/>
  <c r="C112" i="27"/>
  <c r="D148" i="28"/>
  <c r="E148" i="29"/>
  <c r="F148" i="28"/>
  <c r="G112" i="27"/>
  <c r="I148" i="29"/>
  <c r="M148" i="29"/>
  <c r="C113" i="27"/>
  <c r="E149" i="29"/>
  <c r="G113" i="27"/>
  <c r="N149" i="28"/>
  <c r="Q149" i="29"/>
  <c r="E114" i="27"/>
  <c r="F114" i="27"/>
  <c r="G114" i="27"/>
  <c r="C115" i="27"/>
  <c r="D115" i="27"/>
  <c r="E115" i="27"/>
  <c r="F115" i="27"/>
  <c r="G115" i="27"/>
  <c r="B150" i="28"/>
  <c r="D116" i="27"/>
  <c r="E150" i="29"/>
  <c r="G116" i="27"/>
  <c r="H116" i="27"/>
  <c r="I150" i="29"/>
  <c r="M150" i="29"/>
  <c r="B117" i="27"/>
  <c r="C117" i="27"/>
  <c r="D117" i="27"/>
  <c r="E117" i="27"/>
  <c r="F117" i="27"/>
  <c r="G117" i="27"/>
  <c r="H117" i="27"/>
  <c r="I117" i="27"/>
  <c r="J117" i="27"/>
  <c r="K117" i="27"/>
  <c r="L117" i="27"/>
  <c r="M117" i="27"/>
  <c r="N117" i="27"/>
  <c r="O117" i="27"/>
  <c r="P117" i="27"/>
  <c r="B118" i="27"/>
  <c r="C118" i="27"/>
  <c r="D118" i="27"/>
  <c r="E118" i="27"/>
  <c r="F118" i="27"/>
  <c r="G118" i="27"/>
  <c r="H118" i="27"/>
  <c r="J118" i="27"/>
  <c r="K118" i="27"/>
  <c r="G119" i="27"/>
  <c r="H151" i="28"/>
  <c r="J151" i="28"/>
  <c r="K119" i="27"/>
  <c r="L151" i="28"/>
  <c r="M151" i="29"/>
  <c r="N151" i="28"/>
  <c r="O119" i="27"/>
  <c r="P151" i="28"/>
  <c r="Q151" i="29"/>
  <c r="E120" i="27"/>
  <c r="F120" i="27"/>
  <c r="Q120" i="27"/>
  <c r="D121" i="27"/>
  <c r="E121" i="27"/>
  <c r="F121" i="27"/>
  <c r="G121" i="27"/>
  <c r="H121" i="27"/>
  <c r="I121" i="27"/>
  <c r="J121" i="27"/>
  <c r="K121" i="27"/>
  <c r="L121" i="27"/>
  <c r="M121" i="27"/>
  <c r="N121" i="27"/>
  <c r="O121" i="27"/>
  <c r="P121" i="27"/>
  <c r="Q121" i="27"/>
  <c r="O153" i="29"/>
  <c r="P153" i="28"/>
  <c r="Q124" i="27"/>
  <c r="C124" i="27"/>
  <c r="D124" i="27"/>
  <c r="E124" i="27"/>
  <c r="G124" i="27"/>
  <c r="I124" i="27"/>
  <c r="K124" i="27"/>
  <c r="M154" i="27"/>
  <c r="O124" i="27"/>
  <c r="L125" i="27"/>
  <c r="O125" i="27"/>
  <c r="C126" i="27"/>
  <c r="E126" i="27"/>
  <c r="G126" i="27"/>
  <c r="K126" i="27"/>
  <c r="L126" i="27"/>
  <c r="M126" i="27"/>
  <c r="H127" i="27"/>
  <c r="K127" i="27"/>
  <c r="L127" i="27"/>
  <c r="O127" i="27"/>
  <c r="H128" i="27"/>
  <c r="I158" i="29"/>
  <c r="K128" i="27"/>
  <c r="M158" i="29"/>
  <c r="O128" i="27"/>
  <c r="Q158" i="29"/>
  <c r="C129" i="27"/>
  <c r="D129" i="27"/>
  <c r="E129" i="27"/>
  <c r="G129" i="27"/>
  <c r="H129" i="27"/>
  <c r="K129" i="27"/>
  <c r="L129" i="27"/>
  <c r="M129" i="27"/>
  <c r="O129" i="27"/>
  <c r="O97" i="27"/>
  <c r="I100" i="27"/>
  <c r="K100" i="27"/>
  <c r="M100" i="27"/>
  <c r="O100" i="27"/>
  <c r="Q100" i="27"/>
  <c r="I101" i="27"/>
  <c r="M102" i="27"/>
  <c r="O102" i="27"/>
  <c r="Q103" i="27"/>
  <c r="I104" i="27"/>
  <c r="O104" i="27"/>
  <c r="D111" i="27"/>
  <c r="G111" i="27"/>
  <c r="J111" i="27"/>
  <c r="L113" i="27"/>
  <c r="D114" i="27"/>
  <c r="H114" i="27"/>
  <c r="J114" i="27"/>
  <c r="K114" i="27"/>
  <c r="B115" i="27"/>
  <c r="L118" i="27"/>
  <c r="C119" i="27"/>
  <c r="D119" i="27"/>
  <c r="D120" i="27"/>
  <c r="G120" i="27"/>
  <c r="H120" i="27"/>
  <c r="K125" i="27"/>
  <c r="O126" i="27"/>
  <c r="E127" i="27"/>
  <c r="G127" i="27"/>
  <c r="I127" i="27"/>
  <c r="M127" i="27"/>
  <c r="G128" i="27"/>
  <c r="E137" i="27"/>
  <c r="E139" i="27"/>
  <c r="I147" i="27"/>
  <c r="H63" i="26"/>
  <c r="J63" i="26"/>
  <c r="B70" i="26"/>
  <c r="E134" i="27"/>
  <c r="F70" i="26"/>
  <c r="H62" i="26"/>
  <c r="J70" i="26"/>
  <c r="K62" i="26"/>
  <c r="M135" i="27"/>
  <c r="N70" i="26"/>
  <c r="O62" i="26"/>
  <c r="F72" i="26"/>
  <c r="G64" i="26"/>
  <c r="H64" i="26"/>
  <c r="J64" i="26"/>
  <c r="K64" i="26"/>
  <c r="M156" i="27"/>
  <c r="J51" i="26"/>
  <c r="B66" i="26"/>
  <c r="H66" i="26"/>
  <c r="D67" i="26"/>
  <c r="F67" i="26"/>
  <c r="L67" i="26"/>
  <c r="N67" i="26"/>
  <c r="P67" i="26"/>
  <c r="B68" i="26"/>
  <c r="D68" i="26"/>
  <c r="N68" i="26"/>
  <c r="P68" i="26"/>
  <c r="C57" i="26"/>
  <c r="G57" i="26"/>
  <c r="I57" i="26"/>
  <c r="I116" i="6" s="1"/>
  <c r="K57" i="26"/>
  <c r="M57" i="26"/>
  <c r="O57" i="26"/>
  <c r="Q57" i="26"/>
  <c r="Q116" i="6" s="1"/>
  <c r="G58" i="26"/>
  <c r="G75" i="26" s="1"/>
  <c r="G172" i="6" s="1"/>
  <c r="I58" i="26"/>
  <c r="I75" i="26" s="1"/>
  <c r="I172" i="6" s="1"/>
  <c r="K58" i="26"/>
  <c r="M58" i="26"/>
  <c r="M117" i="6" s="1"/>
  <c r="O58" i="26"/>
  <c r="O75" i="26" s="1"/>
  <c r="O172" i="6" s="1"/>
  <c r="Q58" i="26"/>
  <c r="Q75" i="26" s="1"/>
  <c r="Q172" i="6" s="1"/>
  <c r="I59" i="26"/>
  <c r="I76" i="26" s="1"/>
  <c r="K59" i="26"/>
  <c r="K118" i="6" s="1"/>
  <c r="M59" i="26"/>
  <c r="O59" i="26"/>
  <c r="Q59" i="26"/>
  <c r="B62" i="26"/>
  <c r="J62" i="26"/>
  <c r="P62" i="26"/>
  <c r="B63" i="26"/>
  <c r="P64" i="26"/>
  <c r="B67" i="26"/>
  <c r="H67" i="26"/>
  <c r="J67" i="26"/>
  <c r="F71" i="26"/>
  <c r="J71" i="26"/>
  <c r="N71" i="26"/>
  <c r="B130" i="25"/>
  <c r="F130" i="25"/>
  <c r="G130" i="25"/>
  <c r="I130" i="25"/>
  <c r="J130" i="25"/>
  <c r="K130" i="25"/>
  <c r="I182" i="25"/>
  <c r="J182" i="25"/>
  <c r="N131" i="25"/>
  <c r="Q131" i="25"/>
  <c r="B183" i="25"/>
  <c r="C132" i="25"/>
  <c r="E183" i="25"/>
  <c r="F132" i="25"/>
  <c r="E184" i="25"/>
  <c r="F133" i="25"/>
  <c r="G133" i="25"/>
  <c r="I184" i="25"/>
  <c r="J184" i="25"/>
  <c r="K184" i="25"/>
  <c r="M184" i="25"/>
  <c r="N184" i="25"/>
  <c r="O184" i="25"/>
  <c r="Q184" i="25"/>
  <c r="B186" i="25"/>
  <c r="C186" i="25"/>
  <c r="F186" i="25"/>
  <c r="G135" i="25"/>
  <c r="I135" i="25"/>
  <c r="K135" i="25"/>
  <c r="M135" i="25"/>
  <c r="N186" i="25"/>
  <c r="B189" i="25"/>
  <c r="C140" i="25"/>
  <c r="E140" i="25"/>
  <c r="F189" i="25"/>
  <c r="G140" i="25"/>
  <c r="I140" i="25"/>
  <c r="J140" i="25"/>
  <c r="K140" i="25"/>
  <c r="M140" i="25"/>
  <c r="N189" i="25"/>
  <c r="O140" i="25"/>
  <c r="Q189" i="25"/>
  <c r="F59" i="22"/>
  <c r="N59" i="22"/>
  <c r="B192" i="25"/>
  <c r="C192" i="25"/>
  <c r="D192" i="25"/>
  <c r="E144" i="25"/>
  <c r="F192" i="25"/>
  <c r="G192" i="25"/>
  <c r="H144" i="25"/>
  <c r="I144" i="25"/>
  <c r="J144" i="25"/>
  <c r="K144" i="25"/>
  <c r="L144" i="25"/>
  <c r="O192" i="25"/>
  <c r="P144" i="25"/>
  <c r="Q144" i="25"/>
  <c r="B145" i="25"/>
  <c r="C145" i="25"/>
  <c r="D145" i="25"/>
  <c r="E145" i="25"/>
  <c r="F145" i="25"/>
  <c r="H145" i="25"/>
  <c r="I145" i="25"/>
  <c r="M145" i="25"/>
  <c r="N145" i="25"/>
  <c r="O145" i="25"/>
  <c r="P193" i="25"/>
  <c r="Q145" i="25"/>
  <c r="B146" i="25"/>
  <c r="C194" i="25"/>
  <c r="E146" i="25"/>
  <c r="G194" i="25"/>
  <c r="H146" i="25"/>
  <c r="J146" i="25"/>
  <c r="K194" i="25"/>
  <c r="L194" i="25"/>
  <c r="M146" i="25"/>
  <c r="N194" i="25"/>
  <c r="Q146" i="25"/>
  <c r="E147" i="25"/>
  <c r="H147" i="25"/>
  <c r="I147" i="25"/>
  <c r="J147" i="25"/>
  <c r="K147" i="25"/>
  <c r="L147" i="25"/>
  <c r="M147" i="25"/>
  <c r="N147" i="25"/>
  <c r="O147" i="25"/>
  <c r="P147" i="25"/>
  <c r="Q147" i="25"/>
  <c r="B149" i="25"/>
  <c r="C197" i="25"/>
  <c r="F197" i="25"/>
  <c r="H197" i="25"/>
  <c r="I197" i="25"/>
  <c r="L197" i="25"/>
  <c r="O197" i="25"/>
  <c r="Q149" i="25"/>
  <c r="B153" i="25"/>
  <c r="D153" i="25"/>
  <c r="E153" i="25"/>
  <c r="F153" i="25"/>
  <c r="G153" i="25"/>
  <c r="H153" i="25"/>
  <c r="I153" i="25"/>
  <c r="J153" i="25"/>
  <c r="K153" i="25"/>
  <c r="L153" i="25"/>
  <c r="M153" i="25"/>
  <c r="N153" i="25"/>
  <c r="O153" i="25"/>
  <c r="P153" i="25"/>
  <c r="B156" i="25"/>
  <c r="D156" i="25"/>
  <c r="F156" i="25"/>
  <c r="H156" i="25"/>
  <c r="I156" i="25"/>
  <c r="J156" i="25"/>
  <c r="K156" i="25"/>
  <c r="L156" i="25"/>
  <c r="M156" i="25"/>
  <c r="N156" i="25"/>
  <c r="O156" i="25"/>
  <c r="P156" i="25"/>
  <c r="B159" i="25"/>
  <c r="E159" i="25"/>
  <c r="I159" i="25"/>
  <c r="M159" i="25"/>
  <c r="P159" i="25"/>
  <c r="Q159" i="25"/>
  <c r="D60" i="22"/>
  <c r="F60" i="22"/>
  <c r="H60" i="22"/>
  <c r="J60" i="22"/>
  <c r="J113" i="6" s="1"/>
  <c r="L60" i="22"/>
  <c r="M157" i="25"/>
  <c r="N60" i="22"/>
  <c r="P60" i="22"/>
  <c r="P113" i="6" s="1"/>
  <c r="C163" i="25"/>
  <c r="F163" i="25"/>
  <c r="G163" i="25"/>
  <c r="I163" i="25"/>
  <c r="K163" i="25"/>
  <c r="L163" i="25"/>
  <c r="O163" i="25"/>
  <c r="P163" i="25"/>
  <c r="Q163" i="25"/>
  <c r="C164" i="25"/>
  <c r="D164" i="25"/>
  <c r="E164" i="25"/>
  <c r="F164" i="25"/>
  <c r="G164" i="25"/>
  <c r="H204" i="25"/>
  <c r="I164" i="25"/>
  <c r="K164" i="25"/>
  <c r="L204" i="25"/>
  <c r="O164" i="25"/>
  <c r="P164" i="25"/>
  <c r="C165" i="25"/>
  <c r="F165" i="25"/>
  <c r="G165" i="25"/>
  <c r="K165" i="25"/>
  <c r="M205" i="25"/>
  <c r="O165" i="25"/>
  <c r="P165" i="25"/>
  <c r="Q205" i="25"/>
  <c r="C166" i="25"/>
  <c r="D206" i="25"/>
  <c r="F166" i="25"/>
  <c r="G166" i="25"/>
  <c r="K166" i="25"/>
  <c r="O166" i="25"/>
  <c r="P166" i="25"/>
  <c r="Q166" i="25"/>
  <c r="B170" i="25"/>
  <c r="C170" i="25"/>
  <c r="D170" i="25"/>
  <c r="E170" i="25"/>
  <c r="F170" i="25"/>
  <c r="I170" i="25"/>
  <c r="K170" i="25"/>
  <c r="L170" i="25"/>
  <c r="M170" i="25"/>
  <c r="N170" i="25"/>
  <c r="O170" i="25"/>
  <c r="P170" i="25"/>
  <c r="Q170" i="25"/>
  <c r="C209" i="25"/>
  <c r="D171" i="25"/>
  <c r="F209" i="25"/>
  <c r="G209" i="25"/>
  <c r="H209" i="25"/>
  <c r="I209" i="25"/>
  <c r="J209" i="25"/>
  <c r="K209" i="25"/>
  <c r="L209" i="25"/>
  <c r="M209" i="25"/>
  <c r="N209" i="25"/>
  <c r="O209" i="25"/>
  <c r="B174" i="25"/>
  <c r="D174" i="25"/>
  <c r="E174" i="25"/>
  <c r="F174" i="25"/>
  <c r="G174" i="25"/>
  <c r="H174" i="25"/>
  <c r="I174" i="25"/>
  <c r="J174" i="25"/>
  <c r="K174" i="25"/>
  <c r="L174" i="25"/>
  <c r="M174" i="25"/>
  <c r="N174" i="25"/>
  <c r="O174" i="25"/>
  <c r="P174" i="25"/>
  <c r="Q174" i="25"/>
  <c r="B175" i="25"/>
  <c r="C211" i="25"/>
  <c r="D211" i="25"/>
  <c r="F175" i="25"/>
  <c r="G175" i="25"/>
  <c r="H175" i="25"/>
  <c r="I175" i="25"/>
  <c r="J175" i="25"/>
  <c r="K175" i="25"/>
  <c r="L175" i="25"/>
  <c r="M175" i="25"/>
  <c r="N175" i="25"/>
  <c r="O175" i="25"/>
  <c r="P175" i="25"/>
  <c r="B61" i="22"/>
  <c r="D61" i="22"/>
  <c r="D114" i="6" s="1"/>
  <c r="F61" i="22"/>
  <c r="H61" i="22"/>
  <c r="J61" i="22"/>
  <c r="N61" i="22"/>
  <c r="P61" i="22"/>
  <c r="P78" i="22" s="1"/>
  <c r="M130" i="25"/>
  <c r="N130" i="25"/>
  <c r="O130" i="25"/>
  <c r="Q130" i="25"/>
  <c r="B131" i="25"/>
  <c r="C131" i="25"/>
  <c r="E131" i="25"/>
  <c r="F131" i="25"/>
  <c r="G131" i="25"/>
  <c r="M131" i="25"/>
  <c r="G132" i="25"/>
  <c r="I132" i="25"/>
  <c r="J132" i="25"/>
  <c r="K132" i="25"/>
  <c r="M132" i="25"/>
  <c r="N132" i="25"/>
  <c r="O132" i="25"/>
  <c r="Q132" i="25"/>
  <c r="B133" i="25"/>
  <c r="C133" i="25"/>
  <c r="B135" i="25"/>
  <c r="C135" i="25"/>
  <c r="E135" i="25"/>
  <c r="F135" i="25"/>
  <c r="J135" i="25"/>
  <c r="N135" i="25"/>
  <c r="O135" i="25"/>
  <c r="Q135" i="25"/>
  <c r="E139" i="25"/>
  <c r="N144" i="25"/>
  <c r="G145" i="25"/>
  <c r="J145" i="25"/>
  <c r="K145" i="25"/>
  <c r="L145" i="25"/>
  <c r="P145" i="25"/>
  <c r="C146" i="25"/>
  <c r="G146" i="25"/>
  <c r="K146" i="25"/>
  <c r="L146" i="25"/>
  <c r="N146" i="25"/>
  <c r="O146" i="25"/>
  <c r="P146" i="25"/>
  <c r="B147" i="25"/>
  <c r="C147" i="25"/>
  <c r="D147" i="25"/>
  <c r="F147" i="25"/>
  <c r="G147" i="25"/>
  <c r="C149" i="25"/>
  <c r="F149" i="25"/>
  <c r="H149" i="25"/>
  <c r="I149" i="25"/>
  <c r="J149" i="25"/>
  <c r="K149" i="25"/>
  <c r="L149" i="25"/>
  <c r="M149" i="25"/>
  <c r="N149" i="25"/>
  <c r="O149" i="25"/>
  <c r="M151" i="25"/>
  <c r="C153" i="25"/>
  <c r="Q153" i="25"/>
  <c r="C156" i="25"/>
  <c r="E156" i="25"/>
  <c r="G156" i="25"/>
  <c r="Q156" i="25"/>
  <c r="C159" i="25"/>
  <c r="D159" i="25"/>
  <c r="F159" i="25"/>
  <c r="G159" i="25"/>
  <c r="H159" i="25"/>
  <c r="J159" i="25"/>
  <c r="K159" i="25"/>
  <c r="L159" i="25"/>
  <c r="N159" i="25"/>
  <c r="O159" i="25"/>
  <c r="E160" i="25"/>
  <c r="D163" i="25"/>
  <c r="E163" i="25"/>
  <c r="H163" i="25"/>
  <c r="M163" i="25"/>
  <c r="M164" i="25"/>
  <c r="Q164" i="25"/>
  <c r="D165" i="25"/>
  <c r="E165" i="25"/>
  <c r="H165" i="25"/>
  <c r="I165" i="25"/>
  <c r="M165" i="25"/>
  <c r="D166" i="25"/>
  <c r="E166" i="25"/>
  <c r="H166" i="25"/>
  <c r="I166" i="25"/>
  <c r="L166" i="25"/>
  <c r="M166" i="25"/>
  <c r="G170" i="25"/>
  <c r="H170" i="25"/>
  <c r="J170" i="25"/>
  <c r="E171" i="25"/>
  <c r="F171" i="25"/>
  <c r="G171" i="25"/>
  <c r="H171" i="25"/>
  <c r="I171" i="25"/>
  <c r="J171" i="25"/>
  <c r="K171" i="25"/>
  <c r="L171" i="25"/>
  <c r="O171" i="25"/>
  <c r="P171" i="25"/>
  <c r="C174" i="25"/>
  <c r="E175" i="25"/>
  <c r="B181" i="25"/>
  <c r="F181" i="25"/>
  <c r="G181" i="25"/>
  <c r="I181" i="25"/>
  <c r="J181" i="25"/>
  <c r="K181" i="25"/>
  <c r="M181" i="25"/>
  <c r="N181" i="25"/>
  <c r="O181" i="25"/>
  <c r="Q181" i="25"/>
  <c r="B182" i="25"/>
  <c r="C182" i="25"/>
  <c r="E182" i="25"/>
  <c r="F182" i="25"/>
  <c r="G182" i="25"/>
  <c r="M182" i="25"/>
  <c r="N182" i="25"/>
  <c r="G183" i="25"/>
  <c r="I183" i="25"/>
  <c r="J183" i="25"/>
  <c r="K183" i="25"/>
  <c r="M183" i="25"/>
  <c r="N183" i="25"/>
  <c r="O183" i="25"/>
  <c r="Q183" i="25"/>
  <c r="B184" i="25"/>
  <c r="C184" i="25"/>
  <c r="E186" i="25"/>
  <c r="G186" i="25"/>
  <c r="I186" i="25"/>
  <c r="J186" i="25"/>
  <c r="K186" i="25"/>
  <c r="M186" i="25"/>
  <c r="O186" i="25"/>
  <c r="Q186" i="25"/>
  <c r="G189" i="25"/>
  <c r="I189" i="25"/>
  <c r="K189" i="25"/>
  <c r="M189" i="25"/>
  <c r="O189" i="25"/>
  <c r="N192" i="25"/>
  <c r="P192" i="25"/>
  <c r="Q192" i="25"/>
  <c r="B193" i="25"/>
  <c r="C193" i="25"/>
  <c r="D193" i="25"/>
  <c r="E193" i="25"/>
  <c r="F193" i="25"/>
  <c r="G193" i="25"/>
  <c r="H193" i="25"/>
  <c r="I193" i="25"/>
  <c r="J193" i="25"/>
  <c r="K193" i="25"/>
  <c r="L193" i="25"/>
  <c r="M193" i="25"/>
  <c r="N193" i="25"/>
  <c r="O194" i="25"/>
  <c r="P194" i="25"/>
  <c r="Q194" i="25"/>
  <c r="B195" i="25"/>
  <c r="C195" i="25"/>
  <c r="D195" i="25"/>
  <c r="E195" i="25"/>
  <c r="F195" i="25"/>
  <c r="G195" i="25"/>
  <c r="H195" i="25"/>
  <c r="I195" i="25"/>
  <c r="J195" i="25"/>
  <c r="K195" i="25"/>
  <c r="L195" i="25"/>
  <c r="J197" i="25"/>
  <c r="K197" i="25"/>
  <c r="M197" i="25"/>
  <c r="N197" i="25"/>
  <c r="D203" i="25"/>
  <c r="E203" i="25"/>
  <c r="F203" i="25"/>
  <c r="H203" i="25"/>
  <c r="M203" i="25"/>
  <c r="M204" i="25"/>
  <c r="Q204" i="25"/>
  <c r="D205" i="25"/>
  <c r="E205" i="25"/>
  <c r="F205" i="25"/>
  <c r="H205" i="25"/>
  <c r="I205" i="25"/>
  <c r="E206" i="25"/>
  <c r="F206" i="25"/>
  <c r="H206" i="25"/>
  <c r="I206" i="25"/>
  <c r="L206" i="25"/>
  <c r="M206" i="25"/>
  <c r="E209" i="25"/>
  <c r="P209" i="25"/>
  <c r="B211" i="25"/>
  <c r="E211" i="25"/>
  <c r="H211" i="25"/>
  <c r="I211" i="25"/>
  <c r="J211" i="25"/>
  <c r="K211" i="25"/>
  <c r="M211" i="25"/>
  <c r="N211" i="25"/>
  <c r="O211" i="25"/>
  <c r="P211" i="25"/>
  <c r="B136" i="24"/>
  <c r="I72" i="22"/>
  <c r="K72" i="22"/>
  <c r="M72" i="22"/>
  <c r="B130" i="24"/>
  <c r="D130" i="24"/>
  <c r="F130" i="24"/>
  <c r="H130" i="24"/>
  <c r="N130" i="24"/>
  <c r="D131" i="24"/>
  <c r="G131" i="24"/>
  <c r="H131" i="24"/>
  <c r="I131" i="24"/>
  <c r="N131" i="24"/>
  <c r="Q131" i="24"/>
  <c r="O132" i="24"/>
  <c r="P132" i="24"/>
  <c r="Q132" i="24"/>
  <c r="D133" i="24"/>
  <c r="E133" i="24"/>
  <c r="I134" i="24"/>
  <c r="J134" i="24"/>
  <c r="K134" i="24"/>
  <c r="N134" i="24"/>
  <c r="Q134" i="24"/>
  <c r="N135" i="24"/>
  <c r="E136" i="24"/>
  <c r="O136" i="24"/>
  <c r="Q136" i="24"/>
  <c r="B137" i="24"/>
  <c r="C137" i="24"/>
  <c r="I137" i="24"/>
  <c r="J137" i="24"/>
  <c r="K137" i="24"/>
  <c r="N137" i="24"/>
  <c r="O137" i="24"/>
  <c r="P137" i="24"/>
  <c r="Q137" i="24"/>
  <c r="N138" i="24"/>
  <c r="O138" i="24"/>
  <c r="P138" i="24"/>
  <c r="Q138" i="24"/>
  <c r="D139" i="24"/>
  <c r="H139" i="24"/>
  <c r="J139" i="24"/>
  <c r="M139" i="24"/>
  <c r="N139" i="24"/>
  <c r="C140" i="24"/>
  <c r="D140" i="24"/>
  <c r="E140" i="24"/>
  <c r="O140" i="24"/>
  <c r="P140" i="24"/>
  <c r="Q140" i="24"/>
  <c r="B144" i="24"/>
  <c r="D157" i="24"/>
  <c r="H158" i="24"/>
  <c r="J145" i="24"/>
  <c r="N145" i="24"/>
  <c r="Q73" i="22"/>
  <c r="B145" i="24"/>
  <c r="C145" i="24"/>
  <c r="M145" i="24"/>
  <c r="P145" i="24"/>
  <c r="J146" i="24"/>
  <c r="G147" i="24"/>
  <c r="H147" i="24"/>
  <c r="M148" i="24"/>
  <c r="O148" i="24"/>
  <c r="L149" i="24"/>
  <c r="C150" i="24"/>
  <c r="G151" i="24"/>
  <c r="M151" i="24"/>
  <c r="N151" i="24"/>
  <c r="O151" i="24"/>
  <c r="Q151" i="24"/>
  <c r="B152" i="24"/>
  <c r="C152" i="24"/>
  <c r="D152" i="24"/>
  <c r="E152" i="24"/>
  <c r="F152" i="24"/>
  <c r="G152" i="24"/>
  <c r="H152" i="24"/>
  <c r="I152" i="24"/>
  <c r="J152" i="24"/>
  <c r="C153" i="24"/>
  <c r="E153" i="24"/>
  <c r="F153" i="24"/>
  <c r="G153" i="24"/>
  <c r="I153" i="24"/>
  <c r="K153" i="24"/>
  <c r="L153" i="24"/>
  <c r="M153" i="24"/>
  <c r="N153" i="24"/>
  <c r="O153" i="24"/>
  <c r="P153" i="24"/>
  <c r="B154" i="24"/>
  <c r="C154" i="24"/>
  <c r="D154" i="24"/>
  <c r="E154" i="24"/>
  <c r="F154" i="24"/>
  <c r="G154" i="24"/>
  <c r="H154" i="24"/>
  <c r="I154" i="24"/>
  <c r="J154" i="24"/>
  <c r="K154" i="24"/>
  <c r="L154" i="24"/>
  <c r="M154" i="24"/>
  <c r="B156" i="24"/>
  <c r="C156" i="24"/>
  <c r="D156" i="24"/>
  <c r="E156" i="24"/>
  <c r="F156" i="24"/>
  <c r="G156" i="24"/>
  <c r="H156" i="24"/>
  <c r="I156" i="24"/>
  <c r="F157" i="24"/>
  <c r="G157" i="24"/>
  <c r="H157" i="24"/>
  <c r="M157" i="24"/>
  <c r="O157" i="24"/>
  <c r="Q157" i="24"/>
  <c r="B158" i="24"/>
  <c r="C158" i="24"/>
  <c r="M159" i="24"/>
  <c r="O159" i="24"/>
  <c r="Q159" i="24"/>
  <c r="E74" i="22"/>
  <c r="G74" i="22"/>
  <c r="H74" i="22"/>
  <c r="H163" i="24"/>
  <c r="L163" i="24"/>
  <c r="M163" i="24"/>
  <c r="N163" i="24"/>
  <c r="O163" i="24"/>
  <c r="P163" i="24"/>
  <c r="Q163" i="24"/>
  <c r="L164" i="24"/>
  <c r="M164" i="24"/>
  <c r="N164" i="24"/>
  <c r="O164" i="24"/>
  <c r="P164" i="24"/>
  <c r="Q164" i="24"/>
  <c r="G165" i="24"/>
  <c r="H165" i="24"/>
  <c r="I165" i="24"/>
  <c r="J165" i="24"/>
  <c r="K165" i="24"/>
  <c r="L165" i="24"/>
  <c r="M165" i="24"/>
  <c r="N165" i="24"/>
  <c r="F166" i="24"/>
  <c r="G166" i="24"/>
  <c r="H166" i="24"/>
  <c r="L166" i="24"/>
  <c r="M166" i="24"/>
  <c r="N166" i="24"/>
  <c r="O166" i="24"/>
  <c r="P166" i="24"/>
  <c r="Q166" i="24"/>
  <c r="L167" i="24"/>
  <c r="Q167" i="24"/>
  <c r="G168" i="24"/>
  <c r="H168" i="24"/>
  <c r="L168" i="24"/>
  <c r="M168" i="24"/>
  <c r="O168" i="24"/>
  <c r="M169" i="24"/>
  <c r="Q169" i="24"/>
  <c r="L170" i="24"/>
  <c r="M170" i="24"/>
  <c r="O170" i="24"/>
  <c r="G171" i="24"/>
  <c r="H171" i="24"/>
  <c r="I171" i="24"/>
  <c r="J171" i="24"/>
  <c r="K171" i="24"/>
  <c r="L171" i="24"/>
  <c r="M171" i="24"/>
  <c r="N171" i="24"/>
  <c r="O171" i="24"/>
  <c r="P171" i="24"/>
  <c r="Q171" i="24"/>
  <c r="G172" i="24"/>
  <c r="H172" i="24"/>
  <c r="J172" i="24"/>
  <c r="K172" i="24"/>
  <c r="L172" i="24"/>
  <c r="N172" i="24"/>
  <c r="O172" i="24"/>
  <c r="P172" i="24"/>
  <c r="Q172" i="24"/>
  <c r="L173" i="24"/>
  <c r="M173" i="24"/>
  <c r="N173" i="24"/>
  <c r="O173" i="24"/>
  <c r="P173" i="24"/>
  <c r="Q173" i="24"/>
  <c r="M174" i="24"/>
  <c r="N174" i="24"/>
  <c r="O174" i="24"/>
  <c r="Q174" i="24"/>
  <c r="G175" i="24"/>
  <c r="H175" i="24"/>
  <c r="I175" i="24"/>
  <c r="J175" i="24"/>
  <c r="K175" i="24"/>
  <c r="L175" i="24"/>
  <c r="M175" i="24"/>
  <c r="N175" i="24"/>
  <c r="O175" i="24"/>
  <c r="P175" i="24"/>
  <c r="Q175" i="24"/>
  <c r="P131" i="24"/>
  <c r="D132" i="24"/>
  <c r="H132" i="24"/>
  <c r="N133" i="24"/>
  <c r="P133" i="24"/>
  <c r="P135" i="24"/>
  <c r="D136" i="24"/>
  <c r="F136" i="24"/>
  <c r="H136" i="24"/>
  <c r="J136" i="24"/>
  <c r="N136" i="24"/>
  <c r="P136" i="24"/>
  <c r="D137" i="24"/>
  <c r="F137" i="24"/>
  <c r="H137" i="24"/>
  <c r="N140" i="24"/>
  <c r="L145" i="24"/>
  <c r="B146" i="24"/>
  <c r="D146" i="24"/>
  <c r="F146" i="24"/>
  <c r="H146" i="24"/>
  <c r="B149" i="24"/>
  <c r="L150" i="24"/>
  <c r="N150" i="24"/>
  <c r="L152" i="24"/>
  <c r="N152" i="24"/>
  <c r="B153" i="24"/>
  <c r="D153" i="24"/>
  <c r="H153" i="24"/>
  <c r="J153" i="24"/>
  <c r="L157" i="24"/>
  <c r="N157" i="24"/>
  <c r="L159" i="24"/>
  <c r="N159" i="24"/>
  <c r="P159" i="24"/>
  <c r="F163" i="24"/>
  <c r="G163" i="24"/>
  <c r="F164" i="24"/>
  <c r="G164" i="24"/>
  <c r="J164" i="24"/>
  <c r="O165" i="24"/>
  <c r="P165" i="24"/>
  <c r="N167" i="24"/>
  <c r="O167" i="24"/>
  <c r="P167" i="24"/>
  <c r="N168" i="24"/>
  <c r="F169" i="24"/>
  <c r="H169" i="24"/>
  <c r="L169" i="24"/>
  <c r="N169" i="24"/>
  <c r="O169" i="24"/>
  <c r="P169" i="24"/>
  <c r="N170" i="24"/>
  <c r="F171" i="24"/>
  <c r="L174" i="24"/>
  <c r="P174" i="24"/>
  <c r="F175" i="24"/>
  <c r="B181" i="24"/>
  <c r="P207" i="24"/>
  <c r="E135" i="23"/>
  <c r="F180" i="24"/>
  <c r="J180" i="24"/>
  <c r="N180" i="24"/>
  <c r="F181" i="24"/>
  <c r="K130" i="23"/>
  <c r="L130" i="23"/>
  <c r="N181" i="24"/>
  <c r="O130" i="23"/>
  <c r="Q130" i="23"/>
  <c r="B182" i="24"/>
  <c r="K131" i="23"/>
  <c r="L131" i="23"/>
  <c r="M131" i="23"/>
  <c r="N182" i="24"/>
  <c r="O182" i="23"/>
  <c r="P131" i="23"/>
  <c r="Q131" i="23"/>
  <c r="E132" i="23"/>
  <c r="F183" i="24"/>
  <c r="I132" i="23"/>
  <c r="J183" i="24"/>
  <c r="K132" i="23"/>
  <c r="L132" i="23"/>
  <c r="N132" i="23"/>
  <c r="O132" i="23"/>
  <c r="P132" i="23"/>
  <c r="Q132" i="23"/>
  <c r="F184" i="24"/>
  <c r="K133" i="23"/>
  <c r="L133" i="23"/>
  <c r="N184" i="24"/>
  <c r="O133" i="23"/>
  <c r="Q133" i="23"/>
  <c r="B185" i="25"/>
  <c r="I134" i="23"/>
  <c r="K134" i="23"/>
  <c r="M134" i="23"/>
  <c r="N185" i="25"/>
  <c r="O134" i="23"/>
  <c r="C186" i="23"/>
  <c r="E186" i="23"/>
  <c r="G186" i="23"/>
  <c r="L135" i="23"/>
  <c r="N186" i="24"/>
  <c r="O135" i="23"/>
  <c r="B187" i="25"/>
  <c r="K136" i="23"/>
  <c r="M136" i="23"/>
  <c r="O136" i="23"/>
  <c r="Q136" i="23"/>
  <c r="F137" i="23"/>
  <c r="G137" i="23"/>
  <c r="H137" i="23"/>
  <c r="I137" i="23"/>
  <c r="J137" i="23"/>
  <c r="K137" i="23"/>
  <c r="L137" i="23"/>
  <c r="M137" i="23"/>
  <c r="N137" i="23"/>
  <c r="K138" i="23"/>
  <c r="L138" i="23"/>
  <c r="M138" i="23"/>
  <c r="N138" i="23"/>
  <c r="O138" i="23"/>
  <c r="P138" i="23"/>
  <c r="Q138" i="23"/>
  <c r="C188" i="23"/>
  <c r="E188" i="23"/>
  <c r="F188" i="25"/>
  <c r="G188" i="23"/>
  <c r="I139" i="23"/>
  <c r="K139" i="23"/>
  <c r="M188" i="23"/>
  <c r="O139" i="23"/>
  <c r="Q139" i="23"/>
  <c r="F189" i="24"/>
  <c r="J189" i="24"/>
  <c r="L140" i="23"/>
  <c r="M189" i="23"/>
  <c r="N189" i="24"/>
  <c r="O140" i="23"/>
  <c r="P140" i="23"/>
  <c r="Q140" i="23"/>
  <c r="C149" i="23"/>
  <c r="G144" i="23"/>
  <c r="I144" i="23"/>
  <c r="J147" i="23"/>
  <c r="B192" i="24"/>
  <c r="F192" i="24"/>
  <c r="P144" i="23"/>
  <c r="Q144" i="23"/>
  <c r="D145" i="23"/>
  <c r="E145" i="23"/>
  <c r="N193" i="24"/>
  <c r="P145" i="23"/>
  <c r="Q145" i="23"/>
  <c r="F194" i="24"/>
  <c r="M146" i="23"/>
  <c r="P146" i="23"/>
  <c r="B195" i="24"/>
  <c r="C195" i="23"/>
  <c r="K147" i="23"/>
  <c r="M147" i="23"/>
  <c r="N195" i="24"/>
  <c r="O147" i="23"/>
  <c r="P147" i="23"/>
  <c r="Q147" i="23"/>
  <c r="Q148" i="23"/>
  <c r="B197" i="24"/>
  <c r="F197" i="24"/>
  <c r="K149" i="23"/>
  <c r="P149" i="23"/>
  <c r="Q149" i="23"/>
  <c r="C150" i="23"/>
  <c r="E150" i="23"/>
  <c r="Q150" i="23"/>
  <c r="D151" i="23"/>
  <c r="J151" i="23"/>
  <c r="K151" i="23"/>
  <c r="L151" i="23"/>
  <c r="M151" i="23"/>
  <c r="N151" i="23"/>
  <c r="O151" i="23"/>
  <c r="P151" i="23"/>
  <c r="D152" i="23"/>
  <c r="O152" i="23"/>
  <c r="P152" i="23"/>
  <c r="Q152" i="23"/>
  <c r="D153" i="23"/>
  <c r="E153" i="23"/>
  <c r="F153" i="23"/>
  <c r="H153" i="23"/>
  <c r="L153" i="23"/>
  <c r="M153" i="23"/>
  <c r="N153" i="23"/>
  <c r="P153" i="23"/>
  <c r="B154" i="23"/>
  <c r="C199" i="23"/>
  <c r="E154" i="23"/>
  <c r="F199" i="25"/>
  <c r="G154" i="23"/>
  <c r="I154" i="23"/>
  <c r="J154" i="23"/>
  <c r="K154" i="23"/>
  <c r="M154" i="23"/>
  <c r="N154" i="23"/>
  <c r="O154" i="23"/>
  <c r="Q154" i="23"/>
  <c r="P155" i="23"/>
  <c r="Q155" i="23"/>
  <c r="B156" i="23"/>
  <c r="C156" i="23"/>
  <c r="D156" i="23"/>
  <c r="E156" i="23"/>
  <c r="O156" i="23"/>
  <c r="P156" i="23"/>
  <c r="C200" i="23"/>
  <c r="K157" i="23"/>
  <c r="Q157" i="23"/>
  <c r="B158" i="23"/>
  <c r="G158" i="23"/>
  <c r="P158" i="23"/>
  <c r="C159" i="23"/>
  <c r="D159" i="23"/>
  <c r="E159" i="23"/>
  <c r="P159" i="23"/>
  <c r="Q159" i="23"/>
  <c r="F202" i="24"/>
  <c r="I164" i="23"/>
  <c r="K170" i="23"/>
  <c r="L202" i="24"/>
  <c r="N202" i="24"/>
  <c r="F203" i="24"/>
  <c r="C164" i="23"/>
  <c r="F164" i="23"/>
  <c r="J204" i="24"/>
  <c r="K204" i="23"/>
  <c r="N204" i="24"/>
  <c r="C165" i="23"/>
  <c r="E205" i="23"/>
  <c r="F165" i="23"/>
  <c r="K205" i="23"/>
  <c r="N205" i="24"/>
  <c r="O205" i="23"/>
  <c r="B206" i="24"/>
  <c r="F206" i="24"/>
  <c r="K166" i="23"/>
  <c r="L166" i="23"/>
  <c r="N206" i="24"/>
  <c r="Q166" i="23"/>
  <c r="F207" i="25"/>
  <c r="G167" i="23"/>
  <c r="F208" i="25"/>
  <c r="K168" i="23"/>
  <c r="M168" i="23"/>
  <c r="O168" i="23"/>
  <c r="Q168" i="23"/>
  <c r="C169" i="23"/>
  <c r="D169" i="23"/>
  <c r="E169" i="23"/>
  <c r="F169" i="23"/>
  <c r="G169" i="23"/>
  <c r="P169" i="23"/>
  <c r="Q169" i="23"/>
  <c r="B170" i="23"/>
  <c r="C170" i="23"/>
  <c r="D170" i="23"/>
  <c r="E170" i="23"/>
  <c r="F170" i="23"/>
  <c r="G170" i="23"/>
  <c r="M170" i="23"/>
  <c r="C171" i="23"/>
  <c r="E209" i="23"/>
  <c r="F171" i="23"/>
  <c r="K209" i="23"/>
  <c r="N209" i="24"/>
  <c r="O209" i="23"/>
  <c r="E210" i="23"/>
  <c r="F210" i="25"/>
  <c r="L210" i="24"/>
  <c r="O210" i="23"/>
  <c r="C173" i="23"/>
  <c r="D173" i="23"/>
  <c r="E173" i="23"/>
  <c r="F173" i="23"/>
  <c r="G173" i="23"/>
  <c r="P173" i="23"/>
  <c r="Q173" i="23"/>
  <c r="B174" i="23"/>
  <c r="C174" i="23"/>
  <c r="D174" i="23"/>
  <c r="E174" i="23"/>
  <c r="F174" i="23"/>
  <c r="G174" i="23"/>
  <c r="M174" i="23"/>
  <c r="C175" i="23"/>
  <c r="E211" i="23"/>
  <c r="F175" i="23"/>
  <c r="G175" i="23"/>
  <c r="I175" i="23"/>
  <c r="N211" i="24"/>
  <c r="O211" i="23"/>
  <c r="P175" i="23"/>
  <c r="Q175" i="23"/>
  <c r="I131" i="23"/>
  <c r="Q134" i="23"/>
  <c r="C135" i="23"/>
  <c r="I135" i="23"/>
  <c r="K135" i="23"/>
  <c r="Q135" i="23"/>
  <c r="C136" i="23"/>
  <c r="E136" i="23"/>
  <c r="G136" i="23"/>
  <c r="I136" i="23"/>
  <c r="O137" i="23"/>
  <c r="Q137" i="23"/>
  <c r="K140" i="23"/>
  <c r="M140" i="23"/>
  <c r="J144" i="23"/>
  <c r="K144" i="23"/>
  <c r="Q146" i="23"/>
  <c r="B147" i="23"/>
  <c r="C147" i="23"/>
  <c r="E147" i="23"/>
  <c r="F147" i="23"/>
  <c r="G147" i="23"/>
  <c r="I147" i="23"/>
  <c r="B149" i="23"/>
  <c r="Q151" i="23"/>
  <c r="B152" i="23"/>
  <c r="C152" i="23"/>
  <c r="E152" i="23"/>
  <c r="F152" i="23"/>
  <c r="B153" i="23"/>
  <c r="C153" i="23"/>
  <c r="G153" i="23"/>
  <c r="I153" i="23"/>
  <c r="J153" i="23"/>
  <c r="K153" i="23"/>
  <c r="O153" i="23"/>
  <c r="Q153" i="23"/>
  <c r="Q156" i="23"/>
  <c r="B157" i="23"/>
  <c r="C157" i="23"/>
  <c r="E157" i="23"/>
  <c r="I158" i="23"/>
  <c r="J158" i="23"/>
  <c r="K158" i="23"/>
  <c r="Q158" i="23"/>
  <c r="B159" i="23"/>
  <c r="Q164" i="23"/>
  <c r="G165" i="23"/>
  <c r="I165" i="23"/>
  <c r="K165" i="23"/>
  <c r="C166" i="23"/>
  <c r="E166" i="23"/>
  <c r="C167" i="23"/>
  <c r="I167" i="23"/>
  <c r="K167" i="23"/>
  <c r="M167" i="23"/>
  <c r="O167" i="23"/>
  <c r="Q170" i="23"/>
  <c r="G171" i="23"/>
  <c r="I171" i="23"/>
  <c r="K171" i="23"/>
  <c r="Q171" i="23"/>
  <c r="C172" i="23"/>
  <c r="E172" i="23"/>
  <c r="G172" i="23"/>
  <c r="I172" i="23"/>
  <c r="K172" i="23"/>
  <c r="I174" i="23"/>
  <c r="K174" i="23"/>
  <c r="Q174" i="23"/>
  <c r="C187" i="23"/>
  <c r="G187" i="23"/>
  <c r="M187" i="23"/>
  <c r="C192" i="23"/>
  <c r="C194" i="23"/>
  <c r="C196" i="23"/>
  <c r="O196" i="23"/>
  <c r="C197" i="23"/>
  <c r="I197" i="23"/>
  <c r="C198" i="23"/>
  <c r="O198" i="23"/>
  <c r="O203" i="23"/>
  <c r="O204" i="23"/>
  <c r="K207" i="23"/>
  <c r="M207" i="23"/>
  <c r="O207" i="23"/>
  <c r="O64" i="22"/>
  <c r="P64" i="22"/>
  <c r="C65" i="22"/>
  <c r="D65" i="22"/>
  <c r="O66" i="22"/>
  <c r="P66" i="22"/>
  <c r="Q66" i="22"/>
  <c r="B64" i="22"/>
  <c r="C185" i="23"/>
  <c r="D64" i="22"/>
  <c r="G184" i="23"/>
  <c r="J64" i="22"/>
  <c r="H65" i="22"/>
  <c r="J65" i="22"/>
  <c r="L65" i="22"/>
  <c r="M65" i="22"/>
  <c r="N65" i="22"/>
  <c r="P65" i="22"/>
  <c r="B66" i="22"/>
  <c r="D66" i="22"/>
  <c r="F66" i="22"/>
  <c r="K210" i="23"/>
  <c r="M74" i="22"/>
  <c r="P74" i="22"/>
  <c r="F76" i="22"/>
  <c r="I68" i="22"/>
  <c r="L68" i="22"/>
  <c r="Q68" i="22"/>
  <c r="C69" i="22"/>
  <c r="D69" i="22"/>
  <c r="E69" i="22"/>
  <c r="G69" i="22"/>
  <c r="F70" i="22"/>
  <c r="G70" i="22"/>
  <c r="H70" i="22"/>
  <c r="I70" i="22"/>
  <c r="K70" i="22"/>
  <c r="M70" i="22"/>
  <c r="N70" i="22"/>
  <c r="O70" i="22"/>
  <c r="P70" i="22"/>
  <c r="Q70" i="22"/>
  <c r="C41" i="9"/>
  <c r="D41" i="9"/>
  <c r="E41" i="9"/>
  <c r="F41" i="9"/>
  <c r="G41" i="9"/>
  <c r="H41" i="9"/>
  <c r="I41" i="9"/>
  <c r="J41" i="9"/>
  <c r="K41" i="9"/>
  <c r="L41" i="9"/>
  <c r="M41" i="9"/>
  <c r="N41" i="9"/>
  <c r="O41" i="9"/>
  <c r="P41" i="9"/>
  <c r="Q41" i="9"/>
  <c r="B59" i="22"/>
  <c r="B112" i="6" s="1"/>
  <c r="D59" i="22"/>
  <c r="H59" i="22"/>
  <c r="J59" i="22"/>
  <c r="L59" i="22"/>
  <c r="L76" i="22" s="1"/>
  <c r="P59" i="22"/>
  <c r="B60" i="22"/>
  <c r="L61" i="22"/>
  <c r="H64" i="22"/>
  <c r="I64" i="22"/>
  <c r="K64" i="22"/>
  <c r="L64" i="22"/>
  <c r="M64" i="22"/>
  <c r="Q64" i="22"/>
  <c r="E66" i="22"/>
  <c r="G66" i="22"/>
  <c r="H66" i="22"/>
  <c r="I66" i="22"/>
  <c r="K66" i="22"/>
  <c r="L66" i="22"/>
  <c r="M66" i="22"/>
  <c r="N68" i="22"/>
  <c r="O72" i="22"/>
  <c r="P72" i="22"/>
  <c r="Q72" i="22"/>
  <c r="C73" i="22"/>
  <c r="D73" i="22"/>
  <c r="E73" i="22"/>
  <c r="O73" i="22"/>
  <c r="P73" i="22"/>
  <c r="L74" i="22"/>
  <c r="O74" i="22"/>
  <c r="Q74" i="22"/>
  <c r="F158" i="21"/>
  <c r="G158" i="21"/>
  <c r="H158" i="21"/>
  <c r="I158" i="21"/>
  <c r="J158" i="21"/>
  <c r="K158" i="21"/>
  <c r="L158" i="21"/>
  <c r="M158" i="21"/>
  <c r="O158" i="21"/>
  <c r="Q158" i="21"/>
  <c r="B159" i="21"/>
  <c r="C159" i="21"/>
  <c r="E159" i="21"/>
  <c r="F159" i="21"/>
  <c r="G159" i="21"/>
  <c r="N159" i="21"/>
  <c r="O159" i="21"/>
  <c r="P159" i="21"/>
  <c r="Q159" i="21"/>
  <c r="B160" i="21"/>
  <c r="C160" i="21"/>
  <c r="D217" i="21"/>
  <c r="E217" i="21"/>
  <c r="G160" i="21"/>
  <c r="K160" i="21"/>
  <c r="M160" i="21"/>
  <c r="N160" i="21"/>
  <c r="O160" i="21"/>
  <c r="P160" i="21"/>
  <c r="Q160" i="21"/>
  <c r="F161" i="21"/>
  <c r="G161" i="21"/>
  <c r="H161" i="21"/>
  <c r="I161" i="21"/>
  <c r="J161" i="21"/>
  <c r="K161" i="21"/>
  <c r="L161" i="21"/>
  <c r="M161" i="21"/>
  <c r="N161" i="21"/>
  <c r="O161" i="21"/>
  <c r="B163" i="21"/>
  <c r="D220" i="21"/>
  <c r="E220" i="21"/>
  <c r="G220" i="21"/>
  <c r="H220" i="21"/>
  <c r="I220" i="21"/>
  <c r="K220" i="21"/>
  <c r="L220" i="21"/>
  <c r="M220" i="21"/>
  <c r="O220" i="21"/>
  <c r="P163" i="21"/>
  <c r="Q163" i="21"/>
  <c r="C221" i="21"/>
  <c r="B167" i="21"/>
  <c r="C167" i="21"/>
  <c r="D167" i="21"/>
  <c r="E167" i="21"/>
  <c r="F167" i="21"/>
  <c r="G167" i="21"/>
  <c r="H167" i="21"/>
  <c r="I167" i="21"/>
  <c r="J167" i="21"/>
  <c r="K167" i="21"/>
  <c r="L167" i="21"/>
  <c r="M167" i="21"/>
  <c r="N167" i="21"/>
  <c r="O167" i="21"/>
  <c r="B171" i="21"/>
  <c r="C171" i="21"/>
  <c r="D171" i="21"/>
  <c r="E171" i="21"/>
  <c r="F171" i="21"/>
  <c r="I171" i="21"/>
  <c r="J171" i="21"/>
  <c r="K171" i="21"/>
  <c r="L171" i="21"/>
  <c r="M171" i="21"/>
  <c r="N171" i="21"/>
  <c r="Q171" i="21"/>
  <c r="B172" i="21"/>
  <c r="C172" i="21"/>
  <c r="D172" i="21"/>
  <c r="E172" i="21"/>
  <c r="M224" i="21"/>
  <c r="B227" i="21"/>
  <c r="G176" i="21"/>
  <c r="H176" i="21"/>
  <c r="I176" i="21"/>
  <c r="K176" i="21"/>
  <c r="L176" i="21"/>
  <c r="N176" i="21"/>
  <c r="O176" i="21"/>
  <c r="Q176" i="21"/>
  <c r="B228" i="21"/>
  <c r="C228" i="21"/>
  <c r="F177" i="21"/>
  <c r="G177" i="21"/>
  <c r="H177" i="21"/>
  <c r="I228" i="21"/>
  <c r="J228" i="21"/>
  <c r="K228" i="21"/>
  <c r="L228" i="21"/>
  <c r="M228" i="21"/>
  <c r="B178" i="21"/>
  <c r="C178" i="21"/>
  <c r="D178" i="21"/>
  <c r="E178" i="21"/>
  <c r="G178" i="21"/>
  <c r="H178" i="21"/>
  <c r="J178" i="21"/>
  <c r="K178" i="21"/>
  <c r="L229" i="21"/>
  <c r="M178" i="21"/>
  <c r="N229" i="21"/>
  <c r="O229" i="21"/>
  <c r="P229" i="21"/>
  <c r="Q229" i="21"/>
  <c r="B179" i="21"/>
  <c r="C179" i="21"/>
  <c r="D179" i="21"/>
  <c r="N179" i="21"/>
  <c r="O179" i="21"/>
  <c r="P179" i="21"/>
  <c r="Q179" i="21"/>
  <c r="K180" i="21"/>
  <c r="C182" i="21"/>
  <c r="B183" i="21"/>
  <c r="C183" i="21"/>
  <c r="D183" i="21"/>
  <c r="E183" i="21"/>
  <c r="F183" i="21"/>
  <c r="H183" i="21"/>
  <c r="I183" i="21"/>
  <c r="J183" i="21"/>
  <c r="L183" i="21"/>
  <c r="N183" i="21"/>
  <c r="P183" i="21"/>
  <c r="Q183" i="21"/>
  <c r="K185" i="21"/>
  <c r="B186" i="21"/>
  <c r="C186" i="21"/>
  <c r="D186" i="21"/>
  <c r="E186" i="21"/>
  <c r="F186" i="21"/>
  <c r="H186" i="21"/>
  <c r="J186" i="21"/>
  <c r="K186" i="21"/>
  <c r="L186" i="21"/>
  <c r="M186" i="21"/>
  <c r="N186" i="21"/>
  <c r="O186" i="21"/>
  <c r="P186" i="21"/>
  <c r="Q186" i="21"/>
  <c r="K188" i="21"/>
  <c r="B190" i="21"/>
  <c r="C190" i="21"/>
  <c r="D190" i="21"/>
  <c r="E190" i="21"/>
  <c r="F190" i="21"/>
  <c r="G190" i="21"/>
  <c r="H190" i="21"/>
  <c r="I190" i="21"/>
  <c r="J190" i="21"/>
  <c r="N190" i="21"/>
  <c r="D235" i="21"/>
  <c r="G235" i="21"/>
  <c r="H235" i="21"/>
  <c r="I235" i="21"/>
  <c r="M191" i="21"/>
  <c r="N235" i="21"/>
  <c r="O235" i="21"/>
  <c r="P235" i="21"/>
  <c r="C80" i="18"/>
  <c r="B206" i="21"/>
  <c r="D81" i="18"/>
  <c r="E206" i="21"/>
  <c r="F206" i="21"/>
  <c r="P81" i="18"/>
  <c r="B238" i="21"/>
  <c r="C195" i="21"/>
  <c r="D238" i="21"/>
  <c r="F238" i="21"/>
  <c r="G195" i="21"/>
  <c r="H238" i="21"/>
  <c r="J238" i="21"/>
  <c r="K195" i="21"/>
  <c r="L238" i="21"/>
  <c r="M238" i="21"/>
  <c r="N238" i="21"/>
  <c r="O195" i="21"/>
  <c r="P238" i="21"/>
  <c r="B239" i="21"/>
  <c r="D239" i="21"/>
  <c r="G196" i="21"/>
  <c r="J239" i="21"/>
  <c r="K196" i="21"/>
  <c r="L239" i="21"/>
  <c r="N239" i="21"/>
  <c r="O196" i="21"/>
  <c r="P239" i="21"/>
  <c r="Q239" i="21"/>
  <c r="B240" i="21"/>
  <c r="D240" i="21"/>
  <c r="E240" i="21"/>
  <c r="F240" i="21"/>
  <c r="I240" i="21"/>
  <c r="K197" i="21"/>
  <c r="M197" i="21"/>
  <c r="O197" i="21"/>
  <c r="P240" i="21"/>
  <c r="Q240" i="21"/>
  <c r="B241" i="21"/>
  <c r="D241" i="21"/>
  <c r="F241" i="21"/>
  <c r="G198" i="21"/>
  <c r="H241" i="21"/>
  <c r="I198" i="21"/>
  <c r="K198" i="21"/>
  <c r="M198" i="21"/>
  <c r="O198" i="21"/>
  <c r="P241" i="21"/>
  <c r="Q198" i="21"/>
  <c r="B199" i="21"/>
  <c r="E199" i="21"/>
  <c r="O199" i="21"/>
  <c r="P199" i="21"/>
  <c r="Q199" i="21"/>
  <c r="O200" i="21"/>
  <c r="P200" i="21"/>
  <c r="Q200" i="21"/>
  <c r="B201" i="21"/>
  <c r="C201" i="21"/>
  <c r="D201" i="21"/>
  <c r="E201" i="21"/>
  <c r="O201" i="21"/>
  <c r="C202" i="21"/>
  <c r="D202" i="21"/>
  <c r="G202" i="21"/>
  <c r="I202" i="21"/>
  <c r="J202" i="21"/>
  <c r="K202" i="21"/>
  <c r="L202" i="21"/>
  <c r="M202" i="21"/>
  <c r="N202" i="21"/>
  <c r="O202" i="21"/>
  <c r="P202" i="21"/>
  <c r="Q202" i="21"/>
  <c r="B203" i="21"/>
  <c r="C203" i="21"/>
  <c r="D203" i="21"/>
  <c r="F203" i="21"/>
  <c r="O203" i="21"/>
  <c r="P203" i="21"/>
  <c r="C204" i="21"/>
  <c r="N204" i="21"/>
  <c r="O204" i="21"/>
  <c r="Q204" i="21"/>
  <c r="C205" i="21"/>
  <c r="D205" i="21"/>
  <c r="E205" i="21"/>
  <c r="F205" i="21"/>
  <c r="G205" i="21"/>
  <c r="H205" i="21"/>
  <c r="I205" i="21"/>
  <c r="J205" i="21"/>
  <c r="K205" i="21"/>
  <c r="L205" i="21"/>
  <c r="M205" i="21"/>
  <c r="N205" i="21"/>
  <c r="O205" i="21"/>
  <c r="O206" i="21"/>
  <c r="P206" i="21"/>
  <c r="Q206" i="21"/>
  <c r="B207" i="21"/>
  <c r="C207" i="21"/>
  <c r="D207" i="21"/>
  <c r="E207" i="21"/>
  <c r="F207" i="21"/>
  <c r="O207" i="21"/>
  <c r="E208" i="21"/>
  <c r="G208" i="21"/>
  <c r="N208" i="21"/>
  <c r="O208" i="21"/>
  <c r="P208" i="21"/>
  <c r="Q208" i="21"/>
  <c r="B209" i="21"/>
  <c r="C209" i="21"/>
  <c r="D209" i="21"/>
  <c r="E209" i="21"/>
  <c r="F209" i="21"/>
  <c r="G209" i="21"/>
  <c r="H209" i="21"/>
  <c r="I209" i="21"/>
  <c r="K209" i="21"/>
  <c r="O209" i="21"/>
  <c r="P209" i="21"/>
  <c r="B246" i="21"/>
  <c r="C210" i="21"/>
  <c r="D246" i="21"/>
  <c r="F246" i="21"/>
  <c r="G210" i="21"/>
  <c r="I210" i="21"/>
  <c r="K210" i="21"/>
  <c r="M210" i="21"/>
  <c r="O210" i="21"/>
  <c r="P246" i="21"/>
  <c r="Q210" i="21"/>
  <c r="P158" i="21"/>
  <c r="D159" i="21"/>
  <c r="H159" i="21"/>
  <c r="I159" i="21"/>
  <c r="D160" i="21"/>
  <c r="E160" i="21"/>
  <c r="H160" i="21"/>
  <c r="I160" i="21"/>
  <c r="J160" i="21"/>
  <c r="L160" i="21"/>
  <c r="P161" i="21"/>
  <c r="Q161" i="21"/>
  <c r="D163" i="21"/>
  <c r="E163" i="21"/>
  <c r="G163" i="21"/>
  <c r="H163" i="21"/>
  <c r="I163" i="21"/>
  <c r="P167" i="21"/>
  <c r="Q167" i="21"/>
  <c r="G171" i="21"/>
  <c r="H171" i="21"/>
  <c r="O171" i="21"/>
  <c r="P171" i="21"/>
  <c r="F172" i="21"/>
  <c r="G172" i="21"/>
  <c r="H172" i="21"/>
  <c r="I172" i="21"/>
  <c r="J172" i="21"/>
  <c r="K172" i="21"/>
  <c r="L172" i="21"/>
  <c r="M172" i="21"/>
  <c r="O172" i="21"/>
  <c r="P172" i="21"/>
  <c r="Q172" i="21"/>
  <c r="J176" i="21"/>
  <c r="M176" i="21"/>
  <c r="P176" i="21"/>
  <c r="O177" i="21"/>
  <c r="P177" i="21"/>
  <c r="Q177" i="21"/>
  <c r="F178" i="21"/>
  <c r="I178" i="21"/>
  <c r="L178" i="21"/>
  <c r="G179" i="21"/>
  <c r="H179" i="21"/>
  <c r="I179" i="21"/>
  <c r="J179" i="21"/>
  <c r="K179" i="21"/>
  <c r="L179" i="21"/>
  <c r="M179" i="21"/>
  <c r="G183" i="21"/>
  <c r="K183" i="21"/>
  <c r="M183" i="21"/>
  <c r="O183" i="21"/>
  <c r="G186" i="21"/>
  <c r="I186" i="21"/>
  <c r="K190" i="21"/>
  <c r="L190" i="21"/>
  <c r="M190" i="21"/>
  <c r="O190" i="21"/>
  <c r="P190" i="21"/>
  <c r="Q190" i="21"/>
  <c r="B191" i="21"/>
  <c r="C191" i="21"/>
  <c r="D191" i="21"/>
  <c r="E191" i="21"/>
  <c r="F191" i="21"/>
  <c r="G191" i="21"/>
  <c r="H191" i="21"/>
  <c r="K192" i="21"/>
  <c r="B195" i="21"/>
  <c r="E195" i="21"/>
  <c r="F195" i="21"/>
  <c r="H195" i="21"/>
  <c r="I195" i="21"/>
  <c r="J196" i="21"/>
  <c r="L196" i="21"/>
  <c r="M196" i="21"/>
  <c r="N196" i="21"/>
  <c r="P196" i="21"/>
  <c r="Q196" i="21"/>
  <c r="B197" i="21"/>
  <c r="E197" i="21"/>
  <c r="F197" i="21"/>
  <c r="I197" i="21"/>
  <c r="P197" i="21"/>
  <c r="F198" i="21"/>
  <c r="H198" i="21"/>
  <c r="P198" i="21"/>
  <c r="B200" i="21"/>
  <c r="P201" i="21"/>
  <c r="Q201" i="21"/>
  <c r="B202" i="21"/>
  <c r="E202" i="21"/>
  <c r="F202" i="21"/>
  <c r="H202" i="21"/>
  <c r="E203" i="21"/>
  <c r="Q203" i="21"/>
  <c r="B204" i="21"/>
  <c r="E204" i="21"/>
  <c r="H204" i="21"/>
  <c r="P204" i="21"/>
  <c r="B205" i="21"/>
  <c r="P205" i="21"/>
  <c r="Q205" i="21"/>
  <c r="P207" i="21"/>
  <c r="Q207" i="21"/>
  <c r="B208" i="21"/>
  <c r="F208" i="21"/>
  <c r="H208" i="21"/>
  <c r="I208" i="21"/>
  <c r="J209" i="21"/>
  <c r="L209" i="21"/>
  <c r="M209" i="21"/>
  <c r="N209" i="21"/>
  <c r="Q209" i="21"/>
  <c r="B210" i="21"/>
  <c r="E210" i="21"/>
  <c r="F210" i="21"/>
  <c r="P210" i="21"/>
  <c r="F215" i="21"/>
  <c r="O215" i="21"/>
  <c r="P215" i="21"/>
  <c r="Q215" i="21"/>
  <c r="B216" i="21"/>
  <c r="C216" i="21"/>
  <c r="D216" i="21"/>
  <c r="E216" i="21"/>
  <c r="F216" i="21"/>
  <c r="G216" i="21"/>
  <c r="H216" i="21"/>
  <c r="I216" i="21"/>
  <c r="N216" i="21"/>
  <c r="O216" i="21"/>
  <c r="P216" i="21"/>
  <c r="Q216" i="21"/>
  <c r="B217" i="21"/>
  <c r="G217" i="21"/>
  <c r="H217" i="21"/>
  <c r="I217" i="21"/>
  <c r="J217" i="21"/>
  <c r="K217" i="21"/>
  <c r="L217" i="21"/>
  <c r="M217" i="21"/>
  <c r="N217" i="21"/>
  <c r="O217" i="21"/>
  <c r="P217" i="21"/>
  <c r="Q217" i="21"/>
  <c r="F218" i="21"/>
  <c r="G218" i="21"/>
  <c r="H218" i="21"/>
  <c r="I218" i="21"/>
  <c r="J218" i="21"/>
  <c r="K218" i="21"/>
  <c r="L218" i="21"/>
  <c r="M218" i="21"/>
  <c r="N218" i="21"/>
  <c r="O218" i="21"/>
  <c r="P218" i="21"/>
  <c r="Q218" i="21"/>
  <c r="B220" i="21"/>
  <c r="P220" i="21"/>
  <c r="Q220" i="21"/>
  <c r="C223" i="21"/>
  <c r="B224" i="21"/>
  <c r="E224" i="21"/>
  <c r="F224" i="21"/>
  <c r="G224" i="21"/>
  <c r="H224" i="21"/>
  <c r="I224" i="21"/>
  <c r="J224" i="21"/>
  <c r="K224" i="21"/>
  <c r="L224" i="21"/>
  <c r="O224" i="21"/>
  <c r="P224" i="21"/>
  <c r="Q224" i="21"/>
  <c r="G227" i="21"/>
  <c r="H227" i="21"/>
  <c r="I227" i="21"/>
  <c r="J227" i="21"/>
  <c r="K227" i="21"/>
  <c r="L227" i="21"/>
  <c r="M227" i="21"/>
  <c r="N227" i="21"/>
  <c r="O227" i="21"/>
  <c r="P227" i="21"/>
  <c r="Q227" i="21"/>
  <c r="H228" i="21"/>
  <c r="O228" i="21"/>
  <c r="P228" i="21"/>
  <c r="Q228" i="21"/>
  <c r="B229" i="21"/>
  <c r="C229" i="21"/>
  <c r="D229" i="21"/>
  <c r="E229" i="21"/>
  <c r="F229" i="21"/>
  <c r="G229" i="21"/>
  <c r="H229" i="21"/>
  <c r="I229" i="21"/>
  <c r="J229" i="21"/>
  <c r="G230" i="21"/>
  <c r="H230" i="21"/>
  <c r="I230" i="21"/>
  <c r="J230" i="21"/>
  <c r="K230" i="21"/>
  <c r="L230" i="21"/>
  <c r="M230" i="21"/>
  <c r="N230" i="21"/>
  <c r="O230" i="21"/>
  <c r="P230" i="21"/>
  <c r="Q230" i="21"/>
  <c r="B235" i="21"/>
  <c r="C235" i="21"/>
  <c r="E235" i="21"/>
  <c r="F235" i="21"/>
  <c r="C238" i="21"/>
  <c r="E238" i="21"/>
  <c r="G238" i="21"/>
  <c r="I238" i="21"/>
  <c r="K239" i="21"/>
  <c r="M239" i="21"/>
  <c r="O239" i="21"/>
  <c r="G241" i="21"/>
  <c r="I241" i="21"/>
  <c r="O241" i="21"/>
  <c r="Q241" i="21"/>
  <c r="C246" i="21"/>
  <c r="E246" i="21"/>
  <c r="G246" i="21"/>
  <c r="I246" i="21"/>
  <c r="K246" i="21"/>
  <c r="M246" i="21"/>
  <c r="O246" i="21"/>
  <c r="Q246" i="21"/>
  <c r="M166" i="20"/>
  <c r="O164" i="20"/>
  <c r="Q159" i="20"/>
  <c r="D215" i="20"/>
  <c r="H158" i="20"/>
  <c r="D159" i="20"/>
  <c r="E159" i="20"/>
  <c r="G159" i="20"/>
  <c r="H159" i="20"/>
  <c r="I159" i="20"/>
  <c r="K159" i="20"/>
  <c r="L159" i="20"/>
  <c r="M159" i="20"/>
  <c r="K160" i="20"/>
  <c r="L160" i="20"/>
  <c r="C161" i="20"/>
  <c r="D161" i="20"/>
  <c r="E161" i="20"/>
  <c r="H161" i="20"/>
  <c r="C162" i="20"/>
  <c r="D219" i="20"/>
  <c r="E162" i="20"/>
  <c r="K162" i="20"/>
  <c r="L162" i="20"/>
  <c r="M162" i="20"/>
  <c r="N162" i="20"/>
  <c r="C163" i="20"/>
  <c r="E163" i="20"/>
  <c r="G163" i="20"/>
  <c r="H163" i="20"/>
  <c r="C164" i="20"/>
  <c r="D221" i="20"/>
  <c r="H165" i="20"/>
  <c r="I165" i="20"/>
  <c r="J165" i="20"/>
  <c r="K165" i="20"/>
  <c r="L165" i="20"/>
  <c r="M165" i="20"/>
  <c r="O165" i="20"/>
  <c r="P165" i="20"/>
  <c r="Q165" i="20"/>
  <c r="B166" i="20"/>
  <c r="C166" i="20"/>
  <c r="D166" i="20"/>
  <c r="E166" i="20"/>
  <c r="F166" i="20"/>
  <c r="G166" i="20"/>
  <c r="H166" i="20"/>
  <c r="C167" i="20"/>
  <c r="D167" i="20"/>
  <c r="E167" i="20"/>
  <c r="F167" i="20"/>
  <c r="C168" i="20"/>
  <c r="E168" i="20"/>
  <c r="G168" i="20"/>
  <c r="H168" i="20"/>
  <c r="I168" i="20"/>
  <c r="K168" i="20"/>
  <c r="F169" i="20"/>
  <c r="H169" i="20"/>
  <c r="I169" i="20"/>
  <c r="J169" i="20"/>
  <c r="K169" i="20"/>
  <c r="L169" i="20"/>
  <c r="M169" i="20"/>
  <c r="N169" i="20"/>
  <c r="Q169" i="20"/>
  <c r="B170" i="20"/>
  <c r="C170" i="20"/>
  <c r="D170" i="20"/>
  <c r="E170" i="20"/>
  <c r="F170" i="20"/>
  <c r="F171" i="20"/>
  <c r="J171" i="20"/>
  <c r="K171" i="20"/>
  <c r="L171" i="20"/>
  <c r="M171" i="20"/>
  <c r="N171" i="20"/>
  <c r="O171" i="20"/>
  <c r="P171" i="20"/>
  <c r="Q171" i="20"/>
  <c r="C172" i="20"/>
  <c r="E172" i="20"/>
  <c r="G172" i="20"/>
  <c r="H172" i="20"/>
  <c r="E179" i="20"/>
  <c r="H183" i="20"/>
  <c r="I187" i="20"/>
  <c r="L190" i="20"/>
  <c r="M190" i="20"/>
  <c r="P176" i="20"/>
  <c r="Q176" i="20"/>
  <c r="C177" i="20"/>
  <c r="D177" i="20"/>
  <c r="E177" i="20"/>
  <c r="P177" i="20"/>
  <c r="D178" i="20"/>
  <c r="E178" i="20"/>
  <c r="G178" i="20"/>
  <c r="M178" i="20"/>
  <c r="P178" i="20"/>
  <c r="Q178" i="20"/>
  <c r="C180" i="20"/>
  <c r="M181" i="20"/>
  <c r="P181" i="20"/>
  <c r="Q181" i="20"/>
  <c r="B182" i="20"/>
  <c r="C182" i="20"/>
  <c r="D182" i="20"/>
  <c r="E182" i="20"/>
  <c r="F182" i="20"/>
  <c r="M183" i="20"/>
  <c r="O183" i="20"/>
  <c r="P183" i="20"/>
  <c r="Q183" i="20"/>
  <c r="C184" i="20"/>
  <c r="D184" i="20"/>
  <c r="E184" i="20"/>
  <c r="P184" i="20"/>
  <c r="Q184" i="20"/>
  <c r="B185" i="20"/>
  <c r="D185" i="20"/>
  <c r="E185" i="20"/>
  <c r="G185" i="20"/>
  <c r="M185" i="20"/>
  <c r="P185" i="20"/>
  <c r="Q185" i="20"/>
  <c r="B186" i="20"/>
  <c r="D186" i="20"/>
  <c r="E186" i="20"/>
  <c r="F186" i="20"/>
  <c r="G186" i="20"/>
  <c r="H186" i="20"/>
  <c r="I186" i="20"/>
  <c r="J186" i="20"/>
  <c r="K186" i="20"/>
  <c r="N186" i="20"/>
  <c r="Q186" i="20"/>
  <c r="L234" i="20"/>
  <c r="Q187" i="20"/>
  <c r="B188" i="20"/>
  <c r="C188" i="20"/>
  <c r="D188" i="20"/>
  <c r="E188" i="20"/>
  <c r="F188" i="20"/>
  <c r="D189" i="20"/>
  <c r="E189" i="20"/>
  <c r="F189" i="20"/>
  <c r="G189" i="20"/>
  <c r="L189" i="20"/>
  <c r="M189" i="20"/>
  <c r="N189" i="20"/>
  <c r="O189" i="20"/>
  <c r="Q189" i="20"/>
  <c r="B190" i="20"/>
  <c r="C190" i="20"/>
  <c r="D190" i="20"/>
  <c r="E190" i="20"/>
  <c r="F190" i="20"/>
  <c r="O190" i="20"/>
  <c r="P190" i="20"/>
  <c r="Q190" i="20"/>
  <c r="C191" i="20"/>
  <c r="D191" i="20"/>
  <c r="E191" i="20"/>
  <c r="L235" i="20"/>
  <c r="P191" i="20"/>
  <c r="Q191" i="20"/>
  <c r="G196" i="20"/>
  <c r="H196" i="20"/>
  <c r="I196" i="20"/>
  <c r="K196" i="20"/>
  <c r="L196" i="20"/>
  <c r="M196" i="20"/>
  <c r="H197" i="20"/>
  <c r="I197" i="20"/>
  <c r="J197" i="20"/>
  <c r="K197" i="20"/>
  <c r="M197" i="20"/>
  <c r="O197" i="20"/>
  <c r="P197" i="20"/>
  <c r="Q197" i="20"/>
  <c r="E199" i="20"/>
  <c r="G199" i="20"/>
  <c r="I199" i="20"/>
  <c r="J199" i="20"/>
  <c r="K199" i="20"/>
  <c r="M199" i="20"/>
  <c r="C201" i="20"/>
  <c r="C203" i="20"/>
  <c r="E203" i="20"/>
  <c r="G203" i="20"/>
  <c r="H204" i="20"/>
  <c r="I204" i="20"/>
  <c r="J204" i="20"/>
  <c r="K204" i="20"/>
  <c r="L204" i="20"/>
  <c r="M204" i="20"/>
  <c r="N204" i="20"/>
  <c r="O204" i="20"/>
  <c r="P204" i="20"/>
  <c r="Q204" i="20"/>
  <c r="B205" i="20"/>
  <c r="H205" i="20"/>
  <c r="I205" i="20"/>
  <c r="C207" i="20"/>
  <c r="D207" i="20"/>
  <c r="K207" i="20"/>
  <c r="M207" i="20"/>
  <c r="D208" i="20"/>
  <c r="E208" i="20"/>
  <c r="F208" i="20"/>
  <c r="G208" i="20"/>
  <c r="H208" i="20"/>
  <c r="I208" i="20"/>
  <c r="J208" i="20"/>
  <c r="K208" i="20"/>
  <c r="L208" i="20"/>
  <c r="M208" i="20"/>
  <c r="N208" i="20"/>
  <c r="O208" i="20"/>
  <c r="P208" i="20"/>
  <c r="Q208" i="20"/>
  <c r="B209" i="20"/>
  <c r="H209" i="20"/>
  <c r="I209" i="20"/>
  <c r="M209" i="20"/>
  <c r="I210" i="20"/>
  <c r="J210" i="20"/>
  <c r="K210" i="20"/>
  <c r="M210" i="20"/>
  <c r="O210" i="20"/>
  <c r="Q210" i="20"/>
  <c r="C158" i="20"/>
  <c r="D158" i="20"/>
  <c r="E158" i="20"/>
  <c r="O158" i="20"/>
  <c r="C159" i="20"/>
  <c r="C160" i="20"/>
  <c r="D160" i="20"/>
  <c r="E160" i="20"/>
  <c r="G160" i="20"/>
  <c r="H160" i="20"/>
  <c r="I160" i="20"/>
  <c r="G161" i="20"/>
  <c r="I161" i="20"/>
  <c r="K161" i="20"/>
  <c r="M161" i="20"/>
  <c r="G162" i="20"/>
  <c r="H162" i="20"/>
  <c r="I162" i="20"/>
  <c r="D164" i="20"/>
  <c r="E164" i="20"/>
  <c r="G164" i="20"/>
  <c r="H164" i="20"/>
  <c r="I164" i="20"/>
  <c r="K164" i="20"/>
  <c r="L164" i="20"/>
  <c r="M164" i="20"/>
  <c r="C165" i="20"/>
  <c r="D165" i="20"/>
  <c r="E165" i="20"/>
  <c r="G165" i="20"/>
  <c r="G167" i="20"/>
  <c r="H167" i="20"/>
  <c r="I167" i="20"/>
  <c r="L168" i="20"/>
  <c r="M168" i="20"/>
  <c r="O168" i="20"/>
  <c r="C169" i="20"/>
  <c r="D169" i="20"/>
  <c r="E169" i="20"/>
  <c r="G169" i="20"/>
  <c r="O169" i="20"/>
  <c r="P169" i="20"/>
  <c r="G170" i="20"/>
  <c r="H170" i="20"/>
  <c r="I170" i="20"/>
  <c r="C171" i="20"/>
  <c r="D171" i="20"/>
  <c r="E171" i="20"/>
  <c r="G171" i="20"/>
  <c r="H171" i="20"/>
  <c r="I171" i="20"/>
  <c r="I176" i="20"/>
  <c r="K176" i="20"/>
  <c r="L176" i="20"/>
  <c r="M176" i="20"/>
  <c r="O176" i="20"/>
  <c r="G179" i="20"/>
  <c r="H179" i="20"/>
  <c r="I179" i="20"/>
  <c r="M179" i="20"/>
  <c r="P179" i="20"/>
  <c r="K180" i="20"/>
  <c r="O180" i="20"/>
  <c r="P180" i="20"/>
  <c r="C186" i="20"/>
  <c r="L186" i="20"/>
  <c r="M186" i="20"/>
  <c r="O186" i="20"/>
  <c r="P186" i="20"/>
  <c r="G187" i="20"/>
  <c r="K187" i="20"/>
  <c r="O187" i="20"/>
  <c r="P187" i="20"/>
  <c r="C189" i="20"/>
  <c r="P189" i="20"/>
  <c r="G191" i="20"/>
  <c r="C196" i="20"/>
  <c r="E196" i="20"/>
  <c r="I203" i="20"/>
  <c r="K203" i="20"/>
  <c r="L203" i="20"/>
  <c r="M203" i="20"/>
  <c r="O203" i="20"/>
  <c r="P203" i="20"/>
  <c r="O205" i="20"/>
  <c r="P205" i="20"/>
  <c r="Q205" i="20"/>
  <c r="H207" i="20"/>
  <c r="I207" i="20"/>
  <c r="L207" i="20"/>
  <c r="C210" i="20"/>
  <c r="D210" i="20"/>
  <c r="C159" i="19"/>
  <c r="D159" i="19"/>
  <c r="E166" i="19"/>
  <c r="G166" i="19"/>
  <c r="H166" i="19"/>
  <c r="I158" i="19"/>
  <c r="K158" i="19"/>
  <c r="L158" i="19"/>
  <c r="M158" i="19"/>
  <c r="O215" i="20"/>
  <c r="P215" i="20"/>
  <c r="Q215" i="20"/>
  <c r="B160" i="19"/>
  <c r="G217" i="19"/>
  <c r="K160" i="19"/>
  <c r="N160" i="19"/>
  <c r="G218" i="20"/>
  <c r="H218" i="20"/>
  <c r="I218" i="20"/>
  <c r="K161" i="19"/>
  <c r="L161" i="19"/>
  <c r="M161" i="19"/>
  <c r="O161" i="19"/>
  <c r="P161" i="19"/>
  <c r="Q161" i="19"/>
  <c r="D219" i="21"/>
  <c r="K162" i="19"/>
  <c r="Q219" i="19"/>
  <c r="I220" i="19"/>
  <c r="K163" i="19"/>
  <c r="L220" i="20"/>
  <c r="M220" i="20"/>
  <c r="N163" i="19"/>
  <c r="O220" i="20"/>
  <c r="P220" i="20"/>
  <c r="Q220" i="20"/>
  <c r="G221" i="20"/>
  <c r="I221" i="20"/>
  <c r="Q221" i="19"/>
  <c r="I222" i="20"/>
  <c r="L222" i="21"/>
  <c r="P222" i="21"/>
  <c r="I166" i="19"/>
  <c r="K166" i="19"/>
  <c r="L166" i="19"/>
  <c r="N166" i="19"/>
  <c r="O166" i="19"/>
  <c r="P166" i="19"/>
  <c r="Q166" i="19"/>
  <c r="J167" i="19"/>
  <c r="O167" i="19"/>
  <c r="P167" i="19"/>
  <c r="Q167" i="19"/>
  <c r="D223" i="21"/>
  <c r="H223" i="21"/>
  <c r="O223" i="20"/>
  <c r="Q223" i="20"/>
  <c r="B169" i="19"/>
  <c r="E169" i="19"/>
  <c r="L169" i="19"/>
  <c r="M169" i="19"/>
  <c r="J170" i="19"/>
  <c r="N170" i="19"/>
  <c r="Q170" i="19"/>
  <c r="B171" i="19"/>
  <c r="D171" i="19"/>
  <c r="E171" i="19"/>
  <c r="G171" i="19"/>
  <c r="H171" i="19"/>
  <c r="I171" i="19"/>
  <c r="J171" i="19"/>
  <c r="K172" i="19"/>
  <c r="L172" i="19"/>
  <c r="N172" i="19"/>
  <c r="C176" i="19"/>
  <c r="D227" i="20"/>
  <c r="G176" i="19"/>
  <c r="H227" i="20"/>
  <c r="K227" i="20"/>
  <c r="L227" i="20"/>
  <c r="N176" i="19"/>
  <c r="O176" i="19"/>
  <c r="B177" i="19"/>
  <c r="I228" i="19"/>
  <c r="J177" i="19"/>
  <c r="Q228" i="19"/>
  <c r="E229" i="20"/>
  <c r="F178" i="19"/>
  <c r="G178" i="19"/>
  <c r="J178" i="19"/>
  <c r="L178" i="19"/>
  <c r="N178" i="19"/>
  <c r="O178" i="19"/>
  <c r="Q229" i="20"/>
  <c r="E230" i="19"/>
  <c r="I230" i="19"/>
  <c r="N179" i="19"/>
  <c r="O179" i="19"/>
  <c r="P230" i="20"/>
  <c r="I231" i="20"/>
  <c r="K231" i="20"/>
  <c r="M231" i="20"/>
  <c r="O180" i="19"/>
  <c r="C232" i="20"/>
  <c r="D181" i="19"/>
  <c r="E232" i="20"/>
  <c r="G232" i="21"/>
  <c r="H181" i="19"/>
  <c r="I232" i="20"/>
  <c r="K181" i="19"/>
  <c r="M232" i="20"/>
  <c r="O181" i="19"/>
  <c r="P181" i="19"/>
  <c r="G182" i="19"/>
  <c r="L182" i="19"/>
  <c r="N182" i="19"/>
  <c r="O182" i="19"/>
  <c r="P182" i="19"/>
  <c r="Q182" i="19"/>
  <c r="C183" i="19"/>
  <c r="D183" i="19"/>
  <c r="G183" i="19"/>
  <c r="H183" i="19"/>
  <c r="I183" i="19"/>
  <c r="J183" i="19"/>
  <c r="K183" i="19"/>
  <c r="L183" i="19"/>
  <c r="M183" i="19"/>
  <c r="N183" i="19"/>
  <c r="O183" i="19"/>
  <c r="P183" i="19"/>
  <c r="K184" i="19"/>
  <c r="L233" i="20"/>
  <c r="O184" i="19"/>
  <c r="P184" i="19"/>
  <c r="C185" i="19"/>
  <c r="D185" i="19"/>
  <c r="E185" i="19"/>
  <c r="F185" i="19"/>
  <c r="G185" i="19"/>
  <c r="H185" i="19"/>
  <c r="I185" i="19"/>
  <c r="J185" i="19"/>
  <c r="K185" i="19"/>
  <c r="L185" i="19"/>
  <c r="M185" i="19"/>
  <c r="N185" i="19"/>
  <c r="O185" i="19"/>
  <c r="P185" i="19"/>
  <c r="Q185" i="19"/>
  <c r="B186" i="19"/>
  <c r="G186" i="19"/>
  <c r="J186" i="19"/>
  <c r="Q186" i="19"/>
  <c r="D234" i="20"/>
  <c r="E234" i="20"/>
  <c r="G234" i="21"/>
  <c r="I234" i="20"/>
  <c r="K234" i="20"/>
  <c r="M234" i="20"/>
  <c r="P187" i="19"/>
  <c r="K188" i="19"/>
  <c r="L188" i="19"/>
  <c r="N188" i="19"/>
  <c r="O188" i="19"/>
  <c r="P188" i="19"/>
  <c r="Q188" i="19"/>
  <c r="B189" i="19"/>
  <c r="C189" i="19"/>
  <c r="D189" i="19"/>
  <c r="E189" i="19"/>
  <c r="F189" i="19"/>
  <c r="G189" i="19"/>
  <c r="H189" i="19"/>
  <c r="I189" i="19"/>
  <c r="J189" i="19"/>
  <c r="K189" i="19"/>
  <c r="L189" i="19"/>
  <c r="M189" i="19"/>
  <c r="N189" i="19"/>
  <c r="O189" i="19"/>
  <c r="Q189" i="19"/>
  <c r="B190" i="19"/>
  <c r="J190" i="19"/>
  <c r="K190" i="19"/>
  <c r="L190" i="19"/>
  <c r="O190" i="19"/>
  <c r="P190" i="19"/>
  <c r="Q190" i="19"/>
  <c r="C235" i="20"/>
  <c r="D191" i="19"/>
  <c r="E235" i="20"/>
  <c r="F191" i="19"/>
  <c r="N191" i="19"/>
  <c r="B237" i="21"/>
  <c r="D198" i="19"/>
  <c r="F237" i="21"/>
  <c r="G199" i="19"/>
  <c r="K201" i="19"/>
  <c r="M201" i="19"/>
  <c r="O207" i="19"/>
  <c r="L195" i="19"/>
  <c r="B196" i="19"/>
  <c r="H196" i="19"/>
  <c r="O239" i="20"/>
  <c r="P239" i="20"/>
  <c r="Q196" i="19"/>
  <c r="B197" i="19"/>
  <c r="C197" i="19"/>
  <c r="F197" i="19"/>
  <c r="K197" i="19"/>
  <c r="L197" i="19"/>
  <c r="M240" i="19"/>
  <c r="G241" i="20"/>
  <c r="H241" i="20"/>
  <c r="K198" i="19"/>
  <c r="L241" i="20"/>
  <c r="M241" i="20"/>
  <c r="O241" i="20"/>
  <c r="P241" i="20"/>
  <c r="Q198" i="19"/>
  <c r="C199" i="19"/>
  <c r="D199" i="19"/>
  <c r="E199" i="19"/>
  <c r="H199" i="19"/>
  <c r="K243" i="21"/>
  <c r="Q243" i="19"/>
  <c r="F201" i="19"/>
  <c r="H201" i="19"/>
  <c r="L202" i="19"/>
  <c r="M202" i="19"/>
  <c r="C203" i="19"/>
  <c r="D203" i="19"/>
  <c r="E203" i="19"/>
  <c r="G203" i="19"/>
  <c r="H203" i="19"/>
  <c r="I203" i="19"/>
  <c r="K203" i="19"/>
  <c r="O244" i="20"/>
  <c r="Q244" i="20"/>
  <c r="B204" i="19"/>
  <c r="C204" i="19"/>
  <c r="D204" i="19"/>
  <c r="E204" i="19"/>
  <c r="F204" i="19"/>
  <c r="G204" i="19"/>
  <c r="H204" i="19"/>
  <c r="I204" i="19"/>
  <c r="J204" i="19"/>
  <c r="K204" i="19"/>
  <c r="L204" i="19"/>
  <c r="M204" i="19"/>
  <c r="B205" i="19"/>
  <c r="C205" i="19"/>
  <c r="D205" i="19"/>
  <c r="E205" i="19"/>
  <c r="J205" i="19"/>
  <c r="K205" i="19"/>
  <c r="L205" i="19"/>
  <c r="M205" i="19"/>
  <c r="N205" i="19"/>
  <c r="K245" i="21"/>
  <c r="D207" i="19"/>
  <c r="F207" i="19"/>
  <c r="H207" i="19"/>
  <c r="B208" i="19"/>
  <c r="C208" i="19"/>
  <c r="D208" i="19"/>
  <c r="E208" i="19"/>
  <c r="F208" i="19"/>
  <c r="G208" i="19"/>
  <c r="H208" i="19"/>
  <c r="I208" i="19"/>
  <c r="J208" i="19"/>
  <c r="K208" i="19"/>
  <c r="L208" i="19"/>
  <c r="M208" i="19"/>
  <c r="B209" i="19"/>
  <c r="C209" i="19"/>
  <c r="H209" i="19"/>
  <c r="B210" i="19"/>
  <c r="E246" i="20"/>
  <c r="F210" i="19"/>
  <c r="G246" i="20"/>
  <c r="I210" i="19"/>
  <c r="E159" i="19"/>
  <c r="G159" i="19"/>
  <c r="H159" i="19"/>
  <c r="I159" i="19"/>
  <c r="K159" i="19"/>
  <c r="L159" i="19"/>
  <c r="E160" i="19"/>
  <c r="O160" i="19"/>
  <c r="P160" i="19"/>
  <c r="Q160" i="19"/>
  <c r="E161" i="19"/>
  <c r="G161" i="19"/>
  <c r="I161" i="19"/>
  <c r="H163" i="19"/>
  <c r="I163" i="19"/>
  <c r="M163" i="19"/>
  <c r="O163" i="19"/>
  <c r="P163" i="19"/>
  <c r="Q163" i="19"/>
  <c r="E164" i="19"/>
  <c r="K165" i="19"/>
  <c r="L165" i="19"/>
  <c r="M165" i="19"/>
  <c r="O165" i="19"/>
  <c r="P165" i="19"/>
  <c r="Q165" i="19"/>
  <c r="C166" i="19"/>
  <c r="G168" i="19"/>
  <c r="H168" i="19"/>
  <c r="I168" i="19"/>
  <c r="M168" i="19"/>
  <c r="Q168" i="19"/>
  <c r="E170" i="19"/>
  <c r="I170" i="19"/>
  <c r="K170" i="19"/>
  <c r="L170" i="19"/>
  <c r="M170" i="19"/>
  <c r="O170" i="19"/>
  <c r="P170" i="19"/>
  <c r="C171" i="19"/>
  <c r="K176" i="19"/>
  <c r="G177" i="19"/>
  <c r="K177" i="19"/>
  <c r="L177" i="19"/>
  <c r="O177" i="19"/>
  <c r="P177" i="19"/>
  <c r="K179" i="19"/>
  <c r="L179" i="19"/>
  <c r="C180" i="19"/>
  <c r="D180" i="19"/>
  <c r="G180" i="19"/>
  <c r="H180" i="19"/>
  <c r="K180" i="19"/>
  <c r="L180" i="19"/>
  <c r="P180" i="19"/>
  <c r="G184" i="19"/>
  <c r="H184" i="19"/>
  <c r="K186" i="19"/>
  <c r="L186" i="19"/>
  <c r="O186" i="19"/>
  <c r="P186" i="19"/>
  <c r="C187" i="19"/>
  <c r="D187" i="19"/>
  <c r="G187" i="19"/>
  <c r="H187" i="19"/>
  <c r="K187" i="19"/>
  <c r="L187" i="19"/>
  <c r="O187" i="19"/>
  <c r="C188" i="19"/>
  <c r="G188" i="19"/>
  <c r="P189" i="19"/>
  <c r="G190" i="19"/>
  <c r="H190" i="19"/>
  <c r="G191" i="19"/>
  <c r="K191" i="19"/>
  <c r="L191" i="19"/>
  <c r="O191" i="19"/>
  <c r="Q195" i="19"/>
  <c r="C196" i="19"/>
  <c r="D196" i="19"/>
  <c r="E196" i="19"/>
  <c r="G196" i="19"/>
  <c r="I196" i="19"/>
  <c r="I199" i="19"/>
  <c r="K199" i="19"/>
  <c r="L199" i="19"/>
  <c r="M199" i="19"/>
  <c r="K200" i="19"/>
  <c r="L200" i="19"/>
  <c r="M200" i="19"/>
  <c r="C201" i="19"/>
  <c r="D201" i="19"/>
  <c r="E201" i="19"/>
  <c r="L201" i="19"/>
  <c r="G205" i="19"/>
  <c r="H205" i="19"/>
  <c r="I205" i="19"/>
  <c r="C206" i="19"/>
  <c r="D206" i="19"/>
  <c r="E206" i="19"/>
  <c r="G206" i="19"/>
  <c r="H206" i="19"/>
  <c r="K206" i="19"/>
  <c r="L206" i="19"/>
  <c r="M206" i="19"/>
  <c r="L207" i="19"/>
  <c r="D209" i="19"/>
  <c r="G209" i="19"/>
  <c r="I209" i="19"/>
  <c r="C210" i="19"/>
  <c r="D210" i="19"/>
  <c r="E210" i="19"/>
  <c r="G210" i="19"/>
  <c r="H210" i="19"/>
  <c r="K210" i="19"/>
  <c r="L210" i="19"/>
  <c r="O210" i="19"/>
  <c r="E215" i="19"/>
  <c r="Q222" i="19"/>
  <c r="E223" i="19"/>
  <c r="Q230" i="19"/>
  <c r="E232" i="19"/>
  <c r="I232" i="19"/>
  <c r="M232" i="19"/>
  <c r="Q232" i="19"/>
  <c r="C233" i="19"/>
  <c r="I233" i="19"/>
  <c r="M233" i="19"/>
  <c r="I234" i="19"/>
  <c r="M234" i="19"/>
  <c r="Q234" i="19"/>
  <c r="M235" i="19"/>
  <c r="Q245" i="19"/>
  <c r="E84" i="18"/>
  <c r="C85" i="18"/>
  <c r="Q86" i="18"/>
  <c r="K92" i="18"/>
  <c r="M86" i="18"/>
  <c r="O240" i="19"/>
  <c r="B61" i="6"/>
  <c r="E90" i="18"/>
  <c r="F61" i="6"/>
  <c r="J61" i="6"/>
  <c r="N61" i="6"/>
  <c r="B62" i="6"/>
  <c r="E91" i="18"/>
  <c r="F62" i="6"/>
  <c r="I91" i="18"/>
  <c r="J62" i="6"/>
  <c r="M91" i="18"/>
  <c r="N62" i="6"/>
  <c r="P51" i="18"/>
  <c r="Q91" i="18"/>
  <c r="B63" i="6"/>
  <c r="E92" i="18"/>
  <c r="F63" i="6"/>
  <c r="J63" i="6"/>
  <c r="N63" i="6"/>
  <c r="O92" i="18"/>
  <c r="Q92" i="18"/>
  <c r="B94" i="6"/>
  <c r="F94" i="6"/>
  <c r="J94" i="6"/>
  <c r="N94" i="6"/>
  <c r="B70" i="18"/>
  <c r="F70" i="18"/>
  <c r="A71" i="18"/>
  <c r="D70" i="18"/>
  <c r="E70" i="18"/>
  <c r="H70" i="18"/>
  <c r="I70" i="18"/>
  <c r="J70" i="18"/>
  <c r="L70" i="18"/>
  <c r="M70" i="18"/>
  <c r="N70" i="18"/>
  <c r="P70" i="18"/>
  <c r="A72" i="18"/>
  <c r="A73" i="18"/>
  <c r="C40" i="9"/>
  <c r="D40" i="9"/>
  <c r="E40" i="9"/>
  <c r="F40" i="9"/>
  <c r="G40" i="9"/>
  <c r="H40" i="9"/>
  <c r="I40" i="9"/>
  <c r="J40" i="9"/>
  <c r="K40" i="9"/>
  <c r="L40" i="9"/>
  <c r="M40" i="9"/>
  <c r="N40" i="9"/>
  <c r="P40" i="9"/>
  <c r="Q40" i="9"/>
  <c r="C79" i="18"/>
  <c r="G80" i="18"/>
  <c r="B81" i="18"/>
  <c r="B110" i="6" s="1"/>
  <c r="C81" i="18"/>
  <c r="E81" i="18"/>
  <c r="E110" i="6" s="1"/>
  <c r="F81" i="18"/>
  <c r="F110" i="6" s="1"/>
  <c r="G81" i="18"/>
  <c r="G110" i="6" s="1"/>
  <c r="I81" i="18"/>
  <c r="I110" i="6" s="1"/>
  <c r="K81" i="18"/>
  <c r="K102" i="18" s="1"/>
  <c r="K165" i="6" s="1"/>
  <c r="M81" i="18"/>
  <c r="N81" i="18"/>
  <c r="N110" i="6" s="1"/>
  <c r="O81" i="18"/>
  <c r="O102" i="18" s="1"/>
  <c r="O165" i="6" s="1"/>
  <c r="Q81" i="18"/>
  <c r="Q84" i="18"/>
  <c r="E85" i="18"/>
  <c r="I85" i="18"/>
  <c r="M85" i="18"/>
  <c r="Q85" i="18"/>
  <c r="E86" i="18"/>
  <c r="I86" i="18"/>
  <c r="I95" i="18"/>
  <c r="M95" i="18"/>
  <c r="Q95" i="18"/>
  <c r="I96" i="18"/>
  <c r="E97" i="18"/>
  <c r="I97" i="18"/>
  <c r="M97" i="18"/>
  <c r="Q97" i="18"/>
  <c r="K98" i="18"/>
  <c r="M98" i="18"/>
  <c r="Q98" i="18"/>
  <c r="I102" i="18"/>
  <c r="I165" i="6" s="1"/>
  <c r="B163" i="17"/>
  <c r="D163" i="17"/>
  <c r="E163" i="17"/>
  <c r="F163" i="17"/>
  <c r="O164" i="17"/>
  <c r="P164" i="17"/>
  <c r="D159" i="17"/>
  <c r="J221" i="17"/>
  <c r="K221" i="17"/>
  <c r="L221" i="17"/>
  <c r="M221" i="17"/>
  <c r="N221" i="17"/>
  <c r="B222" i="17"/>
  <c r="E160" i="17"/>
  <c r="F222" i="17"/>
  <c r="H222" i="17"/>
  <c r="D161" i="17"/>
  <c r="E161" i="17"/>
  <c r="I161" i="17"/>
  <c r="J223" i="17"/>
  <c r="N223" i="17"/>
  <c r="C162" i="17"/>
  <c r="D224" i="17"/>
  <c r="F224" i="17"/>
  <c r="M162" i="17"/>
  <c r="P224" i="17"/>
  <c r="G163" i="17"/>
  <c r="J163" i="17"/>
  <c r="K163" i="17"/>
  <c r="M163" i="17"/>
  <c r="N163" i="17"/>
  <c r="P163" i="17"/>
  <c r="E164" i="17"/>
  <c r="F164" i="17"/>
  <c r="G164" i="17"/>
  <c r="H164" i="17"/>
  <c r="D165" i="17"/>
  <c r="K165" i="17"/>
  <c r="M165" i="17"/>
  <c r="O165" i="17"/>
  <c r="P165" i="17"/>
  <c r="Q165" i="17"/>
  <c r="D174" i="17"/>
  <c r="H230" i="17"/>
  <c r="J230" i="17"/>
  <c r="N230" i="17"/>
  <c r="P168" i="17"/>
  <c r="Q168" i="17"/>
  <c r="C169" i="17"/>
  <c r="D231" i="17"/>
  <c r="E231" i="17"/>
  <c r="F231" i="17"/>
  <c r="J231" i="17"/>
  <c r="C232" i="17"/>
  <c r="D232" i="17"/>
  <c r="E232" i="17"/>
  <c r="F232" i="17"/>
  <c r="H232" i="17"/>
  <c r="I170" i="17"/>
  <c r="K232" i="17"/>
  <c r="L170" i="17"/>
  <c r="C171" i="17"/>
  <c r="D171" i="17"/>
  <c r="G171" i="17"/>
  <c r="H171" i="17"/>
  <c r="I171" i="17"/>
  <c r="K171" i="17"/>
  <c r="O233" i="17"/>
  <c r="P171" i="17"/>
  <c r="Q233" i="17"/>
  <c r="B173" i="17"/>
  <c r="C235" i="17"/>
  <c r="D235" i="17"/>
  <c r="E173" i="17"/>
  <c r="F173" i="17"/>
  <c r="H173" i="17"/>
  <c r="J173" i="17"/>
  <c r="N173" i="17"/>
  <c r="Q173" i="17"/>
  <c r="B176" i="17"/>
  <c r="C176" i="17"/>
  <c r="D176" i="17"/>
  <c r="E176" i="17"/>
  <c r="F176" i="17"/>
  <c r="G176" i="17"/>
  <c r="H176" i="17"/>
  <c r="I176" i="17"/>
  <c r="J176" i="17"/>
  <c r="K176" i="17"/>
  <c r="N176" i="17"/>
  <c r="B180" i="17"/>
  <c r="C180" i="17"/>
  <c r="D180" i="17"/>
  <c r="E180" i="17"/>
  <c r="F180" i="17"/>
  <c r="G180" i="17"/>
  <c r="H180" i="17"/>
  <c r="I180" i="17"/>
  <c r="K180" i="17"/>
  <c r="L180" i="17"/>
  <c r="M180" i="17"/>
  <c r="N180" i="17"/>
  <c r="O180" i="17"/>
  <c r="P180" i="17"/>
  <c r="Q180" i="17"/>
  <c r="B75" i="14"/>
  <c r="F75" i="14"/>
  <c r="J75" i="14"/>
  <c r="N75" i="14"/>
  <c r="J196" i="17"/>
  <c r="M196" i="17"/>
  <c r="P76" i="14"/>
  <c r="D184" i="17"/>
  <c r="G184" i="17"/>
  <c r="H240" i="17"/>
  <c r="J240" i="17"/>
  <c r="K184" i="17"/>
  <c r="L184" i="17"/>
  <c r="M184" i="17"/>
  <c r="O184" i="17"/>
  <c r="B185" i="17"/>
  <c r="C185" i="17"/>
  <c r="D185" i="17"/>
  <c r="F185" i="17"/>
  <c r="I185" i="17"/>
  <c r="J241" i="17"/>
  <c r="K185" i="17"/>
  <c r="L185" i="17"/>
  <c r="N241" i="17"/>
  <c r="E186" i="17"/>
  <c r="H186" i="17"/>
  <c r="I186" i="17"/>
  <c r="J242" i="17"/>
  <c r="L186" i="17"/>
  <c r="N242" i="17"/>
  <c r="B187" i="17"/>
  <c r="D187" i="17"/>
  <c r="J243" i="17"/>
  <c r="N243" i="17"/>
  <c r="B188" i="17"/>
  <c r="C188" i="17"/>
  <c r="D188" i="17"/>
  <c r="E188" i="17"/>
  <c r="F188" i="17"/>
  <c r="G188" i="17"/>
  <c r="H188" i="17"/>
  <c r="I188" i="17"/>
  <c r="J188" i="17"/>
  <c r="K188" i="17"/>
  <c r="B189" i="17"/>
  <c r="C189" i="17"/>
  <c r="D189" i="17"/>
  <c r="E189" i="17"/>
  <c r="Q189" i="17"/>
  <c r="B190" i="17"/>
  <c r="C190" i="17"/>
  <c r="D190" i="17"/>
  <c r="E190" i="17"/>
  <c r="F190" i="17"/>
  <c r="B191" i="17"/>
  <c r="C191" i="17"/>
  <c r="D191" i="17"/>
  <c r="E191" i="17"/>
  <c r="F191" i="17"/>
  <c r="N191" i="17"/>
  <c r="P191" i="17"/>
  <c r="Q191" i="17"/>
  <c r="B192" i="17"/>
  <c r="C192" i="17"/>
  <c r="D192" i="17"/>
  <c r="E192" i="17"/>
  <c r="F192" i="17"/>
  <c r="G192" i="17"/>
  <c r="H192" i="17"/>
  <c r="I192" i="17"/>
  <c r="J192" i="17"/>
  <c r="K192" i="17"/>
  <c r="B193" i="17"/>
  <c r="C193" i="17"/>
  <c r="D193" i="17"/>
  <c r="E193" i="17"/>
  <c r="F193" i="17"/>
  <c r="H193" i="17"/>
  <c r="I193" i="17"/>
  <c r="J193" i="17"/>
  <c r="L193" i="17"/>
  <c r="M193" i="17"/>
  <c r="O193" i="17"/>
  <c r="P193" i="17"/>
  <c r="Q193" i="17"/>
  <c r="B194" i="17"/>
  <c r="C194" i="17"/>
  <c r="D194" i="17"/>
  <c r="E194" i="17"/>
  <c r="F194" i="17"/>
  <c r="H194" i="17"/>
  <c r="I194" i="17"/>
  <c r="K194" i="17"/>
  <c r="B195" i="17"/>
  <c r="C195" i="17"/>
  <c r="D195" i="17"/>
  <c r="E195" i="17"/>
  <c r="F195" i="17"/>
  <c r="G195" i="17"/>
  <c r="H195" i="17"/>
  <c r="I195" i="17"/>
  <c r="J195" i="17"/>
  <c r="K195" i="17"/>
  <c r="L195" i="17"/>
  <c r="M195" i="17"/>
  <c r="N195" i="17"/>
  <c r="O195" i="17"/>
  <c r="P195" i="17"/>
  <c r="Q195" i="17"/>
  <c r="B196" i="17"/>
  <c r="C196" i="17"/>
  <c r="D196" i="17"/>
  <c r="E196" i="17"/>
  <c r="B197" i="17"/>
  <c r="C197" i="17"/>
  <c r="D197" i="17"/>
  <c r="E197" i="17"/>
  <c r="F197" i="17"/>
  <c r="G197" i="17"/>
  <c r="H197" i="17"/>
  <c r="I197" i="17"/>
  <c r="J197" i="17"/>
  <c r="K197" i="17"/>
  <c r="B198" i="17"/>
  <c r="C198" i="17"/>
  <c r="D198" i="17"/>
  <c r="E198" i="17"/>
  <c r="F198" i="17"/>
  <c r="G198" i="17"/>
  <c r="H198" i="17"/>
  <c r="I198" i="17"/>
  <c r="J198" i="17"/>
  <c r="K198" i="17"/>
  <c r="P198" i="17"/>
  <c r="Q198" i="17"/>
  <c r="B201" i="17"/>
  <c r="C201" i="17"/>
  <c r="D201" i="17"/>
  <c r="E201" i="17"/>
  <c r="F201" i="17"/>
  <c r="G250" i="17"/>
  <c r="J201" i="17"/>
  <c r="K201" i="17"/>
  <c r="N201" i="17"/>
  <c r="O201" i="17"/>
  <c r="P201" i="17"/>
  <c r="Q201" i="17"/>
  <c r="B202" i="17"/>
  <c r="C202" i="17"/>
  <c r="D202" i="17"/>
  <c r="E202" i="17"/>
  <c r="F202" i="17"/>
  <c r="G251" i="17"/>
  <c r="I251" i="17"/>
  <c r="J251" i="17"/>
  <c r="M251" i="17"/>
  <c r="N202" i="17"/>
  <c r="O202" i="17"/>
  <c r="Q202" i="17"/>
  <c r="B203" i="17"/>
  <c r="D203" i="17"/>
  <c r="E203" i="17"/>
  <c r="F203" i="17"/>
  <c r="G252" i="17"/>
  <c r="H252" i="17"/>
  <c r="I252" i="17"/>
  <c r="J252" i="17"/>
  <c r="K203" i="17"/>
  <c r="L203" i="17"/>
  <c r="M203" i="17"/>
  <c r="N203" i="17"/>
  <c r="O203" i="17"/>
  <c r="P203" i="17"/>
  <c r="J253" i="17"/>
  <c r="L253" i="17"/>
  <c r="M253" i="17"/>
  <c r="F205" i="17"/>
  <c r="P205" i="17"/>
  <c r="E206" i="17"/>
  <c r="F206" i="17"/>
  <c r="F207" i="17"/>
  <c r="P207" i="17"/>
  <c r="B208" i="17"/>
  <c r="C208" i="17"/>
  <c r="D208" i="17"/>
  <c r="E208" i="17"/>
  <c r="F208" i="17"/>
  <c r="G208" i="17"/>
  <c r="H208" i="17"/>
  <c r="I208" i="17"/>
  <c r="J208" i="17"/>
  <c r="K208" i="17"/>
  <c r="L208" i="17"/>
  <c r="M208" i="17"/>
  <c r="N208" i="17"/>
  <c r="O208" i="17"/>
  <c r="P208" i="17"/>
  <c r="Q208" i="17"/>
  <c r="B211" i="17"/>
  <c r="C211" i="17"/>
  <c r="E211" i="17"/>
  <c r="F211" i="17"/>
  <c r="G211" i="17"/>
  <c r="H211" i="17"/>
  <c r="K211" i="17"/>
  <c r="N211" i="17"/>
  <c r="P211" i="17"/>
  <c r="Q211" i="17"/>
  <c r="P213" i="17"/>
  <c r="P214" i="17"/>
  <c r="I215" i="17"/>
  <c r="M215" i="17"/>
  <c r="N215" i="17"/>
  <c r="O215" i="17"/>
  <c r="P215" i="17"/>
  <c r="Q215" i="17"/>
  <c r="B77" i="14"/>
  <c r="B106" i="6" s="1"/>
  <c r="N77" i="14"/>
  <c r="N106" i="6" s="1"/>
  <c r="J159" i="17"/>
  <c r="K159" i="17"/>
  <c r="M159" i="17"/>
  <c r="N159" i="17"/>
  <c r="O159" i="17"/>
  <c r="P159" i="17"/>
  <c r="Q159" i="17"/>
  <c r="B160" i="17"/>
  <c r="C160" i="17"/>
  <c r="D160" i="17"/>
  <c r="F160" i="17"/>
  <c r="H160" i="17"/>
  <c r="G161" i="17"/>
  <c r="H161" i="17"/>
  <c r="J161" i="17"/>
  <c r="K161" i="17"/>
  <c r="L161" i="17"/>
  <c r="M161" i="17"/>
  <c r="N161" i="17"/>
  <c r="O161" i="17"/>
  <c r="P161" i="17"/>
  <c r="D162" i="17"/>
  <c r="F162" i="17"/>
  <c r="O162" i="17"/>
  <c r="P162" i="17"/>
  <c r="Q162" i="17"/>
  <c r="C163" i="17"/>
  <c r="H163" i="17"/>
  <c r="B165" i="17"/>
  <c r="C165" i="17"/>
  <c r="E165" i="17"/>
  <c r="F165" i="17"/>
  <c r="G165" i="17"/>
  <c r="H165" i="17"/>
  <c r="I165" i="17"/>
  <c r="J165" i="17"/>
  <c r="L165" i="17"/>
  <c r="N165" i="17"/>
  <c r="G168" i="17"/>
  <c r="H168" i="17"/>
  <c r="I168" i="17"/>
  <c r="J168" i="17"/>
  <c r="K168" i="17"/>
  <c r="L168" i="17"/>
  <c r="M168" i="17"/>
  <c r="O168" i="17"/>
  <c r="D169" i="17"/>
  <c r="E169" i="17"/>
  <c r="F169" i="17"/>
  <c r="J169" i="17"/>
  <c r="C170" i="17"/>
  <c r="D170" i="17"/>
  <c r="E170" i="17"/>
  <c r="F170" i="17"/>
  <c r="G170" i="17"/>
  <c r="G173" i="17"/>
  <c r="I173" i="17"/>
  <c r="K173" i="17"/>
  <c r="L173" i="17"/>
  <c r="M173" i="17"/>
  <c r="O173" i="17"/>
  <c r="P173" i="17"/>
  <c r="D175" i="17"/>
  <c r="L176" i="17"/>
  <c r="M176" i="17"/>
  <c r="O176" i="17"/>
  <c r="P176" i="17"/>
  <c r="Q176" i="17"/>
  <c r="J180" i="17"/>
  <c r="I184" i="17"/>
  <c r="J184" i="17"/>
  <c r="M185" i="17"/>
  <c r="N185" i="17"/>
  <c r="O185" i="17"/>
  <c r="P185" i="17"/>
  <c r="Q185" i="17"/>
  <c r="G186" i="17"/>
  <c r="G187" i="17"/>
  <c r="H187" i="17"/>
  <c r="I187" i="17"/>
  <c r="J187" i="17"/>
  <c r="K187" i="17"/>
  <c r="L187" i="17"/>
  <c r="M187" i="17"/>
  <c r="G189" i="17"/>
  <c r="I189" i="17"/>
  <c r="J189" i="17"/>
  <c r="K189" i="17"/>
  <c r="L189" i="17"/>
  <c r="M189" i="17"/>
  <c r="G191" i="17"/>
  <c r="H191" i="17"/>
  <c r="I191" i="17"/>
  <c r="J191" i="17"/>
  <c r="K191" i="17"/>
  <c r="L191" i="17"/>
  <c r="M191" i="17"/>
  <c r="O191" i="17"/>
  <c r="K193" i="17"/>
  <c r="N193" i="17"/>
  <c r="G194" i="17"/>
  <c r="J194" i="17"/>
  <c r="L194" i="17"/>
  <c r="M194" i="17"/>
  <c r="N194" i="17"/>
  <c r="O194" i="17"/>
  <c r="P194" i="17"/>
  <c r="Q194" i="17"/>
  <c r="G196" i="17"/>
  <c r="L198" i="17"/>
  <c r="M198" i="17"/>
  <c r="N198" i="17"/>
  <c r="O198" i="17"/>
  <c r="L201" i="17"/>
  <c r="J202" i="17"/>
  <c r="K202" i="17"/>
  <c r="I203" i="17"/>
  <c r="J203" i="17"/>
  <c r="L204" i="17"/>
  <c r="M204" i="17"/>
  <c r="N204" i="17"/>
  <c r="O204" i="17"/>
  <c r="P204" i="17"/>
  <c r="D211" i="17"/>
  <c r="I211" i="17"/>
  <c r="J211" i="17"/>
  <c r="L211" i="17"/>
  <c r="M211" i="17"/>
  <c r="O211" i="17"/>
  <c r="B215" i="17"/>
  <c r="C215" i="17"/>
  <c r="D215" i="17"/>
  <c r="E215" i="17"/>
  <c r="F215" i="17"/>
  <c r="G215" i="17"/>
  <c r="H215" i="17"/>
  <c r="J215" i="17"/>
  <c r="K215" i="17"/>
  <c r="L215" i="17"/>
  <c r="D221" i="17"/>
  <c r="O221" i="17"/>
  <c r="P221" i="17"/>
  <c r="Q221" i="17"/>
  <c r="C222" i="17"/>
  <c r="D222" i="17"/>
  <c r="E222" i="17"/>
  <c r="E223" i="17"/>
  <c r="G223" i="17"/>
  <c r="H223" i="17"/>
  <c r="I223" i="17"/>
  <c r="K223" i="17"/>
  <c r="L223" i="17"/>
  <c r="M223" i="17"/>
  <c r="O223" i="17"/>
  <c r="P223" i="17"/>
  <c r="C224" i="17"/>
  <c r="O224" i="17"/>
  <c r="Q224" i="17"/>
  <c r="G230" i="17"/>
  <c r="I230" i="17"/>
  <c r="K230" i="17"/>
  <c r="L230" i="17"/>
  <c r="M230" i="17"/>
  <c r="O230" i="17"/>
  <c r="P230" i="17"/>
  <c r="G232" i="17"/>
  <c r="G233" i="17"/>
  <c r="I233" i="17"/>
  <c r="K233" i="17"/>
  <c r="P233" i="17"/>
  <c r="E235" i="17"/>
  <c r="G235" i="17"/>
  <c r="H235" i="17"/>
  <c r="I235" i="17"/>
  <c r="K235" i="17"/>
  <c r="L235" i="17"/>
  <c r="M235" i="17"/>
  <c r="O235" i="17"/>
  <c r="P235" i="17"/>
  <c r="Q235" i="17"/>
  <c r="D239" i="17"/>
  <c r="D240" i="17"/>
  <c r="I240" i="17"/>
  <c r="K240" i="17"/>
  <c r="L240" i="17"/>
  <c r="M240" i="17"/>
  <c r="O240" i="17"/>
  <c r="L241" i="17"/>
  <c r="M241" i="17"/>
  <c r="O241" i="17"/>
  <c r="P241" i="17"/>
  <c r="Q241" i="17"/>
  <c r="E242" i="17"/>
  <c r="G242" i="17"/>
  <c r="H242" i="17"/>
  <c r="I242" i="17"/>
  <c r="L242" i="17"/>
  <c r="G243" i="17"/>
  <c r="H243" i="17"/>
  <c r="I243" i="17"/>
  <c r="K243" i="17"/>
  <c r="L243" i="17"/>
  <c r="M243" i="17"/>
  <c r="L250" i="17"/>
  <c r="N250" i="17"/>
  <c r="O250" i="17"/>
  <c r="Q250" i="17"/>
  <c r="B251" i="17"/>
  <c r="C251" i="17"/>
  <c r="D251" i="17"/>
  <c r="K251" i="17"/>
  <c r="N251" i="17"/>
  <c r="O251" i="17"/>
  <c r="Q251" i="17"/>
  <c r="B252" i="17"/>
  <c r="D252" i="17"/>
  <c r="K252" i="17"/>
  <c r="L252" i="17"/>
  <c r="M252" i="17"/>
  <c r="N252" i="17"/>
  <c r="O252" i="17"/>
  <c r="N253" i="17"/>
  <c r="O253" i="17"/>
  <c r="P253" i="17"/>
  <c r="G163" i="16"/>
  <c r="J163" i="16"/>
  <c r="K159" i="16"/>
  <c r="L159" i="16"/>
  <c r="O159" i="16"/>
  <c r="P159" i="16"/>
  <c r="B160" i="16"/>
  <c r="D160" i="16"/>
  <c r="P160" i="16"/>
  <c r="B161" i="16"/>
  <c r="C161" i="16"/>
  <c r="D161" i="16"/>
  <c r="E161" i="16"/>
  <c r="F161" i="16"/>
  <c r="G161" i="16"/>
  <c r="H161" i="16"/>
  <c r="J161" i="16"/>
  <c r="L161" i="16"/>
  <c r="O161" i="16"/>
  <c r="P161" i="16"/>
  <c r="B163" i="16"/>
  <c r="D163" i="16"/>
  <c r="O163" i="16"/>
  <c r="P163" i="16"/>
  <c r="Q163" i="16"/>
  <c r="K164" i="16"/>
  <c r="O164" i="16"/>
  <c r="P164" i="16"/>
  <c r="Q164" i="16"/>
  <c r="B165" i="16"/>
  <c r="C165" i="16"/>
  <c r="D165" i="16"/>
  <c r="E165" i="16"/>
  <c r="F165" i="16"/>
  <c r="G165" i="16"/>
  <c r="I165" i="16"/>
  <c r="K165" i="16"/>
  <c r="L165" i="16"/>
  <c r="M165" i="16"/>
  <c r="N165" i="16"/>
  <c r="O165" i="16"/>
  <c r="P165" i="16"/>
  <c r="Q165" i="16"/>
  <c r="B92" i="14"/>
  <c r="C169" i="16"/>
  <c r="D173" i="16"/>
  <c r="E171" i="16"/>
  <c r="G174" i="16"/>
  <c r="H174" i="16"/>
  <c r="J171" i="16"/>
  <c r="K168" i="16"/>
  <c r="M168" i="16"/>
  <c r="N168" i="16"/>
  <c r="O168" i="16"/>
  <c r="P168" i="16"/>
  <c r="Q168" i="16"/>
  <c r="B169" i="16"/>
  <c r="D169" i="16"/>
  <c r="D170" i="16"/>
  <c r="E170" i="16"/>
  <c r="F170" i="16"/>
  <c r="G170" i="16"/>
  <c r="H170" i="16"/>
  <c r="I170" i="16"/>
  <c r="J170" i="16"/>
  <c r="L170" i="16"/>
  <c r="O172" i="16"/>
  <c r="P172" i="16"/>
  <c r="Q172" i="16"/>
  <c r="K173" i="16"/>
  <c r="M173" i="16"/>
  <c r="N173" i="16"/>
  <c r="O173" i="16"/>
  <c r="P173" i="16"/>
  <c r="Q173" i="16"/>
  <c r="O174" i="16"/>
  <c r="Q174" i="16"/>
  <c r="D175" i="16"/>
  <c r="E175" i="16"/>
  <c r="F175" i="16"/>
  <c r="G175" i="16"/>
  <c r="H175" i="16"/>
  <c r="I175" i="16"/>
  <c r="J175" i="16"/>
  <c r="K175" i="16"/>
  <c r="L175" i="16"/>
  <c r="D176" i="16"/>
  <c r="E177" i="16"/>
  <c r="F177" i="16"/>
  <c r="G177" i="16"/>
  <c r="H177" i="16"/>
  <c r="I177" i="16"/>
  <c r="J177" i="16"/>
  <c r="L177" i="16"/>
  <c r="M178" i="16"/>
  <c r="N178" i="16"/>
  <c r="O178" i="16"/>
  <c r="P178" i="16"/>
  <c r="Q178" i="16"/>
  <c r="Q179" i="16"/>
  <c r="J180" i="16"/>
  <c r="K180" i="16"/>
  <c r="M180" i="16"/>
  <c r="N180" i="16"/>
  <c r="O180" i="16"/>
  <c r="P180" i="16"/>
  <c r="Q180" i="16"/>
  <c r="E184" i="16"/>
  <c r="F184" i="16"/>
  <c r="G184" i="16"/>
  <c r="H184" i="16"/>
  <c r="I184" i="16"/>
  <c r="J184" i="16"/>
  <c r="K184" i="16"/>
  <c r="N184" i="16"/>
  <c r="E185" i="16"/>
  <c r="G185" i="16"/>
  <c r="H185" i="16"/>
  <c r="I185" i="16"/>
  <c r="J185" i="16"/>
  <c r="K185" i="16"/>
  <c r="L185" i="16"/>
  <c r="Q185" i="16"/>
  <c r="D186" i="16"/>
  <c r="E186" i="16"/>
  <c r="I186" i="16"/>
  <c r="K186" i="16"/>
  <c r="O186" i="16"/>
  <c r="P186" i="16"/>
  <c r="E187" i="16"/>
  <c r="F187" i="16"/>
  <c r="G187" i="16"/>
  <c r="H187" i="16"/>
  <c r="I187" i="16"/>
  <c r="E188" i="16"/>
  <c r="F188" i="16"/>
  <c r="G188" i="16"/>
  <c r="H188" i="16"/>
  <c r="I188" i="16"/>
  <c r="N188" i="16"/>
  <c r="O188" i="16"/>
  <c r="P188" i="16"/>
  <c r="Q188" i="16"/>
  <c r="B189" i="16"/>
  <c r="C189" i="16"/>
  <c r="E189" i="16"/>
  <c r="F189" i="16"/>
  <c r="G189" i="16"/>
  <c r="H189" i="16"/>
  <c r="I189" i="16"/>
  <c r="J189" i="16"/>
  <c r="K189" i="16"/>
  <c r="E190" i="16"/>
  <c r="H190" i="16"/>
  <c r="I190" i="16"/>
  <c r="J190" i="16"/>
  <c r="K190" i="16"/>
  <c r="L190" i="16"/>
  <c r="N190" i="16"/>
  <c r="O190" i="16"/>
  <c r="P190" i="16"/>
  <c r="Q190" i="16"/>
  <c r="C191" i="16"/>
  <c r="E191" i="16"/>
  <c r="F191" i="16"/>
  <c r="G191" i="16"/>
  <c r="H191" i="16"/>
  <c r="I191" i="16"/>
  <c r="J191" i="16"/>
  <c r="L191" i="16"/>
  <c r="E192" i="16"/>
  <c r="F192" i="16"/>
  <c r="G192" i="16"/>
  <c r="H192" i="16"/>
  <c r="I192" i="16"/>
  <c r="J192" i="16"/>
  <c r="L246" i="16"/>
  <c r="M192" i="16"/>
  <c r="P192" i="16"/>
  <c r="Q192" i="16"/>
  <c r="D193" i="16"/>
  <c r="E193" i="16"/>
  <c r="I193" i="16"/>
  <c r="O193" i="16"/>
  <c r="P193" i="16"/>
  <c r="Q193" i="16"/>
  <c r="E194" i="16"/>
  <c r="G194" i="16"/>
  <c r="H194" i="16"/>
  <c r="I194" i="16"/>
  <c r="J194" i="16"/>
  <c r="K194" i="16"/>
  <c r="L194" i="16"/>
  <c r="N194" i="16"/>
  <c r="O194" i="16"/>
  <c r="P194" i="16"/>
  <c r="Q194" i="16"/>
  <c r="C195" i="16"/>
  <c r="D195" i="16"/>
  <c r="E195" i="16"/>
  <c r="I195" i="16"/>
  <c r="M195" i="16"/>
  <c r="Q195" i="16"/>
  <c r="E196" i="16"/>
  <c r="G196" i="16"/>
  <c r="H196" i="16"/>
  <c r="I196" i="16"/>
  <c r="K196" i="16"/>
  <c r="L196" i="16"/>
  <c r="N196" i="16"/>
  <c r="E197" i="16"/>
  <c r="G197" i="16"/>
  <c r="H197" i="16"/>
  <c r="I197" i="16"/>
  <c r="J197" i="16"/>
  <c r="K197" i="16"/>
  <c r="L197" i="16"/>
  <c r="M197" i="16"/>
  <c r="N197" i="16"/>
  <c r="O197" i="16"/>
  <c r="P197" i="16"/>
  <c r="Q197" i="16"/>
  <c r="C198" i="16"/>
  <c r="E198" i="16"/>
  <c r="F198" i="16"/>
  <c r="G198" i="16"/>
  <c r="H198" i="16"/>
  <c r="I198" i="16"/>
  <c r="J198" i="16"/>
  <c r="K198" i="16"/>
  <c r="L198" i="16"/>
  <c r="E210" i="16"/>
  <c r="H201" i="16"/>
  <c r="N206" i="16"/>
  <c r="P215" i="16"/>
  <c r="B201" i="16"/>
  <c r="C201" i="16"/>
  <c r="F201" i="16"/>
  <c r="B202" i="16"/>
  <c r="C202" i="16"/>
  <c r="D251" i="16"/>
  <c r="F202" i="16"/>
  <c r="G202" i="16"/>
  <c r="H202" i="16"/>
  <c r="I202" i="16"/>
  <c r="J202" i="16"/>
  <c r="B203" i="16"/>
  <c r="C203" i="16"/>
  <c r="D203" i="16"/>
  <c r="E203" i="16"/>
  <c r="G203" i="16"/>
  <c r="H203" i="16"/>
  <c r="I203" i="16"/>
  <c r="J203" i="16"/>
  <c r="K203" i="16"/>
  <c r="M203" i="16"/>
  <c r="N203" i="16"/>
  <c r="O203" i="16"/>
  <c r="P203" i="16"/>
  <c r="B204" i="16"/>
  <c r="C204" i="16"/>
  <c r="F204" i="16"/>
  <c r="E205" i="16"/>
  <c r="H205" i="16"/>
  <c r="J205" i="16"/>
  <c r="B206" i="16"/>
  <c r="C206" i="16"/>
  <c r="D206" i="16"/>
  <c r="F206" i="16"/>
  <c r="B207" i="16"/>
  <c r="C207" i="16"/>
  <c r="D207" i="16"/>
  <c r="E207" i="16"/>
  <c r="F207" i="16"/>
  <c r="G207" i="16"/>
  <c r="H207" i="16"/>
  <c r="I207" i="16"/>
  <c r="J207" i="16"/>
  <c r="L207" i="16"/>
  <c r="B208" i="16"/>
  <c r="C208" i="16"/>
  <c r="D208" i="16"/>
  <c r="E208" i="16"/>
  <c r="F208" i="16"/>
  <c r="G208" i="16"/>
  <c r="H208" i="16"/>
  <c r="I208" i="16"/>
  <c r="J208" i="16"/>
  <c r="L208" i="16"/>
  <c r="F209" i="16"/>
  <c r="G209" i="16"/>
  <c r="H209" i="16"/>
  <c r="I209" i="16"/>
  <c r="J209" i="16"/>
  <c r="K209" i="16"/>
  <c r="M209" i="16"/>
  <c r="N209" i="16"/>
  <c r="O209" i="16"/>
  <c r="B210" i="16"/>
  <c r="C210" i="16"/>
  <c r="D210" i="16"/>
  <c r="G210" i="16"/>
  <c r="B211" i="16"/>
  <c r="C211" i="16"/>
  <c r="D211" i="16"/>
  <c r="E211" i="16"/>
  <c r="H211" i="16"/>
  <c r="I211" i="16"/>
  <c r="J211" i="16"/>
  <c r="Q211" i="16"/>
  <c r="B212" i="16"/>
  <c r="D212" i="16"/>
  <c r="G212" i="16"/>
  <c r="B213" i="16"/>
  <c r="C213" i="16"/>
  <c r="D213" i="16"/>
  <c r="E213" i="16"/>
  <c r="F213" i="16"/>
  <c r="G213" i="16"/>
  <c r="H213" i="16"/>
  <c r="I213" i="16"/>
  <c r="J213" i="16"/>
  <c r="J214" i="16"/>
  <c r="K214" i="16"/>
  <c r="L214" i="16"/>
  <c r="M214" i="16"/>
  <c r="N214" i="16"/>
  <c r="O214" i="16"/>
  <c r="Q214" i="16"/>
  <c r="B215" i="16"/>
  <c r="C215" i="16"/>
  <c r="D215" i="16"/>
  <c r="E215" i="16"/>
  <c r="F215" i="16"/>
  <c r="G215" i="16"/>
  <c r="H215" i="16"/>
  <c r="I215" i="16"/>
  <c r="L215" i="16"/>
  <c r="H160" i="16"/>
  <c r="J160" i="16"/>
  <c r="K160" i="16"/>
  <c r="N160" i="16"/>
  <c r="O160" i="16"/>
  <c r="D162" i="16"/>
  <c r="G162" i="16"/>
  <c r="H162" i="16"/>
  <c r="K162" i="16"/>
  <c r="O162" i="16"/>
  <c r="P162" i="16"/>
  <c r="H165" i="16"/>
  <c r="J165" i="16"/>
  <c r="E168" i="16"/>
  <c r="F168" i="16"/>
  <c r="G168" i="16"/>
  <c r="H168" i="16"/>
  <c r="J168" i="16"/>
  <c r="E169" i="16"/>
  <c r="F169" i="16"/>
  <c r="G169" i="16"/>
  <c r="H169" i="16"/>
  <c r="I169" i="16"/>
  <c r="J169" i="16"/>
  <c r="K169" i="16"/>
  <c r="M169" i="16"/>
  <c r="Q169" i="16"/>
  <c r="K170" i="16"/>
  <c r="M170" i="16"/>
  <c r="N170" i="16"/>
  <c r="O170" i="16"/>
  <c r="P170" i="16"/>
  <c r="Q170" i="16"/>
  <c r="F171" i="16"/>
  <c r="G171" i="16"/>
  <c r="H171" i="16"/>
  <c r="I171" i="16"/>
  <c r="M171" i="16"/>
  <c r="N171" i="16"/>
  <c r="O171" i="16"/>
  <c r="P171" i="16"/>
  <c r="Q171" i="16"/>
  <c r="I172" i="16"/>
  <c r="J172" i="16"/>
  <c r="K172" i="16"/>
  <c r="M172" i="16"/>
  <c r="N172" i="16"/>
  <c r="I174" i="16"/>
  <c r="J174" i="16"/>
  <c r="K174" i="16"/>
  <c r="M174" i="16"/>
  <c r="N174" i="16"/>
  <c r="P174" i="16"/>
  <c r="M175" i="16"/>
  <c r="N175" i="16"/>
  <c r="O175" i="16"/>
  <c r="P175" i="16"/>
  <c r="Q175" i="16"/>
  <c r="E176" i="16"/>
  <c r="M176" i="16"/>
  <c r="Q176" i="16"/>
  <c r="K177" i="16"/>
  <c r="M177" i="16"/>
  <c r="N177" i="16"/>
  <c r="O177" i="16"/>
  <c r="P177" i="16"/>
  <c r="Q177" i="16"/>
  <c r="E179" i="16"/>
  <c r="F179" i="16"/>
  <c r="G179" i="16"/>
  <c r="H179" i="16"/>
  <c r="I179" i="16"/>
  <c r="K179" i="16"/>
  <c r="M179" i="16"/>
  <c r="N179" i="16"/>
  <c r="O179" i="16"/>
  <c r="P179" i="16"/>
  <c r="F185" i="16"/>
  <c r="N185" i="16"/>
  <c r="O185" i="16"/>
  <c r="P185" i="16"/>
  <c r="B186" i="16"/>
  <c r="C186" i="16"/>
  <c r="F186" i="16"/>
  <c r="G186" i="16"/>
  <c r="H186" i="16"/>
  <c r="J186" i="16"/>
  <c r="N186" i="16"/>
  <c r="N187" i="16"/>
  <c r="J188" i="16"/>
  <c r="K188" i="16"/>
  <c r="L188" i="16"/>
  <c r="N189" i="16"/>
  <c r="F190" i="16"/>
  <c r="G190" i="16"/>
  <c r="K191" i="16"/>
  <c r="N191" i="16"/>
  <c r="O191" i="16"/>
  <c r="P191" i="16"/>
  <c r="B192" i="16"/>
  <c r="K192" i="16"/>
  <c r="L192" i="16"/>
  <c r="N192" i="16"/>
  <c r="O192" i="16"/>
  <c r="B193" i="16"/>
  <c r="C193" i="16"/>
  <c r="F193" i="16"/>
  <c r="G193" i="16"/>
  <c r="H193" i="16"/>
  <c r="J193" i="16"/>
  <c r="K193" i="16"/>
  <c r="L193" i="16"/>
  <c r="N193" i="16"/>
  <c r="F194" i="16"/>
  <c r="F195" i="16"/>
  <c r="G195" i="16"/>
  <c r="H195" i="16"/>
  <c r="J195" i="16"/>
  <c r="K195" i="16"/>
  <c r="L195" i="16"/>
  <c r="N195" i="16"/>
  <c r="O195" i="16"/>
  <c r="P195" i="16"/>
  <c r="B196" i="16"/>
  <c r="C196" i="16"/>
  <c r="F196" i="16"/>
  <c r="J196" i="16"/>
  <c r="F197" i="16"/>
  <c r="N198" i="16"/>
  <c r="G201" i="16"/>
  <c r="I201" i="16"/>
  <c r="E202" i="16"/>
  <c r="F203" i="16"/>
  <c r="B205" i="16"/>
  <c r="C205" i="16"/>
  <c r="D205" i="16"/>
  <c r="F205" i="16"/>
  <c r="G205" i="16"/>
  <c r="I205" i="16"/>
  <c r="M205" i="16"/>
  <c r="N208" i="16"/>
  <c r="O208" i="16"/>
  <c r="P208" i="16"/>
  <c r="B209" i="16"/>
  <c r="C209" i="16"/>
  <c r="D209" i="16"/>
  <c r="E209" i="16"/>
  <c r="F210" i="16"/>
  <c r="H210" i="16"/>
  <c r="I210" i="16"/>
  <c r="J210" i="16"/>
  <c r="K210" i="16"/>
  <c r="M210" i="16"/>
  <c r="N210" i="16"/>
  <c r="F211" i="16"/>
  <c r="G211" i="16"/>
  <c r="C212" i="16"/>
  <c r="E212" i="16"/>
  <c r="F212" i="16"/>
  <c r="B214" i="16"/>
  <c r="C214" i="16"/>
  <c r="D214" i="16"/>
  <c r="E214" i="16"/>
  <c r="F214" i="16"/>
  <c r="G214" i="16"/>
  <c r="H214" i="16"/>
  <c r="I214" i="16"/>
  <c r="P214" i="16"/>
  <c r="J215" i="16"/>
  <c r="L241" i="16"/>
  <c r="B220" i="16"/>
  <c r="C163" i="15"/>
  <c r="G159" i="15"/>
  <c r="J163" i="15"/>
  <c r="K163" i="15"/>
  <c r="N163" i="15"/>
  <c r="D221" i="16"/>
  <c r="F221" i="16"/>
  <c r="I159" i="15"/>
  <c r="K159" i="15"/>
  <c r="M159" i="15"/>
  <c r="O159" i="15"/>
  <c r="F222" i="16"/>
  <c r="H222" i="16"/>
  <c r="L222" i="16"/>
  <c r="Q222" i="15"/>
  <c r="B223" i="16"/>
  <c r="C161" i="15"/>
  <c r="E161" i="15"/>
  <c r="G161" i="15"/>
  <c r="H161" i="15"/>
  <c r="I161" i="15"/>
  <c r="K161" i="15"/>
  <c r="N223" i="16"/>
  <c r="P223" i="16"/>
  <c r="B224" i="16"/>
  <c r="D224" i="16"/>
  <c r="C225" i="17"/>
  <c r="G225" i="17"/>
  <c r="H225" i="16"/>
  <c r="J225" i="16"/>
  <c r="N225" i="16"/>
  <c r="Q163" i="15"/>
  <c r="D226" i="16"/>
  <c r="F226" i="16"/>
  <c r="J226" i="16"/>
  <c r="K226" i="17"/>
  <c r="O226" i="17"/>
  <c r="G227" i="17"/>
  <c r="N165" i="15"/>
  <c r="O227" i="17"/>
  <c r="G174" i="15"/>
  <c r="I176" i="15"/>
  <c r="B230" i="16"/>
  <c r="J230" i="16"/>
  <c r="K168" i="15"/>
  <c r="F231" i="16"/>
  <c r="H231" i="16"/>
  <c r="J231" i="16"/>
  <c r="N231" i="16"/>
  <c r="O169" i="15"/>
  <c r="Q169" i="15"/>
  <c r="C170" i="15"/>
  <c r="E170" i="15"/>
  <c r="G170" i="15"/>
  <c r="B233" i="16"/>
  <c r="D233" i="16"/>
  <c r="F233" i="16"/>
  <c r="I171" i="15"/>
  <c r="J233" i="16"/>
  <c r="K171" i="15"/>
  <c r="O171" i="15"/>
  <c r="Q171" i="15"/>
  <c r="C234" i="17"/>
  <c r="F172" i="15"/>
  <c r="J234" i="16"/>
  <c r="P172" i="15"/>
  <c r="Q172" i="15"/>
  <c r="B235" i="16"/>
  <c r="D235" i="16"/>
  <c r="F235" i="16"/>
  <c r="I173" i="15"/>
  <c r="K173" i="15"/>
  <c r="J236" i="16"/>
  <c r="Q174" i="15"/>
  <c r="B175" i="15"/>
  <c r="D175" i="15"/>
  <c r="E175" i="15"/>
  <c r="G175" i="15"/>
  <c r="N175" i="15"/>
  <c r="Q175" i="15"/>
  <c r="O176" i="15"/>
  <c r="P176" i="15"/>
  <c r="Q176" i="15"/>
  <c r="B177" i="15"/>
  <c r="C177" i="15"/>
  <c r="D177" i="15"/>
  <c r="E177" i="15"/>
  <c r="G177" i="15"/>
  <c r="N177" i="15"/>
  <c r="I178" i="15"/>
  <c r="K178" i="15"/>
  <c r="M178" i="15"/>
  <c r="P178" i="15"/>
  <c r="D179" i="15"/>
  <c r="F179" i="15"/>
  <c r="O179" i="15"/>
  <c r="P179" i="15"/>
  <c r="Q179" i="15"/>
  <c r="I180" i="15"/>
  <c r="K180" i="15"/>
  <c r="D189" i="15"/>
  <c r="Q185" i="15"/>
  <c r="C184" i="15"/>
  <c r="E184" i="15"/>
  <c r="N184" i="15"/>
  <c r="B241" i="16"/>
  <c r="I185" i="15"/>
  <c r="J241" i="16"/>
  <c r="K185" i="15"/>
  <c r="D186" i="15"/>
  <c r="N242" i="16"/>
  <c r="O186" i="15"/>
  <c r="Q186" i="15"/>
  <c r="E187" i="15"/>
  <c r="K187" i="15"/>
  <c r="P243" i="16"/>
  <c r="I188" i="15"/>
  <c r="J244" i="16"/>
  <c r="K188" i="15"/>
  <c r="M188" i="15"/>
  <c r="N188" i="15"/>
  <c r="P188" i="15"/>
  <c r="B189" i="15"/>
  <c r="C189" i="15"/>
  <c r="F189" i="15"/>
  <c r="L245" i="17"/>
  <c r="N189" i="15"/>
  <c r="P189" i="15"/>
  <c r="K190" i="15"/>
  <c r="L190" i="15"/>
  <c r="B191" i="15"/>
  <c r="E191" i="15"/>
  <c r="G191" i="15"/>
  <c r="L191" i="15"/>
  <c r="N191" i="15"/>
  <c r="I192" i="15"/>
  <c r="K192" i="15"/>
  <c r="L246" i="17"/>
  <c r="N192" i="15"/>
  <c r="P192" i="15"/>
  <c r="B193" i="15"/>
  <c r="C193" i="15"/>
  <c r="D193" i="15"/>
  <c r="E193" i="15"/>
  <c r="F193" i="15"/>
  <c r="O193" i="15"/>
  <c r="Q193" i="15"/>
  <c r="G194" i="15"/>
  <c r="I194" i="15"/>
  <c r="K194" i="15"/>
  <c r="O194" i="15"/>
  <c r="P194" i="15"/>
  <c r="Q194" i="15"/>
  <c r="F195" i="15"/>
  <c r="K195" i="15"/>
  <c r="P195" i="15"/>
  <c r="B196" i="15"/>
  <c r="C196" i="15"/>
  <c r="E196" i="15"/>
  <c r="K196" i="15"/>
  <c r="L196" i="15"/>
  <c r="N196" i="15"/>
  <c r="G197" i="15"/>
  <c r="I197" i="15"/>
  <c r="K197" i="15"/>
  <c r="B198" i="15"/>
  <c r="G198" i="15"/>
  <c r="L198" i="15"/>
  <c r="M198" i="15"/>
  <c r="N198" i="15"/>
  <c r="B249" i="16"/>
  <c r="D249" i="16"/>
  <c r="F249" i="16"/>
  <c r="G201" i="15"/>
  <c r="I213" i="15"/>
  <c r="J207" i="15"/>
  <c r="M201" i="15"/>
  <c r="C201" i="15"/>
  <c r="D201" i="15"/>
  <c r="E201" i="15"/>
  <c r="F201" i="15"/>
  <c r="J250" i="16"/>
  <c r="L250" i="16"/>
  <c r="N250" i="16"/>
  <c r="C202" i="15"/>
  <c r="D202" i="15"/>
  <c r="L202" i="15"/>
  <c r="N202" i="15"/>
  <c r="D252" i="16"/>
  <c r="F252" i="16"/>
  <c r="G203" i="15"/>
  <c r="I203" i="15"/>
  <c r="K203" i="15"/>
  <c r="O203" i="15"/>
  <c r="P203" i="15"/>
  <c r="Q203" i="15"/>
  <c r="Q204" i="15"/>
  <c r="B254" i="17"/>
  <c r="C205" i="15"/>
  <c r="E205" i="15"/>
  <c r="N205" i="15"/>
  <c r="E206" i="15"/>
  <c r="F206" i="15"/>
  <c r="H206" i="15"/>
  <c r="P255" i="17"/>
  <c r="B207" i="15"/>
  <c r="C207" i="15"/>
  <c r="N207" i="15"/>
  <c r="Q207" i="15"/>
  <c r="B208" i="15"/>
  <c r="C208" i="15"/>
  <c r="D208" i="15"/>
  <c r="E208" i="15"/>
  <c r="F208" i="15"/>
  <c r="H208" i="15"/>
  <c r="L208" i="15"/>
  <c r="N208" i="15"/>
  <c r="Q208" i="15"/>
  <c r="D256" i="17"/>
  <c r="H209" i="15"/>
  <c r="I209" i="15"/>
  <c r="K209" i="15"/>
  <c r="L256" i="17"/>
  <c r="N209" i="15"/>
  <c r="O209" i="15"/>
  <c r="Q209" i="15"/>
  <c r="B210" i="15"/>
  <c r="C210" i="15"/>
  <c r="D210" i="15"/>
  <c r="E210" i="15"/>
  <c r="F210" i="15"/>
  <c r="I210" i="15"/>
  <c r="O210" i="15"/>
  <c r="Q210" i="15"/>
  <c r="D211" i="15"/>
  <c r="E211" i="15"/>
  <c r="F211" i="15"/>
  <c r="G211" i="15"/>
  <c r="H211" i="15"/>
  <c r="I211" i="15"/>
  <c r="J211" i="15"/>
  <c r="N211" i="15"/>
  <c r="O211" i="15"/>
  <c r="P211" i="15"/>
  <c r="D257" i="17"/>
  <c r="I212" i="15"/>
  <c r="L257" i="17"/>
  <c r="O212" i="15"/>
  <c r="P257" i="17"/>
  <c r="Q212" i="15"/>
  <c r="B213" i="15"/>
  <c r="C213" i="15"/>
  <c r="D213" i="15"/>
  <c r="E213" i="15"/>
  <c r="L213" i="15"/>
  <c r="N213" i="15"/>
  <c r="Q213" i="15"/>
  <c r="C214" i="15"/>
  <c r="G214" i="15"/>
  <c r="I214" i="15"/>
  <c r="J214" i="15"/>
  <c r="C215" i="15"/>
  <c r="D215" i="15"/>
  <c r="E215" i="15"/>
  <c r="L215" i="15"/>
  <c r="N215" i="15"/>
  <c r="Q215" i="15"/>
  <c r="L159" i="15"/>
  <c r="Q159" i="15"/>
  <c r="B160" i="15"/>
  <c r="E160" i="15"/>
  <c r="G160" i="15"/>
  <c r="H160" i="15"/>
  <c r="I160" i="15"/>
  <c r="J160" i="15"/>
  <c r="K160" i="15"/>
  <c r="L160" i="15"/>
  <c r="M160" i="15"/>
  <c r="F161" i="15"/>
  <c r="L161" i="15"/>
  <c r="M161" i="15"/>
  <c r="P161" i="15"/>
  <c r="Q161" i="15"/>
  <c r="E162" i="15"/>
  <c r="F162" i="15"/>
  <c r="G162" i="15"/>
  <c r="H162" i="15"/>
  <c r="I162" i="15"/>
  <c r="P162" i="15"/>
  <c r="Q162" i="15"/>
  <c r="D163" i="15"/>
  <c r="G163" i="15"/>
  <c r="M163" i="15"/>
  <c r="P163" i="15"/>
  <c r="M164" i="15"/>
  <c r="P164" i="15"/>
  <c r="Q164" i="15"/>
  <c r="D165" i="15"/>
  <c r="E165" i="15"/>
  <c r="F165" i="15"/>
  <c r="G165" i="15"/>
  <c r="H165" i="15"/>
  <c r="I165" i="15"/>
  <c r="L165" i="15"/>
  <c r="M165" i="15"/>
  <c r="O165" i="15"/>
  <c r="P165" i="15"/>
  <c r="Q165" i="15"/>
  <c r="G168" i="15"/>
  <c r="I168" i="15"/>
  <c r="L168" i="15"/>
  <c r="N168" i="15"/>
  <c r="O168" i="15"/>
  <c r="P168" i="15"/>
  <c r="Q168" i="15"/>
  <c r="D169" i="15"/>
  <c r="E169" i="15"/>
  <c r="G169" i="15"/>
  <c r="H169" i="15"/>
  <c r="I169" i="15"/>
  <c r="M169" i="15"/>
  <c r="F170" i="15"/>
  <c r="H170" i="15"/>
  <c r="I170" i="15"/>
  <c r="K170" i="15"/>
  <c r="L170" i="15"/>
  <c r="O170" i="15"/>
  <c r="Q170" i="15"/>
  <c r="D171" i="15"/>
  <c r="E171" i="15"/>
  <c r="F171" i="15"/>
  <c r="G171" i="15"/>
  <c r="H171" i="15"/>
  <c r="P171" i="15"/>
  <c r="I172" i="15"/>
  <c r="O172" i="15"/>
  <c r="D173" i="15"/>
  <c r="E173" i="15"/>
  <c r="F173" i="15"/>
  <c r="L173" i="15"/>
  <c r="M173" i="15"/>
  <c r="O173" i="15"/>
  <c r="Q173" i="15"/>
  <c r="F174" i="15"/>
  <c r="I174" i="15"/>
  <c r="O174" i="15"/>
  <c r="P174" i="15"/>
  <c r="F175" i="15"/>
  <c r="H175" i="15"/>
  <c r="I175" i="15"/>
  <c r="J175" i="15"/>
  <c r="K175" i="15"/>
  <c r="L175" i="15"/>
  <c r="M175" i="15"/>
  <c r="O175" i="15"/>
  <c r="P175" i="15"/>
  <c r="D176" i="15"/>
  <c r="E176" i="15"/>
  <c r="F176" i="15"/>
  <c r="G176" i="15"/>
  <c r="K176" i="15"/>
  <c r="F177" i="15"/>
  <c r="H177" i="15"/>
  <c r="I177" i="15"/>
  <c r="J177" i="15"/>
  <c r="K177" i="15"/>
  <c r="L177" i="15"/>
  <c r="M177" i="15"/>
  <c r="O177" i="15"/>
  <c r="P177" i="15"/>
  <c r="Q177" i="15"/>
  <c r="D178" i="15"/>
  <c r="E178" i="15"/>
  <c r="F178" i="15"/>
  <c r="G178" i="15"/>
  <c r="H178" i="15"/>
  <c r="O178" i="15"/>
  <c r="Q178" i="15"/>
  <c r="G179" i="15"/>
  <c r="H179" i="15"/>
  <c r="I179" i="15"/>
  <c r="J179" i="15"/>
  <c r="K179" i="15"/>
  <c r="L179" i="15"/>
  <c r="M179" i="15"/>
  <c r="D180" i="15"/>
  <c r="E180" i="15"/>
  <c r="F180" i="15"/>
  <c r="L180" i="15"/>
  <c r="O180" i="15"/>
  <c r="P180" i="15"/>
  <c r="Q180" i="15"/>
  <c r="D184" i="15"/>
  <c r="F184" i="15"/>
  <c r="G184" i="15"/>
  <c r="I184" i="15"/>
  <c r="K184" i="15"/>
  <c r="L184" i="15"/>
  <c r="M184" i="15"/>
  <c r="P184" i="15"/>
  <c r="Q184" i="15"/>
  <c r="B185" i="15"/>
  <c r="G185" i="15"/>
  <c r="N185" i="15"/>
  <c r="O185" i="15"/>
  <c r="P185" i="15"/>
  <c r="B186" i="15"/>
  <c r="C186" i="15"/>
  <c r="E186" i="15"/>
  <c r="G186" i="15"/>
  <c r="I186" i="15"/>
  <c r="K186" i="15"/>
  <c r="N186" i="15"/>
  <c r="G187" i="15"/>
  <c r="I187" i="15"/>
  <c r="L187" i="15"/>
  <c r="M187" i="15"/>
  <c r="O187" i="15"/>
  <c r="P187" i="15"/>
  <c r="B188" i="15"/>
  <c r="C188" i="15"/>
  <c r="D188" i="15"/>
  <c r="E188" i="15"/>
  <c r="G188" i="15"/>
  <c r="H188" i="15"/>
  <c r="O188" i="15"/>
  <c r="E189" i="15"/>
  <c r="G189" i="15"/>
  <c r="I189" i="15"/>
  <c r="K189" i="15"/>
  <c r="L189" i="15"/>
  <c r="M189" i="15"/>
  <c r="O189" i="15"/>
  <c r="B190" i="15"/>
  <c r="C190" i="15"/>
  <c r="D190" i="15"/>
  <c r="E190" i="15"/>
  <c r="N190" i="15"/>
  <c r="O190" i="15"/>
  <c r="P190" i="15"/>
  <c r="H191" i="15"/>
  <c r="I191" i="15"/>
  <c r="J191" i="15"/>
  <c r="K191" i="15"/>
  <c r="M191" i="15"/>
  <c r="O191" i="15"/>
  <c r="P191" i="15"/>
  <c r="B192" i="15"/>
  <c r="D192" i="15"/>
  <c r="G192" i="15"/>
  <c r="O192" i="15"/>
  <c r="G193" i="15"/>
  <c r="H193" i="15"/>
  <c r="I193" i="15"/>
  <c r="J193" i="15"/>
  <c r="K193" i="15"/>
  <c r="L193" i="15"/>
  <c r="M193" i="15"/>
  <c r="N193" i="15"/>
  <c r="P193" i="15"/>
  <c r="B194" i="15"/>
  <c r="C194" i="15"/>
  <c r="E194" i="15"/>
  <c r="N194" i="15"/>
  <c r="B195" i="15"/>
  <c r="C195" i="15"/>
  <c r="D195" i="15"/>
  <c r="E195" i="15"/>
  <c r="G195" i="15"/>
  <c r="I195" i="15"/>
  <c r="L195" i="15"/>
  <c r="N195" i="15"/>
  <c r="O195" i="15"/>
  <c r="Q195" i="15"/>
  <c r="F196" i="15"/>
  <c r="G196" i="15"/>
  <c r="I196" i="15"/>
  <c r="O196" i="15"/>
  <c r="P196" i="15"/>
  <c r="B197" i="15"/>
  <c r="C197" i="15"/>
  <c r="D197" i="15"/>
  <c r="E197" i="15"/>
  <c r="F197" i="15"/>
  <c r="L197" i="15"/>
  <c r="M197" i="15"/>
  <c r="N197" i="15"/>
  <c r="O197" i="15"/>
  <c r="P197" i="15"/>
  <c r="Q197" i="15"/>
  <c r="D198" i="15"/>
  <c r="E198" i="15"/>
  <c r="I198" i="15"/>
  <c r="K198" i="15"/>
  <c r="P198" i="15"/>
  <c r="B201" i="15"/>
  <c r="H201" i="15"/>
  <c r="L201" i="15"/>
  <c r="N201" i="15"/>
  <c r="O201" i="15"/>
  <c r="E202" i="15"/>
  <c r="F202" i="15"/>
  <c r="M202" i="15"/>
  <c r="P202" i="15"/>
  <c r="B203" i="15"/>
  <c r="C203" i="15"/>
  <c r="E203" i="15"/>
  <c r="F203" i="15"/>
  <c r="H203" i="15"/>
  <c r="L203" i="15"/>
  <c r="M203" i="15"/>
  <c r="N203" i="15"/>
  <c r="B204" i="15"/>
  <c r="C204" i="15"/>
  <c r="D204" i="15"/>
  <c r="E204" i="15"/>
  <c r="L204" i="15"/>
  <c r="N204" i="15"/>
  <c r="O204" i="15"/>
  <c r="F205" i="15"/>
  <c r="G205" i="15"/>
  <c r="H205" i="15"/>
  <c r="I205" i="15"/>
  <c r="J205" i="15"/>
  <c r="O205" i="15"/>
  <c r="P205" i="15"/>
  <c r="C206" i="15"/>
  <c r="L206" i="15"/>
  <c r="N206" i="15"/>
  <c r="O206" i="15"/>
  <c r="P206" i="15"/>
  <c r="Q206" i="15"/>
  <c r="D207" i="15"/>
  <c r="E207" i="15"/>
  <c r="F207" i="15"/>
  <c r="G207" i="15"/>
  <c r="H207" i="15"/>
  <c r="I207" i="15"/>
  <c r="L207" i="15"/>
  <c r="M207" i="15"/>
  <c r="M208" i="15"/>
  <c r="O208" i="15"/>
  <c r="P208" i="15"/>
  <c r="B209" i="15"/>
  <c r="C209" i="15"/>
  <c r="D209" i="15"/>
  <c r="E209" i="15"/>
  <c r="F209" i="15"/>
  <c r="G209" i="15"/>
  <c r="L209" i="15"/>
  <c r="M209" i="15"/>
  <c r="L210" i="15"/>
  <c r="M210" i="15"/>
  <c r="N210" i="15"/>
  <c r="P210" i="15"/>
  <c r="B211" i="15"/>
  <c r="C211" i="15"/>
  <c r="L211" i="15"/>
  <c r="Q211" i="15"/>
  <c r="B212" i="15"/>
  <c r="C212" i="15"/>
  <c r="D212" i="15"/>
  <c r="E212" i="15"/>
  <c r="F212" i="15"/>
  <c r="G212" i="15"/>
  <c r="H212" i="15"/>
  <c r="L212" i="15"/>
  <c r="M212" i="15"/>
  <c r="N212" i="15"/>
  <c r="F213" i="15"/>
  <c r="M213" i="15"/>
  <c r="O213" i="15"/>
  <c r="P213" i="15"/>
  <c r="B214" i="15"/>
  <c r="D214" i="15"/>
  <c r="E214" i="15"/>
  <c r="F214" i="15"/>
  <c r="H214" i="15"/>
  <c r="K214" i="15"/>
  <c r="L214" i="15"/>
  <c r="M214" i="15"/>
  <c r="N214" i="15"/>
  <c r="O214" i="15"/>
  <c r="P214" i="15"/>
  <c r="Q214" i="15"/>
  <c r="B215" i="15"/>
  <c r="F215" i="15"/>
  <c r="I215" i="15"/>
  <c r="E234" i="15"/>
  <c r="M235" i="15"/>
  <c r="M241" i="15"/>
  <c r="Q246" i="15"/>
  <c r="E250" i="15"/>
  <c r="E254" i="15"/>
  <c r="B5" i="6"/>
  <c r="D5" i="6"/>
  <c r="F5" i="6"/>
  <c r="H5" i="6"/>
  <c r="J5" i="6"/>
  <c r="L5" i="6"/>
  <c r="N5" i="6"/>
  <c r="P5" i="6"/>
  <c r="B6" i="6"/>
  <c r="C80" i="14"/>
  <c r="F6" i="6"/>
  <c r="J6" i="6"/>
  <c r="M80" i="14"/>
  <c r="N6" i="6"/>
  <c r="B7" i="6"/>
  <c r="F7" i="6"/>
  <c r="J7" i="6"/>
  <c r="M81" i="14"/>
  <c r="O81" i="14"/>
  <c r="C82" i="14"/>
  <c r="J8" i="6"/>
  <c r="N8" i="6"/>
  <c r="B90" i="14"/>
  <c r="C90" i="14"/>
  <c r="O80" i="14"/>
  <c r="C91" i="14"/>
  <c r="E230" i="15"/>
  <c r="F92" i="14"/>
  <c r="G92" i="14"/>
  <c r="K92" i="14"/>
  <c r="N92" i="14"/>
  <c r="O92" i="14"/>
  <c r="J93" i="14"/>
  <c r="M93" i="14"/>
  <c r="C94" i="14"/>
  <c r="K82" i="14"/>
  <c r="M88" i="14"/>
  <c r="M45" i="6"/>
  <c r="E47" i="6"/>
  <c r="M48" i="6"/>
  <c r="K55" i="6"/>
  <c r="M84" i="14"/>
  <c r="L86" i="14"/>
  <c r="M64" i="14"/>
  <c r="M85" i="14" s="1"/>
  <c r="P64" i="14"/>
  <c r="B58" i="6"/>
  <c r="C87" i="14"/>
  <c r="D58" i="6"/>
  <c r="E58" i="6"/>
  <c r="F58" i="6"/>
  <c r="G87" i="14"/>
  <c r="H58" i="6"/>
  <c r="L58" i="6"/>
  <c r="N58" i="6"/>
  <c r="P58" i="6"/>
  <c r="C88" i="14"/>
  <c r="E59" i="6"/>
  <c r="F59" i="6"/>
  <c r="G59" i="6"/>
  <c r="H88" i="14"/>
  <c r="I59" i="6"/>
  <c r="K59" i="6"/>
  <c r="L88" i="14"/>
  <c r="M59" i="6"/>
  <c r="N59" i="6"/>
  <c r="N132" i="6" s="1"/>
  <c r="Q59" i="6"/>
  <c r="B39" i="9"/>
  <c r="C39" i="9"/>
  <c r="D39" i="9"/>
  <c r="E39" i="9"/>
  <c r="F39" i="9"/>
  <c r="G39" i="9"/>
  <c r="H39" i="9"/>
  <c r="I39" i="9"/>
  <c r="J39" i="9"/>
  <c r="K39" i="9"/>
  <c r="L39" i="9"/>
  <c r="M39" i="9"/>
  <c r="N39" i="9"/>
  <c r="O39" i="9"/>
  <c r="P39" i="9"/>
  <c r="Q39" i="9"/>
  <c r="B73" i="14"/>
  <c r="B102" i="6" s="1"/>
  <c r="C73" i="14"/>
  <c r="C102" i="6" s="1"/>
  <c r="D73" i="14"/>
  <c r="E73" i="14"/>
  <c r="F73" i="14"/>
  <c r="F102" i="6" s="1"/>
  <c r="G73" i="14"/>
  <c r="H73" i="14"/>
  <c r="I73" i="14"/>
  <c r="I102" i="6" s="1"/>
  <c r="J73" i="14"/>
  <c r="J102" i="6" s="1"/>
  <c r="K73" i="14"/>
  <c r="K102" i="6" s="1"/>
  <c r="L73" i="14"/>
  <c r="M73" i="14"/>
  <c r="M96" i="14" s="1"/>
  <c r="M157" i="6" s="1"/>
  <c r="N73" i="14"/>
  <c r="N102" i="6" s="1"/>
  <c r="O73" i="14"/>
  <c r="O102" i="6" s="1"/>
  <c r="P73" i="14"/>
  <c r="Q73" i="14"/>
  <c r="Q102" i="6" s="1"/>
  <c r="C76" i="14"/>
  <c r="C105" i="6" s="1"/>
  <c r="D76" i="14"/>
  <c r="E76" i="14"/>
  <c r="E105" i="6" s="1"/>
  <c r="G76" i="14"/>
  <c r="H76" i="14"/>
  <c r="I76" i="14"/>
  <c r="I105" i="6" s="1"/>
  <c r="K76" i="14"/>
  <c r="L76" i="14"/>
  <c r="M76" i="14"/>
  <c r="M105" i="6" s="1"/>
  <c r="O76" i="14"/>
  <c r="O105" i="6" s="1"/>
  <c r="Q76" i="14"/>
  <c r="Q105" i="6" s="1"/>
  <c r="F77" i="14"/>
  <c r="F106" i="6" s="1"/>
  <c r="J77" i="14"/>
  <c r="J106" i="6" s="1"/>
  <c r="P77" i="14"/>
  <c r="P106" i="6" s="1"/>
  <c r="B80" i="14"/>
  <c r="F80" i="14"/>
  <c r="G80" i="14"/>
  <c r="J80" i="14"/>
  <c r="K80" i="14"/>
  <c r="N80" i="14"/>
  <c r="F81" i="14"/>
  <c r="G81" i="14"/>
  <c r="J81" i="14"/>
  <c r="K81" i="14"/>
  <c r="N82" i="14"/>
  <c r="O82" i="14"/>
  <c r="F90" i="14"/>
  <c r="G90" i="14"/>
  <c r="J90" i="14"/>
  <c r="K90" i="14"/>
  <c r="M90" i="14"/>
  <c r="N90" i="14"/>
  <c r="O90" i="14"/>
  <c r="B91" i="14"/>
  <c r="F91" i="14"/>
  <c r="G91" i="14"/>
  <c r="J91" i="14"/>
  <c r="K91" i="14"/>
  <c r="M91" i="14"/>
  <c r="N91" i="14"/>
  <c r="O91" i="14"/>
  <c r="F93" i="14"/>
  <c r="G93" i="14"/>
  <c r="K93" i="14"/>
  <c r="N93" i="14"/>
  <c r="O93" i="14"/>
  <c r="B94" i="14"/>
  <c r="B108" i="13"/>
  <c r="F108" i="13"/>
  <c r="G108" i="13"/>
  <c r="H108" i="13"/>
  <c r="I108" i="13"/>
  <c r="J108" i="13"/>
  <c r="K108" i="13"/>
  <c r="L108" i="13"/>
  <c r="M108" i="13"/>
  <c r="N108" i="13"/>
  <c r="O108" i="13"/>
  <c r="B112" i="13"/>
  <c r="C112" i="13"/>
  <c r="D112" i="13"/>
  <c r="E112" i="13"/>
  <c r="F112" i="13"/>
  <c r="G112" i="13"/>
  <c r="H112" i="13"/>
  <c r="I112" i="13"/>
  <c r="J112" i="13"/>
  <c r="K112" i="13"/>
  <c r="L112" i="13"/>
  <c r="J54" i="10"/>
  <c r="L54" i="10"/>
  <c r="N54" i="10"/>
  <c r="N99" i="6" s="1"/>
  <c r="P54" i="10"/>
  <c r="P99" i="6" s="1"/>
  <c r="E146" i="13"/>
  <c r="F146" i="13"/>
  <c r="G146" i="13"/>
  <c r="H146" i="13"/>
  <c r="I116" i="13"/>
  <c r="K116" i="13"/>
  <c r="L116" i="13"/>
  <c r="M116" i="13"/>
  <c r="N116" i="13"/>
  <c r="O116" i="13"/>
  <c r="P116" i="13"/>
  <c r="Q116" i="13"/>
  <c r="B117" i="13"/>
  <c r="C117" i="13"/>
  <c r="G117" i="13"/>
  <c r="H117" i="13"/>
  <c r="I117" i="13"/>
  <c r="J117" i="13"/>
  <c r="K117" i="13"/>
  <c r="L117" i="13"/>
  <c r="M117" i="13"/>
  <c r="O117" i="13"/>
  <c r="Q147" i="13"/>
  <c r="B148" i="13"/>
  <c r="C148" i="13"/>
  <c r="D148" i="13"/>
  <c r="E148" i="13"/>
  <c r="F148" i="13"/>
  <c r="G148" i="13"/>
  <c r="H148" i="13"/>
  <c r="I148" i="13"/>
  <c r="J118" i="13"/>
  <c r="K148" i="13"/>
  <c r="L118" i="13"/>
  <c r="M148" i="13"/>
  <c r="N148" i="13"/>
  <c r="O118" i="13"/>
  <c r="P118" i="13"/>
  <c r="B119" i="13"/>
  <c r="C119" i="13"/>
  <c r="D119" i="13"/>
  <c r="E119" i="13"/>
  <c r="F119" i="13"/>
  <c r="H149" i="13"/>
  <c r="I119" i="13"/>
  <c r="J149" i="13"/>
  <c r="L119" i="13"/>
  <c r="O149" i="13"/>
  <c r="Q119" i="13"/>
  <c r="C152" i="13"/>
  <c r="F122" i="13"/>
  <c r="K122" i="13"/>
  <c r="L122" i="13"/>
  <c r="M122" i="13"/>
  <c r="B125" i="13"/>
  <c r="C125" i="13"/>
  <c r="D125" i="13"/>
  <c r="E125" i="13"/>
  <c r="G125" i="13"/>
  <c r="H125" i="13"/>
  <c r="J125" i="13"/>
  <c r="K125" i="13"/>
  <c r="L125" i="13"/>
  <c r="Q125" i="13"/>
  <c r="I129" i="13"/>
  <c r="K129" i="13"/>
  <c r="L129" i="13"/>
  <c r="M129" i="13"/>
  <c r="N129" i="13"/>
  <c r="P129" i="13"/>
  <c r="Q129" i="13"/>
  <c r="B55" i="10"/>
  <c r="B100" i="6" s="1"/>
  <c r="D55" i="10"/>
  <c r="D100" i="6" s="1"/>
  <c r="F55" i="10"/>
  <c r="F100" i="6" s="1"/>
  <c r="H55" i="10"/>
  <c r="H100" i="6" s="1"/>
  <c r="B99" i="13"/>
  <c r="K99" i="13"/>
  <c r="L99" i="13"/>
  <c r="N99" i="13"/>
  <c r="O99" i="13"/>
  <c r="P99" i="13"/>
  <c r="Q99" i="13"/>
  <c r="B100" i="13"/>
  <c r="C100" i="13"/>
  <c r="D100" i="13"/>
  <c r="E100" i="13"/>
  <c r="F100" i="13"/>
  <c r="G100" i="13"/>
  <c r="H100" i="13"/>
  <c r="I100" i="13"/>
  <c r="I101" i="13"/>
  <c r="J101" i="13"/>
  <c r="K101" i="13"/>
  <c r="L101" i="13"/>
  <c r="M101" i="13"/>
  <c r="N101" i="13"/>
  <c r="O101" i="13"/>
  <c r="P101" i="13"/>
  <c r="Q101" i="13"/>
  <c r="B102" i="13"/>
  <c r="C102" i="13"/>
  <c r="D102" i="13"/>
  <c r="E102" i="13"/>
  <c r="H102" i="13"/>
  <c r="I102" i="13"/>
  <c r="J102" i="13"/>
  <c r="C108" i="13"/>
  <c r="D108" i="13"/>
  <c r="E108" i="13"/>
  <c r="P108" i="13"/>
  <c r="Q108" i="13"/>
  <c r="M112" i="13"/>
  <c r="N112" i="13"/>
  <c r="O112" i="13"/>
  <c r="P112" i="13"/>
  <c r="Q112" i="13"/>
  <c r="B116" i="13"/>
  <c r="C116" i="13"/>
  <c r="D116" i="13"/>
  <c r="E116" i="13"/>
  <c r="F116" i="13"/>
  <c r="G116" i="13"/>
  <c r="H116" i="13"/>
  <c r="J116" i="13"/>
  <c r="N117" i="13"/>
  <c r="P117" i="13"/>
  <c r="Q117" i="13"/>
  <c r="B118" i="13"/>
  <c r="C118" i="13"/>
  <c r="D118" i="13"/>
  <c r="E118" i="13"/>
  <c r="G118" i="13"/>
  <c r="H118" i="13"/>
  <c r="Q118" i="13"/>
  <c r="H119" i="13"/>
  <c r="J119" i="13"/>
  <c r="B122" i="13"/>
  <c r="C122" i="13"/>
  <c r="D122" i="13"/>
  <c r="E122" i="13"/>
  <c r="F125" i="13"/>
  <c r="I125" i="13"/>
  <c r="M125" i="13"/>
  <c r="N125" i="13"/>
  <c r="O125" i="13"/>
  <c r="P125" i="13"/>
  <c r="B129" i="13"/>
  <c r="C129" i="13"/>
  <c r="D129" i="13"/>
  <c r="E129" i="13"/>
  <c r="F129" i="13"/>
  <c r="G129" i="13"/>
  <c r="H129" i="13"/>
  <c r="J129" i="13"/>
  <c r="B135" i="13"/>
  <c r="D135" i="13"/>
  <c r="E135" i="13"/>
  <c r="G135" i="13"/>
  <c r="H135" i="13"/>
  <c r="I135" i="13"/>
  <c r="J135" i="13"/>
  <c r="K135" i="13"/>
  <c r="Q135" i="13"/>
  <c r="B136" i="13"/>
  <c r="C136" i="13"/>
  <c r="D136" i="13"/>
  <c r="E136" i="13"/>
  <c r="F136" i="13"/>
  <c r="G136" i="13"/>
  <c r="H136" i="13"/>
  <c r="I136" i="13"/>
  <c r="J136" i="13"/>
  <c r="K136" i="13"/>
  <c r="L136" i="13"/>
  <c r="M136" i="13"/>
  <c r="C137" i="13"/>
  <c r="G137" i="13"/>
  <c r="M137" i="13"/>
  <c r="N137" i="13"/>
  <c r="O137" i="13"/>
  <c r="P137" i="13"/>
  <c r="Q137" i="13"/>
  <c r="B138" i="13"/>
  <c r="J138" i="13"/>
  <c r="B146" i="13"/>
  <c r="C146" i="13"/>
  <c r="D146" i="13"/>
  <c r="I146" i="13"/>
  <c r="J146" i="13"/>
  <c r="K146" i="13"/>
  <c r="L146" i="13"/>
  <c r="N147" i="13"/>
  <c r="P147" i="13"/>
  <c r="P148" i="13"/>
  <c r="Q148" i="13"/>
  <c r="B149" i="13"/>
  <c r="D149" i="13"/>
  <c r="E149" i="13"/>
  <c r="F149" i="13"/>
  <c r="I149" i="13"/>
  <c r="L149" i="13"/>
  <c r="B152" i="13"/>
  <c r="D152" i="13"/>
  <c r="E152" i="13"/>
  <c r="B102" i="12"/>
  <c r="G99" i="12"/>
  <c r="J100" i="12"/>
  <c r="M102" i="12"/>
  <c r="N102" i="12"/>
  <c r="O100" i="12"/>
  <c r="P100" i="12"/>
  <c r="Q100" i="12"/>
  <c r="B139" i="12"/>
  <c r="C103" i="12"/>
  <c r="D103" i="12"/>
  <c r="E103" i="12"/>
  <c r="F103" i="12"/>
  <c r="G103" i="12"/>
  <c r="H103" i="12"/>
  <c r="I103" i="12"/>
  <c r="C105" i="12"/>
  <c r="B107" i="12"/>
  <c r="C107" i="12"/>
  <c r="H107" i="12"/>
  <c r="I107" i="12"/>
  <c r="B108" i="12"/>
  <c r="C108" i="12"/>
  <c r="P108" i="12"/>
  <c r="B143" i="12"/>
  <c r="F109" i="12"/>
  <c r="H109" i="12"/>
  <c r="I109" i="12"/>
  <c r="B110" i="12"/>
  <c r="C110" i="12"/>
  <c r="H110" i="12"/>
  <c r="I110" i="12"/>
  <c r="J110" i="12"/>
  <c r="K110" i="12"/>
  <c r="L110" i="12"/>
  <c r="M110" i="12"/>
  <c r="N110" i="12"/>
  <c r="O110" i="12"/>
  <c r="P110" i="12"/>
  <c r="Q110" i="12"/>
  <c r="G112" i="12"/>
  <c r="H112" i="12"/>
  <c r="I112" i="12"/>
  <c r="J112" i="12"/>
  <c r="K112" i="12"/>
  <c r="L112" i="12"/>
  <c r="M112" i="12"/>
  <c r="N112" i="12"/>
  <c r="O112" i="12"/>
  <c r="P112" i="12"/>
  <c r="Q112" i="12"/>
  <c r="L129" i="12"/>
  <c r="M121" i="12"/>
  <c r="O116" i="12"/>
  <c r="P119" i="12"/>
  <c r="B146" i="12"/>
  <c r="C116" i="12"/>
  <c r="D116" i="12"/>
  <c r="E116" i="12"/>
  <c r="G116" i="12"/>
  <c r="H116" i="12"/>
  <c r="I116" i="12"/>
  <c r="C117" i="12"/>
  <c r="D117" i="12"/>
  <c r="E117" i="12"/>
  <c r="G117" i="12"/>
  <c r="H117" i="12"/>
  <c r="I117" i="12"/>
  <c r="K117" i="12"/>
  <c r="L117" i="12"/>
  <c r="M117" i="12"/>
  <c r="O117" i="12"/>
  <c r="P117" i="12"/>
  <c r="Q117" i="12"/>
  <c r="C118" i="12"/>
  <c r="D118" i="12"/>
  <c r="E118" i="12"/>
  <c r="G118" i="12"/>
  <c r="M118" i="12"/>
  <c r="C119" i="12"/>
  <c r="E119" i="12"/>
  <c r="G119" i="12"/>
  <c r="H119" i="12"/>
  <c r="I119" i="12"/>
  <c r="D120" i="12"/>
  <c r="E120" i="12"/>
  <c r="F120" i="12"/>
  <c r="G120" i="12"/>
  <c r="H120" i="12"/>
  <c r="I120" i="12"/>
  <c r="K120" i="12"/>
  <c r="L120" i="12"/>
  <c r="B151" i="12"/>
  <c r="C121" i="12"/>
  <c r="D121" i="12"/>
  <c r="E121" i="12"/>
  <c r="G121" i="12"/>
  <c r="H121" i="12"/>
  <c r="I121" i="12"/>
  <c r="B122" i="12"/>
  <c r="C122" i="12"/>
  <c r="D122" i="12"/>
  <c r="E122" i="12"/>
  <c r="G122" i="12"/>
  <c r="H122" i="12"/>
  <c r="I122" i="12"/>
  <c r="K122" i="12"/>
  <c r="C123" i="12"/>
  <c r="D123" i="12"/>
  <c r="E123" i="12"/>
  <c r="G123" i="12"/>
  <c r="H123" i="12"/>
  <c r="I123" i="12"/>
  <c r="J123" i="12"/>
  <c r="K123" i="12"/>
  <c r="L123" i="12"/>
  <c r="M123" i="12"/>
  <c r="N123" i="12"/>
  <c r="O123" i="12"/>
  <c r="B124" i="12"/>
  <c r="C124" i="12"/>
  <c r="E124" i="12"/>
  <c r="F124" i="12"/>
  <c r="G124" i="12"/>
  <c r="H124" i="12"/>
  <c r="I124" i="12"/>
  <c r="J124" i="12"/>
  <c r="K124" i="12"/>
  <c r="L124" i="12"/>
  <c r="M124" i="12"/>
  <c r="N124" i="12"/>
  <c r="Q124" i="12"/>
  <c r="K125" i="12"/>
  <c r="L125" i="12"/>
  <c r="M125" i="12"/>
  <c r="N125" i="12"/>
  <c r="O125" i="12"/>
  <c r="P125" i="12"/>
  <c r="Q125" i="12"/>
  <c r="C126" i="12"/>
  <c r="D126" i="12"/>
  <c r="E126" i="12"/>
  <c r="G126" i="12"/>
  <c r="H126" i="12"/>
  <c r="L126" i="12"/>
  <c r="M126" i="12"/>
  <c r="N126" i="12"/>
  <c r="O126" i="12"/>
  <c r="P126" i="12"/>
  <c r="B127" i="12"/>
  <c r="C127" i="12"/>
  <c r="D127" i="12"/>
  <c r="E127" i="12"/>
  <c r="F127" i="12"/>
  <c r="H127" i="12"/>
  <c r="I127" i="12"/>
  <c r="J127" i="12"/>
  <c r="K127" i="12"/>
  <c r="C128" i="12"/>
  <c r="D128" i="12"/>
  <c r="E128" i="12"/>
  <c r="F128" i="12"/>
  <c r="G128" i="12"/>
  <c r="H128" i="12"/>
  <c r="I128" i="12"/>
  <c r="J128" i="12"/>
  <c r="K128" i="12"/>
  <c r="L128" i="12"/>
  <c r="M128" i="12"/>
  <c r="N128" i="12"/>
  <c r="O128" i="12"/>
  <c r="P128" i="12"/>
  <c r="Q128" i="12"/>
  <c r="B129" i="12"/>
  <c r="C129" i="12"/>
  <c r="F129" i="12"/>
  <c r="H129" i="12"/>
  <c r="I129" i="12"/>
  <c r="L99" i="12"/>
  <c r="I100" i="12"/>
  <c r="K100" i="12"/>
  <c r="L100" i="12"/>
  <c r="M100" i="12"/>
  <c r="N100" i="12"/>
  <c r="K102" i="12"/>
  <c r="L102" i="12"/>
  <c r="O102" i="12"/>
  <c r="L103" i="12"/>
  <c r="G104" i="12"/>
  <c r="I105" i="12"/>
  <c r="M105" i="12"/>
  <c r="N105" i="12"/>
  <c r="O105" i="12"/>
  <c r="P105" i="12"/>
  <c r="Q105" i="12"/>
  <c r="G106" i="12"/>
  <c r="H106" i="12"/>
  <c r="I106" i="12"/>
  <c r="K106" i="12"/>
  <c r="N107" i="12"/>
  <c r="Q107" i="12"/>
  <c r="N108" i="12"/>
  <c r="B111" i="12"/>
  <c r="G111" i="12"/>
  <c r="H111" i="12"/>
  <c r="I111" i="12"/>
  <c r="J111" i="12"/>
  <c r="K111" i="12"/>
  <c r="L111" i="12"/>
  <c r="M111" i="12"/>
  <c r="K116" i="12"/>
  <c r="L116" i="12"/>
  <c r="M116" i="12"/>
  <c r="B117" i="12"/>
  <c r="H118" i="12"/>
  <c r="I118" i="12"/>
  <c r="J118" i="12"/>
  <c r="K118" i="12"/>
  <c r="L118" i="12"/>
  <c r="J119" i="12"/>
  <c r="K119" i="12"/>
  <c r="L119" i="12"/>
  <c r="M119" i="12"/>
  <c r="N119" i="12"/>
  <c r="O119" i="12"/>
  <c r="C120" i="12"/>
  <c r="J121" i="12"/>
  <c r="K121" i="12"/>
  <c r="L121" i="12"/>
  <c r="N121" i="12"/>
  <c r="O121" i="12"/>
  <c r="P121" i="12"/>
  <c r="Q121" i="12"/>
  <c r="Q122" i="12"/>
  <c r="D124" i="12"/>
  <c r="O124" i="12"/>
  <c r="P124" i="12"/>
  <c r="B125" i="12"/>
  <c r="C125" i="12"/>
  <c r="D125" i="12"/>
  <c r="E125" i="12"/>
  <c r="F125" i="12"/>
  <c r="G125" i="12"/>
  <c r="H125" i="12"/>
  <c r="I125" i="12"/>
  <c r="J125" i="12"/>
  <c r="I126" i="12"/>
  <c r="J126" i="12"/>
  <c r="K126" i="12"/>
  <c r="G127" i="12"/>
  <c r="B128" i="12"/>
  <c r="D129" i="12"/>
  <c r="K129" i="12"/>
  <c r="N136" i="12"/>
  <c r="B137" i="12"/>
  <c r="J137" i="12"/>
  <c r="N137" i="12"/>
  <c r="J138" i="12"/>
  <c r="B147" i="12"/>
  <c r="O134" i="12"/>
  <c r="P105" i="11"/>
  <c r="Q134" i="12"/>
  <c r="B138" i="12"/>
  <c r="D139" i="13"/>
  <c r="F103" i="11"/>
  <c r="G103" i="11"/>
  <c r="H139" i="13"/>
  <c r="I103" i="11"/>
  <c r="J103" i="11"/>
  <c r="K103" i="11"/>
  <c r="M103" i="11"/>
  <c r="O139" i="12"/>
  <c r="P139" i="13"/>
  <c r="Q139" i="12"/>
  <c r="B104" i="11"/>
  <c r="E104" i="11"/>
  <c r="F104" i="11"/>
  <c r="H140" i="13"/>
  <c r="Q140" i="12"/>
  <c r="B105" i="11"/>
  <c r="D141" i="13"/>
  <c r="F105" i="11"/>
  <c r="G141" i="12"/>
  <c r="H141" i="13"/>
  <c r="J141" i="12"/>
  <c r="K141" i="12"/>
  <c r="Q141" i="12"/>
  <c r="B106" i="11"/>
  <c r="C142" i="12"/>
  <c r="D106" i="11"/>
  <c r="E106" i="11"/>
  <c r="H142" i="13"/>
  <c r="I106" i="11"/>
  <c r="J106" i="11"/>
  <c r="C107" i="11"/>
  <c r="D107" i="11"/>
  <c r="E107" i="11"/>
  <c r="F107" i="11"/>
  <c r="G107" i="11"/>
  <c r="I107" i="11"/>
  <c r="J107" i="11"/>
  <c r="K107" i="11"/>
  <c r="M107" i="11"/>
  <c r="O107" i="11"/>
  <c r="P107" i="11"/>
  <c r="B108" i="11"/>
  <c r="D108" i="11"/>
  <c r="E108" i="11"/>
  <c r="F108" i="11"/>
  <c r="G108" i="11"/>
  <c r="H108" i="11"/>
  <c r="B109" i="11"/>
  <c r="C143" i="12"/>
  <c r="E109" i="11"/>
  <c r="F109" i="11"/>
  <c r="I109" i="11"/>
  <c r="J109" i="11"/>
  <c r="L143" i="13"/>
  <c r="M109" i="11"/>
  <c r="N109" i="11"/>
  <c r="O109" i="11"/>
  <c r="P143" i="13"/>
  <c r="F110" i="11"/>
  <c r="N110" i="11"/>
  <c r="P110" i="11"/>
  <c r="Q110" i="11"/>
  <c r="B111" i="11"/>
  <c r="C111" i="11"/>
  <c r="F111" i="11"/>
  <c r="H111" i="11"/>
  <c r="I111" i="11"/>
  <c r="N111" i="11"/>
  <c r="P111" i="11"/>
  <c r="H112" i="11"/>
  <c r="K112" i="11"/>
  <c r="L112" i="11"/>
  <c r="N112" i="11"/>
  <c r="O112" i="11"/>
  <c r="P112" i="11"/>
  <c r="Q112" i="11"/>
  <c r="B125" i="11"/>
  <c r="C145" i="12"/>
  <c r="E145" i="12"/>
  <c r="G145" i="12"/>
  <c r="H117" i="11"/>
  <c r="I145" i="12"/>
  <c r="K145" i="12"/>
  <c r="G116" i="11"/>
  <c r="H116" i="11"/>
  <c r="I116" i="11"/>
  <c r="J116" i="11"/>
  <c r="N116" i="11"/>
  <c r="O146" i="12"/>
  <c r="P116" i="11"/>
  <c r="Q146" i="12"/>
  <c r="C147" i="12"/>
  <c r="F117" i="11"/>
  <c r="K117" i="11"/>
  <c r="L117" i="11"/>
  <c r="M117" i="11"/>
  <c r="N117" i="11"/>
  <c r="Q117" i="11"/>
  <c r="B118" i="11"/>
  <c r="D118" i="11"/>
  <c r="H118" i="11"/>
  <c r="K148" i="12"/>
  <c r="N118" i="11"/>
  <c r="Q148" i="12"/>
  <c r="C149" i="12"/>
  <c r="D119" i="11"/>
  <c r="E119" i="11"/>
  <c r="F119" i="11"/>
  <c r="I119" i="11"/>
  <c r="J119" i="11"/>
  <c r="L119" i="11"/>
  <c r="M119" i="11"/>
  <c r="O119" i="11"/>
  <c r="P119" i="11"/>
  <c r="K150" i="12"/>
  <c r="L150" i="13"/>
  <c r="N120" i="11"/>
  <c r="O150" i="12"/>
  <c r="Q150" i="12"/>
  <c r="E121" i="11"/>
  <c r="F121" i="11"/>
  <c r="H151" i="13"/>
  <c r="J121" i="11"/>
  <c r="K151" i="12"/>
  <c r="L151" i="13"/>
  <c r="N121" i="11"/>
  <c r="O151" i="12"/>
  <c r="P151" i="13"/>
  <c r="Q151" i="12"/>
  <c r="B122" i="11"/>
  <c r="C152" i="12"/>
  <c r="D122" i="11"/>
  <c r="F122" i="11"/>
  <c r="G152" i="12"/>
  <c r="H122" i="11"/>
  <c r="I122" i="11"/>
  <c r="J122" i="11"/>
  <c r="L122" i="11"/>
  <c r="M122" i="11"/>
  <c r="K153" i="12"/>
  <c r="L153" i="13"/>
  <c r="M123" i="11"/>
  <c r="N123" i="11"/>
  <c r="O153" i="12"/>
  <c r="P153" i="13"/>
  <c r="Q153" i="12"/>
  <c r="B124" i="11"/>
  <c r="C124" i="11"/>
  <c r="D124" i="11"/>
  <c r="E124" i="11"/>
  <c r="F124" i="11"/>
  <c r="H124" i="11"/>
  <c r="I124" i="11"/>
  <c r="K124" i="11"/>
  <c r="L124" i="11"/>
  <c r="N124" i="11"/>
  <c r="O124" i="11"/>
  <c r="F125" i="11"/>
  <c r="I125" i="11"/>
  <c r="K125" i="11"/>
  <c r="L125" i="11"/>
  <c r="M125" i="11"/>
  <c r="Q125" i="11"/>
  <c r="J126" i="11"/>
  <c r="N126" i="11"/>
  <c r="Q154" i="12"/>
  <c r="B127" i="11"/>
  <c r="C127" i="11"/>
  <c r="D127" i="11"/>
  <c r="E127" i="11"/>
  <c r="F127" i="11"/>
  <c r="G127" i="11"/>
  <c r="I127" i="11"/>
  <c r="J127" i="11"/>
  <c r="K127" i="11"/>
  <c r="L127" i="11"/>
  <c r="O127" i="11"/>
  <c r="F128" i="11"/>
  <c r="P128" i="11"/>
  <c r="Q128" i="11"/>
  <c r="C129" i="11"/>
  <c r="D129" i="11"/>
  <c r="F129" i="11"/>
  <c r="G129" i="11"/>
  <c r="H129" i="11"/>
  <c r="I129" i="11"/>
  <c r="K129" i="11"/>
  <c r="M129" i="11"/>
  <c r="O129" i="11"/>
  <c r="J99" i="11"/>
  <c r="K99" i="11"/>
  <c r="M99" i="11"/>
  <c r="B100" i="11"/>
  <c r="C100" i="11"/>
  <c r="I100" i="11"/>
  <c r="K100" i="11"/>
  <c r="L100" i="11"/>
  <c r="M100" i="11"/>
  <c r="B101" i="11"/>
  <c r="C101" i="11"/>
  <c r="D101" i="11"/>
  <c r="E101" i="11"/>
  <c r="F101" i="11"/>
  <c r="G101" i="11"/>
  <c r="H101" i="11"/>
  <c r="I101" i="11"/>
  <c r="J101" i="11"/>
  <c r="K101" i="11"/>
  <c r="L101" i="11"/>
  <c r="M101" i="11"/>
  <c r="N101" i="11"/>
  <c r="E102" i="11"/>
  <c r="F102" i="11"/>
  <c r="I102" i="11"/>
  <c r="K102" i="11"/>
  <c r="L102" i="11"/>
  <c r="N102" i="11"/>
  <c r="B103" i="11"/>
  <c r="C103" i="11"/>
  <c r="D103" i="11"/>
  <c r="E103" i="11"/>
  <c r="I104" i="11"/>
  <c r="J104" i="11"/>
  <c r="K104" i="11"/>
  <c r="L104" i="11"/>
  <c r="M104" i="11"/>
  <c r="N104" i="11"/>
  <c r="O104" i="11"/>
  <c r="C105" i="11"/>
  <c r="D105" i="11"/>
  <c r="E105" i="11"/>
  <c r="K105" i="11"/>
  <c r="L105" i="11"/>
  <c r="M105" i="11"/>
  <c r="F106" i="11"/>
  <c r="G106" i="11"/>
  <c r="K106" i="11"/>
  <c r="M106" i="11"/>
  <c r="N106" i="11"/>
  <c r="O106" i="11"/>
  <c r="P106" i="11"/>
  <c r="Q106" i="11"/>
  <c r="B107" i="11"/>
  <c r="L107" i="11"/>
  <c r="C108" i="11"/>
  <c r="I108" i="11"/>
  <c r="J108" i="11"/>
  <c r="K108" i="11"/>
  <c r="L108" i="11"/>
  <c r="M108" i="11"/>
  <c r="N108" i="11"/>
  <c r="O108" i="11"/>
  <c r="L109" i="11"/>
  <c r="B110" i="11"/>
  <c r="C110" i="11"/>
  <c r="D110" i="11"/>
  <c r="E110" i="11"/>
  <c r="G110" i="11"/>
  <c r="H110" i="11"/>
  <c r="I110" i="11"/>
  <c r="J110" i="11"/>
  <c r="K110" i="11"/>
  <c r="L110" i="11"/>
  <c r="M110" i="11"/>
  <c r="O110" i="11"/>
  <c r="E111" i="11"/>
  <c r="J111" i="11"/>
  <c r="K111" i="11"/>
  <c r="L111" i="11"/>
  <c r="M111" i="11"/>
  <c r="B112" i="11"/>
  <c r="C112" i="11"/>
  <c r="D112" i="11"/>
  <c r="E112" i="11"/>
  <c r="F112" i="11"/>
  <c r="G112" i="11"/>
  <c r="M112" i="11"/>
  <c r="D116" i="11"/>
  <c r="E116" i="11"/>
  <c r="F116" i="11"/>
  <c r="K116" i="11"/>
  <c r="L116" i="11"/>
  <c r="C117" i="11"/>
  <c r="I117" i="11"/>
  <c r="J117" i="11"/>
  <c r="C118" i="11"/>
  <c r="E118" i="11"/>
  <c r="F118" i="11"/>
  <c r="G118" i="11"/>
  <c r="I118" i="11"/>
  <c r="J118" i="11"/>
  <c r="K118" i="11"/>
  <c r="L118" i="11"/>
  <c r="O118" i="11"/>
  <c r="N119" i="11"/>
  <c r="Q119" i="11"/>
  <c r="C120" i="11"/>
  <c r="D120" i="11"/>
  <c r="E120" i="11"/>
  <c r="F120" i="11"/>
  <c r="G120" i="11"/>
  <c r="I120" i="11"/>
  <c r="J120" i="11"/>
  <c r="I121" i="11"/>
  <c r="E122" i="11"/>
  <c r="K122" i="11"/>
  <c r="E123" i="11"/>
  <c r="F123" i="11"/>
  <c r="G123" i="11"/>
  <c r="I123" i="11"/>
  <c r="J123" i="11"/>
  <c r="O123" i="11"/>
  <c r="G124" i="11"/>
  <c r="J124" i="11"/>
  <c r="M124" i="11"/>
  <c r="P124" i="11"/>
  <c r="D125" i="11"/>
  <c r="E125" i="11"/>
  <c r="G125" i="11"/>
  <c r="J125" i="11"/>
  <c r="N125" i="11"/>
  <c r="O125" i="11"/>
  <c r="C126" i="11"/>
  <c r="E126" i="11"/>
  <c r="F126" i="11"/>
  <c r="I126" i="11"/>
  <c r="L126" i="11"/>
  <c r="M126" i="11"/>
  <c r="O126" i="11"/>
  <c r="E128" i="11"/>
  <c r="I128" i="11"/>
  <c r="J128" i="11"/>
  <c r="K128" i="11"/>
  <c r="L128" i="11"/>
  <c r="N128" i="11"/>
  <c r="O128" i="11"/>
  <c r="E129" i="11"/>
  <c r="L129" i="11"/>
  <c r="Q148" i="11"/>
  <c r="Q152" i="11"/>
  <c r="B3" i="6"/>
  <c r="D3" i="6"/>
  <c r="E4" i="6"/>
  <c r="F3" i="6"/>
  <c r="G4" i="6"/>
  <c r="H3" i="6"/>
  <c r="I4" i="6"/>
  <c r="J3" i="6"/>
  <c r="K4" i="6"/>
  <c r="L3" i="6"/>
  <c r="M4" i="6"/>
  <c r="N3" i="6"/>
  <c r="P3" i="6"/>
  <c r="M62" i="10"/>
  <c r="C63" i="10"/>
  <c r="E63" i="10"/>
  <c r="G63" i="10"/>
  <c r="C29" i="6"/>
  <c r="M29" i="6"/>
  <c r="Q29" i="6"/>
  <c r="E31" i="6"/>
  <c r="C32" i="6"/>
  <c r="D32" i="6"/>
  <c r="F32" i="6"/>
  <c r="G32" i="6"/>
  <c r="H32" i="6"/>
  <c r="I32" i="6"/>
  <c r="J32" i="6"/>
  <c r="K32" i="6"/>
  <c r="L32" i="6"/>
  <c r="M32" i="6"/>
  <c r="N32" i="6"/>
  <c r="O32" i="6"/>
  <c r="P32" i="6"/>
  <c r="I34" i="6"/>
  <c r="K34" i="6"/>
  <c r="M35" i="6"/>
  <c r="Q35" i="6"/>
  <c r="C36" i="6"/>
  <c r="E37" i="6"/>
  <c r="K37" i="6"/>
  <c r="I38" i="6"/>
  <c r="K38" i="6"/>
  <c r="K40" i="6"/>
  <c r="M41" i="6"/>
  <c r="Q41" i="6"/>
  <c r="E43" i="6"/>
  <c r="I43" i="6"/>
  <c r="K43" i="6"/>
  <c r="M44" i="6"/>
  <c r="Q44" i="6"/>
  <c r="C45" i="6"/>
  <c r="E45" i="6"/>
  <c r="K45" i="6"/>
  <c r="I46" i="6"/>
  <c r="K46" i="6"/>
  <c r="M47" i="6"/>
  <c r="Q47" i="6"/>
  <c r="C48" i="6"/>
  <c r="E49" i="6"/>
  <c r="I49" i="6"/>
  <c r="K49" i="6"/>
  <c r="C52" i="6"/>
  <c r="E52" i="6"/>
  <c r="F52" i="6"/>
  <c r="G52" i="6"/>
  <c r="H46" i="10"/>
  <c r="I52" i="6"/>
  <c r="J46" i="10"/>
  <c r="K52" i="6"/>
  <c r="L46" i="10"/>
  <c r="M46" i="10"/>
  <c r="O46" i="10"/>
  <c r="C53" i="6"/>
  <c r="E53" i="6"/>
  <c r="F53" i="6"/>
  <c r="J53" i="6"/>
  <c r="K53" i="6"/>
  <c r="B38" i="9"/>
  <c r="C38" i="9"/>
  <c r="D38" i="9"/>
  <c r="E38" i="9"/>
  <c r="F38" i="9"/>
  <c r="G38" i="9"/>
  <c r="H38" i="9"/>
  <c r="I38" i="9"/>
  <c r="J38" i="9"/>
  <c r="K38" i="9"/>
  <c r="L38" i="9"/>
  <c r="M38" i="9"/>
  <c r="M37" i="9" s="1"/>
  <c r="N38" i="9"/>
  <c r="N37" i="9" s="1"/>
  <c r="O38" i="9"/>
  <c r="P38" i="9"/>
  <c r="Q38" i="9"/>
  <c r="Q37" i="9" s="1"/>
  <c r="B54" i="10"/>
  <c r="B99" i="6" s="1"/>
  <c r="D54" i="10"/>
  <c r="F54" i="10"/>
  <c r="F99" i="6" s="1"/>
  <c r="H54" i="10"/>
  <c r="H99" i="6" s="1"/>
  <c r="J55" i="10"/>
  <c r="J100" i="6" s="1"/>
  <c r="L55" i="10"/>
  <c r="L100" i="6" s="1"/>
  <c r="N55" i="10"/>
  <c r="N100" i="6" s="1"/>
  <c r="P55" i="10"/>
  <c r="P100" i="6" s="1"/>
  <c r="G60" i="10"/>
  <c r="G62" i="10"/>
  <c r="K62" i="10"/>
  <c r="K63" i="10"/>
  <c r="M63" i="10"/>
  <c r="O63" i="10"/>
  <c r="A1" i="9"/>
  <c r="B40" i="9"/>
  <c r="B41" i="9"/>
  <c r="H125" i="6"/>
  <c r="I125" i="6"/>
  <c r="J125" i="6"/>
  <c r="K125" i="6"/>
  <c r="L125" i="6"/>
  <c r="M125" i="6"/>
  <c r="A46" i="9"/>
  <c r="A52" i="9"/>
  <c r="A53" i="9"/>
  <c r="A1" i="8"/>
  <c r="A40" i="8"/>
  <c r="A46" i="8"/>
  <c r="A47" i="8"/>
  <c r="A1" i="7"/>
  <c r="A40" i="7"/>
  <c r="A46" i="7"/>
  <c r="A47" i="7"/>
  <c r="A1" i="6"/>
  <c r="C3" i="6"/>
  <c r="E3" i="6"/>
  <c r="G3" i="6"/>
  <c r="I3" i="6"/>
  <c r="K3" i="6"/>
  <c r="M3" i="6"/>
  <c r="O3" i="6"/>
  <c r="Q3" i="6"/>
  <c r="C4" i="6"/>
  <c r="O4" i="6"/>
  <c r="Q4" i="6"/>
  <c r="C5" i="6"/>
  <c r="E5" i="6"/>
  <c r="G5" i="6"/>
  <c r="I5" i="6"/>
  <c r="K5" i="6"/>
  <c r="M5" i="6"/>
  <c r="O5" i="6"/>
  <c r="Q5" i="6"/>
  <c r="C6" i="6"/>
  <c r="E6" i="6"/>
  <c r="G6" i="6"/>
  <c r="I6" i="6"/>
  <c r="K6" i="6"/>
  <c r="M6" i="6"/>
  <c r="O6" i="6"/>
  <c r="Q6" i="6"/>
  <c r="C7" i="6"/>
  <c r="E7" i="6"/>
  <c r="G7" i="6"/>
  <c r="I7" i="6"/>
  <c r="K7" i="6"/>
  <c r="M7" i="6"/>
  <c r="O7" i="6"/>
  <c r="Q7" i="6"/>
  <c r="C8" i="6"/>
  <c r="E8" i="6"/>
  <c r="G8" i="6"/>
  <c r="I8" i="6"/>
  <c r="K8" i="6"/>
  <c r="M8" i="6"/>
  <c r="O8" i="6"/>
  <c r="Q8" i="6"/>
  <c r="B9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B10" i="6"/>
  <c r="C10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B11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B12" i="6"/>
  <c r="C12" i="6"/>
  <c r="D12" i="6"/>
  <c r="E12" i="6"/>
  <c r="F12" i="6"/>
  <c r="G12" i="6"/>
  <c r="H12" i="6"/>
  <c r="I12" i="6"/>
  <c r="J12" i="6"/>
  <c r="J136" i="6" s="1"/>
  <c r="K12" i="6"/>
  <c r="L12" i="6"/>
  <c r="M12" i="6"/>
  <c r="N12" i="6"/>
  <c r="O12" i="6"/>
  <c r="P12" i="6"/>
  <c r="Q12" i="6"/>
  <c r="B13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B14" i="6"/>
  <c r="C14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B15" i="6"/>
  <c r="C15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B16" i="6"/>
  <c r="C16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B17" i="6"/>
  <c r="C17" i="6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B18" i="6"/>
  <c r="C18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B19" i="6"/>
  <c r="C19" i="6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B20" i="6"/>
  <c r="C20" i="6"/>
  <c r="D20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B21" i="6"/>
  <c r="C21" i="6"/>
  <c r="D21" i="6"/>
  <c r="E21" i="6"/>
  <c r="F21" i="6"/>
  <c r="G21" i="6"/>
  <c r="H21" i="6"/>
  <c r="I21" i="6"/>
  <c r="J21" i="6"/>
  <c r="K21" i="6"/>
  <c r="L21" i="6"/>
  <c r="M21" i="6"/>
  <c r="N21" i="6"/>
  <c r="O21" i="6"/>
  <c r="P21" i="6"/>
  <c r="Q21" i="6"/>
  <c r="B22" i="6"/>
  <c r="C22" i="6"/>
  <c r="D22" i="6"/>
  <c r="E22" i="6"/>
  <c r="F22" i="6"/>
  <c r="G22" i="6"/>
  <c r="H22" i="6"/>
  <c r="I22" i="6"/>
  <c r="J22" i="6"/>
  <c r="K22" i="6"/>
  <c r="L22" i="6"/>
  <c r="M22" i="6"/>
  <c r="N22" i="6"/>
  <c r="O22" i="6"/>
  <c r="P22" i="6"/>
  <c r="Q22" i="6"/>
  <c r="B23" i="6"/>
  <c r="C23" i="6"/>
  <c r="D23" i="6"/>
  <c r="E23" i="6"/>
  <c r="F23" i="6"/>
  <c r="G23" i="6"/>
  <c r="H23" i="6"/>
  <c r="I23" i="6"/>
  <c r="J23" i="6"/>
  <c r="K23" i="6"/>
  <c r="L23" i="6"/>
  <c r="M23" i="6"/>
  <c r="N23" i="6"/>
  <c r="O23" i="6"/>
  <c r="P23" i="6"/>
  <c r="Q23" i="6"/>
  <c r="B24" i="6"/>
  <c r="C24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B25" i="6"/>
  <c r="C25" i="6"/>
  <c r="D25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B26" i="6"/>
  <c r="C26" i="6"/>
  <c r="D26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E29" i="6"/>
  <c r="M31" i="6"/>
  <c r="Q31" i="6"/>
  <c r="B32" i="6"/>
  <c r="E32" i="6"/>
  <c r="Q32" i="6"/>
  <c r="I36" i="6"/>
  <c r="I37" i="6"/>
  <c r="E38" i="6"/>
  <c r="M38" i="6"/>
  <c r="Q38" i="6"/>
  <c r="C40" i="6"/>
  <c r="E40" i="6"/>
  <c r="I40" i="6"/>
  <c r="I45" i="6"/>
  <c r="M46" i="6"/>
  <c r="B52" i="6"/>
  <c r="G53" i="6"/>
  <c r="E55" i="6"/>
  <c r="I55" i="6"/>
  <c r="M55" i="6"/>
  <c r="M130" i="6" s="1"/>
  <c r="C57" i="6"/>
  <c r="E57" i="6"/>
  <c r="I57" i="6"/>
  <c r="K57" i="6"/>
  <c r="I58" i="6"/>
  <c r="K58" i="6"/>
  <c r="M58" i="6"/>
  <c r="Q58" i="6"/>
  <c r="P60" i="6"/>
  <c r="C61" i="6"/>
  <c r="D61" i="6"/>
  <c r="E61" i="6"/>
  <c r="G61" i="6"/>
  <c r="H61" i="6"/>
  <c r="I61" i="6"/>
  <c r="K61" i="6"/>
  <c r="L61" i="6"/>
  <c r="M61" i="6"/>
  <c r="O61" i="6"/>
  <c r="P61" i="6"/>
  <c r="Q61" i="6"/>
  <c r="C62" i="6"/>
  <c r="D62" i="6"/>
  <c r="E62" i="6"/>
  <c r="G62" i="6"/>
  <c r="H62" i="6"/>
  <c r="I62" i="6"/>
  <c r="K62" i="6"/>
  <c r="L62" i="6"/>
  <c r="M62" i="6"/>
  <c r="O62" i="6"/>
  <c r="P62" i="6"/>
  <c r="Q62" i="6"/>
  <c r="C63" i="6"/>
  <c r="C136" i="6" s="1"/>
  <c r="D63" i="6"/>
  <c r="E63" i="6"/>
  <c r="G63" i="6"/>
  <c r="G136" i="6" s="1"/>
  <c r="H63" i="6"/>
  <c r="I63" i="6"/>
  <c r="I136" i="6" s="1"/>
  <c r="K63" i="6"/>
  <c r="K136" i="6" s="1"/>
  <c r="L63" i="6"/>
  <c r="L136" i="6" s="1"/>
  <c r="M63" i="6"/>
  <c r="O63" i="6"/>
  <c r="P63" i="6"/>
  <c r="Q63" i="6"/>
  <c r="B65" i="6"/>
  <c r="C65" i="6"/>
  <c r="D65" i="6"/>
  <c r="E65" i="6"/>
  <c r="F65" i="6"/>
  <c r="G65" i="6"/>
  <c r="H65" i="6"/>
  <c r="I65" i="6"/>
  <c r="J65" i="6"/>
  <c r="K65" i="6"/>
  <c r="L65" i="6"/>
  <c r="M65" i="6"/>
  <c r="N65" i="6"/>
  <c r="O65" i="6"/>
  <c r="P65" i="6"/>
  <c r="Q65" i="6"/>
  <c r="B66" i="6"/>
  <c r="C66" i="6"/>
  <c r="D66" i="6"/>
  <c r="E66" i="6"/>
  <c r="F66" i="6"/>
  <c r="G66" i="6"/>
  <c r="H66" i="6"/>
  <c r="I66" i="6"/>
  <c r="J66" i="6"/>
  <c r="K66" i="6"/>
  <c r="L66" i="6"/>
  <c r="M66" i="6"/>
  <c r="N66" i="6"/>
  <c r="O66" i="6"/>
  <c r="P66" i="6"/>
  <c r="Q66" i="6"/>
  <c r="B67" i="6"/>
  <c r="C67" i="6"/>
  <c r="D67" i="6"/>
  <c r="E67" i="6"/>
  <c r="F67" i="6"/>
  <c r="G67" i="6"/>
  <c r="H67" i="6"/>
  <c r="I67" i="6"/>
  <c r="J67" i="6"/>
  <c r="K67" i="6"/>
  <c r="L67" i="6"/>
  <c r="M67" i="6"/>
  <c r="N67" i="6"/>
  <c r="O67" i="6"/>
  <c r="P67" i="6"/>
  <c r="Q67" i="6"/>
  <c r="J68" i="6"/>
  <c r="B69" i="6"/>
  <c r="C69" i="6"/>
  <c r="D69" i="6"/>
  <c r="D142" i="6" s="1"/>
  <c r="E69" i="6"/>
  <c r="F69" i="6"/>
  <c r="G69" i="6"/>
  <c r="H69" i="6"/>
  <c r="I69" i="6"/>
  <c r="J69" i="6"/>
  <c r="K69" i="6"/>
  <c r="L69" i="6"/>
  <c r="M69" i="6"/>
  <c r="N69" i="6"/>
  <c r="O69" i="6"/>
  <c r="P69" i="6"/>
  <c r="Q69" i="6"/>
  <c r="B70" i="6"/>
  <c r="C70" i="6"/>
  <c r="D70" i="6"/>
  <c r="E70" i="6"/>
  <c r="F70" i="6"/>
  <c r="G70" i="6"/>
  <c r="H70" i="6"/>
  <c r="I70" i="6"/>
  <c r="J70" i="6"/>
  <c r="K70" i="6"/>
  <c r="L70" i="6"/>
  <c r="L143" i="6" s="1"/>
  <c r="M70" i="6"/>
  <c r="N70" i="6"/>
  <c r="O70" i="6"/>
  <c r="P70" i="6"/>
  <c r="Q70" i="6"/>
  <c r="B71" i="6"/>
  <c r="C71" i="6"/>
  <c r="D71" i="6"/>
  <c r="E71" i="6"/>
  <c r="F71" i="6"/>
  <c r="G71" i="6"/>
  <c r="H71" i="6"/>
  <c r="I71" i="6"/>
  <c r="J71" i="6"/>
  <c r="K71" i="6"/>
  <c r="L71" i="6"/>
  <c r="M71" i="6"/>
  <c r="N71" i="6"/>
  <c r="O71" i="6"/>
  <c r="P71" i="6"/>
  <c r="Q71" i="6"/>
  <c r="B72" i="6"/>
  <c r="C72" i="6"/>
  <c r="D72" i="6"/>
  <c r="D145" i="6" s="1"/>
  <c r="E72" i="6"/>
  <c r="F72" i="6"/>
  <c r="G72" i="6"/>
  <c r="H72" i="6"/>
  <c r="I72" i="6"/>
  <c r="J72" i="6"/>
  <c r="K72" i="6"/>
  <c r="L72" i="6"/>
  <c r="L145" i="6" s="1"/>
  <c r="M72" i="6"/>
  <c r="N72" i="6"/>
  <c r="O72" i="6"/>
  <c r="P72" i="6"/>
  <c r="Q72" i="6"/>
  <c r="B73" i="6"/>
  <c r="C73" i="6"/>
  <c r="D73" i="6"/>
  <c r="E73" i="6"/>
  <c r="F73" i="6"/>
  <c r="G73" i="6"/>
  <c r="H73" i="6"/>
  <c r="I73" i="6"/>
  <c r="J73" i="6"/>
  <c r="K73" i="6"/>
  <c r="L73" i="6"/>
  <c r="L146" i="6" s="1"/>
  <c r="M73" i="6"/>
  <c r="N73" i="6"/>
  <c r="O73" i="6"/>
  <c r="P73" i="6"/>
  <c r="Q73" i="6"/>
  <c r="B74" i="6"/>
  <c r="C74" i="6"/>
  <c r="D74" i="6"/>
  <c r="E74" i="6"/>
  <c r="F74" i="6"/>
  <c r="G74" i="6"/>
  <c r="H74" i="6"/>
  <c r="I74" i="6"/>
  <c r="J74" i="6"/>
  <c r="K74" i="6"/>
  <c r="L74" i="6"/>
  <c r="M74" i="6"/>
  <c r="N74" i="6"/>
  <c r="O74" i="6"/>
  <c r="P74" i="6"/>
  <c r="Q74" i="6"/>
  <c r="B75" i="6"/>
  <c r="C75" i="6"/>
  <c r="D75" i="6"/>
  <c r="D148" i="6" s="1"/>
  <c r="E75" i="6"/>
  <c r="F75" i="6"/>
  <c r="G75" i="6"/>
  <c r="H75" i="6"/>
  <c r="I75" i="6"/>
  <c r="J75" i="6"/>
  <c r="K75" i="6"/>
  <c r="L75" i="6"/>
  <c r="L148" i="6" s="1"/>
  <c r="M75" i="6"/>
  <c r="N75" i="6"/>
  <c r="O75" i="6"/>
  <c r="P75" i="6"/>
  <c r="Q75" i="6"/>
  <c r="B76" i="6"/>
  <c r="C76" i="6"/>
  <c r="D76" i="6"/>
  <c r="E76" i="6"/>
  <c r="F76" i="6"/>
  <c r="G76" i="6"/>
  <c r="H76" i="6"/>
  <c r="I76" i="6"/>
  <c r="J76" i="6"/>
  <c r="K76" i="6"/>
  <c r="L76" i="6"/>
  <c r="L149" i="6" s="1"/>
  <c r="M76" i="6"/>
  <c r="N76" i="6"/>
  <c r="O76" i="6"/>
  <c r="P76" i="6"/>
  <c r="Q76" i="6"/>
  <c r="B77" i="6"/>
  <c r="C77" i="6"/>
  <c r="D77" i="6"/>
  <c r="D150" i="6" s="1"/>
  <c r="E77" i="6"/>
  <c r="F77" i="6"/>
  <c r="G77" i="6"/>
  <c r="H77" i="6"/>
  <c r="I77" i="6"/>
  <c r="J77" i="6"/>
  <c r="K77" i="6"/>
  <c r="L77" i="6"/>
  <c r="M77" i="6"/>
  <c r="N77" i="6"/>
  <c r="O77" i="6"/>
  <c r="P77" i="6"/>
  <c r="Q77" i="6"/>
  <c r="C94" i="6"/>
  <c r="D94" i="6"/>
  <c r="E94" i="6"/>
  <c r="G94" i="6"/>
  <c r="H94" i="6"/>
  <c r="I94" i="6"/>
  <c r="K94" i="6"/>
  <c r="L94" i="6"/>
  <c r="M94" i="6"/>
  <c r="O94" i="6"/>
  <c r="P94" i="6"/>
  <c r="Q94" i="6"/>
  <c r="E102" i="6"/>
  <c r="G102" i="6"/>
  <c r="M102" i="6"/>
  <c r="G105" i="6"/>
  <c r="K105" i="6"/>
  <c r="C108" i="6"/>
  <c r="C109" i="6"/>
  <c r="G109" i="6"/>
  <c r="C110" i="6"/>
  <c r="D110" i="6"/>
  <c r="M110" i="6"/>
  <c r="P110" i="6"/>
  <c r="Q110" i="6"/>
  <c r="D112" i="6"/>
  <c r="F112" i="6"/>
  <c r="H112" i="6"/>
  <c r="J112" i="6"/>
  <c r="N112" i="6"/>
  <c r="P112" i="6"/>
  <c r="B113" i="6"/>
  <c r="D113" i="6"/>
  <c r="F113" i="6"/>
  <c r="H113" i="6"/>
  <c r="L113" i="6"/>
  <c r="N113" i="6"/>
  <c r="B114" i="6"/>
  <c r="F114" i="6"/>
  <c r="H114" i="6"/>
  <c r="J114" i="6"/>
  <c r="L114" i="6"/>
  <c r="N114" i="6"/>
  <c r="P114" i="6"/>
  <c r="C116" i="6"/>
  <c r="G116" i="6"/>
  <c r="K116" i="6"/>
  <c r="M116" i="6"/>
  <c r="O116" i="6"/>
  <c r="G117" i="6"/>
  <c r="I117" i="6"/>
  <c r="K117" i="6"/>
  <c r="O117" i="6"/>
  <c r="Q117" i="6"/>
  <c r="C118" i="6"/>
  <c r="E118" i="6"/>
  <c r="I118" i="6"/>
  <c r="M118" i="6"/>
  <c r="O118" i="6"/>
  <c r="Q118" i="6"/>
  <c r="B119" i="6"/>
  <c r="C119" i="6"/>
  <c r="D119" i="6"/>
  <c r="E119" i="6"/>
  <c r="F119" i="6"/>
  <c r="G119" i="6"/>
  <c r="H119" i="6"/>
  <c r="I119" i="6"/>
  <c r="J119" i="6"/>
  <c r="K119" i="6"/>
  <c r="L119" i="6"/>
  <c r="M119" i="6"/>
  <c r="N119" i="6"/>
  <c r="O119" i="6"/>
  <c r="P119" i="6"/>
  <c r="Q119" i="6"/>
  <c r="B120" i="6"/>
  <c r="C120" i="6"/>
  <c r="D120" i="6"/>
  <c r="E120" i="6"/>
  <c r="F120" i="6"/>
  <c r="G120" i="6"/>
  <c r="H120" i="6"/>
  <c r="I120" i="6"/>
  <c r="J120" i="6"/>
  <c r="K120" i="6"/>
  <c r="L120" i="6"/>
  <c r="M120" i="6"/>
  <c r="N120" i="6"/>
  <c r="O120" i="6"/>
  <c r="P120" i="6"/>
  <c r="Q120" i="6"/>
  <c r="B121" i="6"/>
  <c r="C121" i="6"/>
  <c r="D121" i="6"/>
  <c r="E121" i="6"/>
  <c r="F121" i="6"/>
  <c r="G121" i="6"/>
  <c r="H121" i="6"/>
  <c r="I121" i="6"/>
  <c r="J121" i="6"/>
  <c r="K121" i="6"/>
  <c r="L121" i="6"/>
  <c r="M121" i="6"/>
  <c r="N121" i="6"/>
  <c r="O121" i="6"/>
  <c r="P121" i="6"/>
  <c r="Q121" i="6"/>
  <c r="B122" i="6"/>
  <c r="C122" i="6"/>
  <c r="D122" i="6"/>
  <c r="E122" i="6"/>
  <c r="F122" i="6"/>
  <c r="G122" i="6"/>
  <c r="H122" i="6"/>
  <c r="I122" i="6"/>
  <c r="J122" i="6"/>
  <c r="K122" i="6"/>
  <c r="L122" i="6"/>
  <c r="M122" i="6"/>
  <c r="N122" i="6"/>
  <c r="O122" i="6"/>
  <c r="P122" i="6"/>
  <c r="Q122" i="6"/>
  <c r="B123" i="6"/>
  <c r="C123" i="6"/>
  <c r="D123" i="6"/>
  <c r="E123" i="6"/>
  <c r="F123" i="6"/>
  <c r="G123" i="6"/>
  <c r="H123" i="6"/>
  <c r="I123" i="6"/>
  <c r="J123" i="6"/>
  <c r="K123" i="6"/>
  <c r="L123" i="6"/>
  <c r="M123" i="6"/>
  <c r="N123" i="6"/>
  <c r="O123" i="6"/>
  <c r="P123" i="6"/>
  <c r="Q123" i="6"/>
  <c r="B124" i="6"/>
  <c r="C124" i="6"/>
  <c r="D124" i="6"/>
  <c r="E124" i="6"/>
  <c r="F124" i="6"/>
  <c r="G124" i="6"/>
  <c r="H124" i="6"/>
  <c r="I124" i="6"/>
  <c r="J124" i="6"/>
  <c r="K124" i="6"/>
  <c r="L124" i="6"/>
  <c r="M124" i="6"/>
  <c r="N124" i="6"/>
  <c r="O124" i="6"/>
  <c r="P124" i="6"/>
  <c r="Q124" i="6"/>
  <c r="B125" i="6"/>
  <c r="C125" i="6"/>
  <c r="D125" i="6"/>
  <c r="E125" i="6"/>
  <c r="F125" i="6"/>
  <c r="G125" i="6"/>
  <c r="N125" i="6"/>
  <c r="O125" i="6"/>
  <c r="P125" i="6"/>
  <c r="Q125" i="6"/>
  <c r="A127" i="6"/>
  <c r="F167" i="6"/>
  <c r="L167" i="6"/>
  <c r="P169" i="6"/>
  <c r="I173" i="6"/>
  <c r="D174" i="6"/>
  <c r="H174" i="6"/>
  <c r="P174" i="6"/>
  <c r="L175" i="6"/>
  <c r="F176" i="6"/>
  <c r="H176" i="6"/>
  <c r="K176" i="6"/>
  <c r="O176" i="6"/>
  <c r="C177" i="6"/>
  <c r="G177" i="6"/>
  <c r="H177" i="6"/>
  <c r="L177" i="6"/>
  <c r="H178" i="6"/>
  <c r="L178" i="6"/>
  <c r="P178" i="6"/>
  <c r="B179" i="6"/>
  <c r="E179" i="6"/>
  <c r="B59" i="4"/>
  <c r="B26" i="4"/>
  <c r="B16" i="4"/>
  <c r="B60" i="4"/>
  <c r="B9" i="4"/>
  <c r="B56" i="4"/>
  <c r="B8" i="4"/>
  <c r="B61" i="4"/>
  <c r="B29" i="4"/>
  <c r="B20" i="4"/>
  <c r="B46" i="4"/>
  <c r="B4" i="4"/>
  <c r="B23" i="4"/>
  <c r="B14" i="4"/>
  <c r="B50" i="4"/>
  <c r="B10" i="4"/>
  <c r="B18" i="4"/>
  <c r="B41" i="4"/>
  <c r="B25" i="4"/>
  <c r="B33" i="4"/>
  <c r="B48" i="4"/>
  <c r="B53" i="4"/>
  <c r="B34" i="4"/>
  <c r="B49" i="4"/>
  <c r="B40" i="4"/>
  <c r="B39" i="4"/>
  <c r="B55" i="4"/>
  <c r="B51" i="4"/>
  <c r="B19" i="4"/>
  <c r="B30" i="4"/>
  <c r="B6" i="4"/>
  <c r="B31" i="4"/>
  <c r="B45" i="4"/>
  <c r="B58" i="4"/>
  <c r="B5" i="4"/>
  <c r="B35" i="4"/>
  <c r="B15" i="4"/>
  <c r="B11" i="4"/>
  <c r="B13" i="4"/>
  <c r="B24" i="4"/>
  <c r="B44" i="4"/>
  <c r="B38" i="4"/>
  <c r="B21" i="4"/>
  <c r="B43" i="4"/>
  <c r="B54" i="4"/>
  <c r="B36" i="4"/>
  <c r="B28" i="4"/>
  <c r="E116" i="6" l="1"/>
  <c r="L112" i="6"/>
  <c r="M56" i="6"/>
  <c r="M131" i="6" s="1"/>
  <c r="M75" i="26"/>
  <c r="M172" i="6" s="1"/>
  <c r="N135" i="6"/>
  <c r="J134" i="6"/>
  <c r="H136" i="6"/>
  <c r="K37" i="9"/>
  <c r="H148" i="6"/>
  <c r="H145" i="6"/>
  <c r="P143" i="6"/>
  <c r="D139" i="6"/>
  <c r="P139" i="6"/>
  <c r="H138" i="6"/>
  <c r="F148" i="6"/>
  <c r="F142" i="6"/>
  <c r="O139" i="6"/>
  <c r="G138" i="6"/>
  <c r="H140" i="6"/>
  <c r="P138" i="6"/>
  <c r="D138" i="6"/>
  <c r="K139" i="6"/>
  <c r="C138" i="6"/>
  <c r="J139" i="6"/>
  <c r="B138" i="6"/>
  <c r="L147" i="6"/>
  <c r="D140" i="6"/>
  <c r="L138" i="6"/>
  <c r="L135" i="6"/>
  <c r="P140" i="6"/>
  <c r="H139" i="6"/>
  <c r="O140" i="6"/>
  <c r="G139" i="6"/>
  <c r="P37" i="9"/>
  <c r="N150" i="6"/>
  <c r="P149" i="6"/>
  <c r="N147" i="6"/>
  <c r="F147" i="6"/>
  <c r="B146" i="6"/>
  <c r="P146" i="6"/>
  <c r="J144" i="6"/>
  <c r="F144" i="6"/>
  <c r="N142" i="6"/>
  <c r="L140" i="6"/>
  <c r="K110" i="6"/>
  <c r="C134" i="6"/>
  <c r="B66" i="10"/>
  <c r="B155" i="6" s="1"/>
  <c r="J99" i="6"/>
  <c r="J65" i="10"/>
  <c r="J154" i="6" s="1"/>
  <c r="C46" i="6"/>
  <c r="C34" i="6"/>
  <c r="I29" i="6"/>
  <c r="H121" i="11"/>
  <c r="G138" i="12"/>
  <c r="O136" i="12"/>
  <c r="J143" i="12"/>
  <c r="P107" i="12"/>
  <c r="Q102" i="12"/>
  <c r="K31" i="6"/>
  <c r="Q100" i="11"/>
  <c r="N127" i="11"/>
  <c r="N122" i="11"/>
  <c r="N107" i="11"/>
  <c r="N10" i="7"/>
  <c r="F138" i="12"/>
  <c r="O107" i="12"/>
  <c r="P102" i="12"/>
  <c r="Q149" i="13"/>
  <c r="N118" i="13"/>
  <c r="Q64" i="14"/>
  <c r="Q56" i="6" s="1"/>
  <c r="Q48" i="6"/>
  <c r="I47" i="6"/>
  <c r="Q45" i="6"/>
  <c r="I41" i="6"/>
  <c r="C140" i="6"/>
  <c r="O135" i="6"/>
  <c r="J149" i="6"/>
  <c r="B148" i="6"/>
  <c r="B142" i="6"/>
  <c r="B129" i="11"/>
  <c r="L123" i="11"/>
  <c r="B121" i="11"/>
  <c r="C109" i="11"/>
  <c r="Q102" i="11"/>
  <c r="P100" i="11"/>
  <c r="P98" i="11" s="1"/>
  <c r="E99" i="11"/>
  <c r="B142" i="12"/>
  <c r="M118" i="13"/>
  <c r="P102" i="13"/>
  <c r="H101" i="13"/>
  <c r="P135" i="13"/>
  <c r="P210" i="19"/>
  <c r="P195" i="19"/>
  <c r="P194" i="19" s="1"/>
  <c r="H235" i="20"/>
  <c r="H191" i="19"/>
  <c r="P227" i="20"/>
  <c r="P176" i="19"/>
  <c r="P175" i="19" s="1"/>
  <c r="B140" i="6"/>
  <c r="Q46" i="10"/>
  <c r="O120" i="11"/>
  <c r="Q108" i="11"/>
  <c r="Q104" i="11"/>
  <c r="P102" i="11"/>
  <c r="O100" i="11"/>
  <c r="P111" i="12"/>
  <c r="K118" i="13"/>
  <c r="O102" i="13"/>
  <c r="O50" i="9"/>
  <c r="G49" i="9"/>
  <c r="O135" i="13"/>
  <c r="O47" i="9"/>
  <c r="P46" i="10"/>
  <c r="P51" i="6" s="1"/>
  <c r="K120" i="11"/>
  <c r="K115" i="11" s="1"/>
  <c r="P108" i="11"/>
  <c r="P104" i="11"/>
  <c r="O102" i="11"/>
  <c r="N100" i="11"/>
  <c r="N98" i="11" s="1"/>
  <c r="C138" i="12"/>
  <c r="K136" i="12"/>
  <c r="C135" i="12"/>
  <c r="O111" i="12"/>
  <c r="O98" i="12" s="1"/>
  <c r="J106" i="12"/>
  <c r="I118" i="13"/>
  <c r="F117" i="13"/>
  <c r="F147" i="13"/>
  <c r="N102" i="13"/>
  <c r="F101" i="13"/>
  <c r="N135" i="13"/>
  <c r="K253" i="17"/>
  <c r="K204" i="17"/>
  <c r="C203" i="17"/>
  <c r="C252" i="17"/>
  <c r="H123" i="11"/>
  <c r="B102" i="11"/>
  <c r="B135" i="12"/>
  <c r="Q101" i="12"/>
  <c r="E147" i="13"/>
  <c r="E117" i="13"/>
  <c r="M102" i="13"/>
  <c r="E101" i="13"/>
  <c r="M135" i="13"/>
  <c r="E96" i="14"/>
  <c r="E157" i="6" s="1"/>
  <c r="E41" i="6"/>
  <c r="Q101" i="11"/>
  <c r="P15" i="8"/>
  <c r="P101" i="12"/>
  <c r="D147" i="13"/>
  <c r="D117" i="13"/>
  <c r="L102" i="13"/>
  <c r="D101" i="13"/>
  <c r="K211" i="15"/>
  <c r="K205" i="15"/>
  <c r="K208" i="15"/>
  <c r="K201" i="15"/>
  <c r="K206" i="15"/>
  <c r="K212" i="15"/>
  <c r="C174" i="15"/>
  <c r="C169" i="15"/>
  <c r="C173" i="15"/>
  <c r="C171" i="15"/>
  <c r="C227" i="17"/>
  <c r="C165" i="15"/>
  <c r="F140" i="6"/>
  <c r="H120" i="11"/>
  <c r="H127" i="11"/>
  <c r="H115" i="11" s="1"/>
  <c r="H119" i="11"/>
  <c r="P101" i="11"/>
  <c r="O101" i="12"/>
  <c r="F118" i="13"/>
  <c r="J256" i="17"/>
  <c r="J209" i="15"/>
  <c r="J252" i="16"/>
  <c r="J203" i="15"/>
  <c r="B251" i="16"/>
  <c r="B202" i="15"/>
  <c r="J249" i="16"/>
  <c r="J208" i="15"/>
  <c r="J206" i="15"/>
  <c r="J202" i="15"/>
  <c r="B240" i="16"/>
  <c r="B184" i="15"/>
  <c r="B183" i="15" s="1"/>
  <c r="B232" i="16"/>
  <c r="B170" i="15"/>
  <c r="B178" i="15"/>
  <c r="B169" i="15"/>
  <c r="B173" i="15"/>
  <c r="B176" i="15"/>
  <c r="B227" i="16"/>
  <c r="B165" i="15"/>
  <c r="H253" i="17"/>
  <c r="H204" i="17"/>
  <c r="P202" i="17"/>
  <c r="P251" i="17"/>
  <c r="H250" i="17"/>
  <c r="H201" i="17"/>
  <c r="P186" i="17"/>
  <c r="P242" i="17"/>
  <c r="H185" i="17"/>
  <c r="H241" i="17"/>
  <c r="P232" i="17"/>
  <c r="P170" i="17"/>
  <c r="H231" i="17"/>
  <c r="H169" i="17"/>
  <c r="I221" i="17"/>
  <c r="I159" i="17"/>
  <c r="I158" i="17" s="1"/>
  <c r="J100" i="11"/>
  <c r="G136" i="12"/>
  <c r="F151" i="12"/>
  <c r="F149" i="12"/>
  <c r="N147" i="12"/>
  <c r="N117" i="12"/>
  <c r="F146" i="12"/>
  <c r="N101" i="12"/>
  <c r="N109" i="12"/>
  <c r="N134" i="12"/>
  <c r="B101" i="13"/>
  <c r="J99" i="13"/>
  <c r="H125" i="11"/>
  <c r="J136" i="12"/>
  <c r="M101" i="12"/>
  <c r="M109" i="12"/>
  <c r="M107" i="12"/>
  <c r="Q122" i="13"/>
  <c r="Q152" i="13"/>
  <c r="Q49" i="6"/>
  <c r="Q34" i="6"/>
  <c r="M15" i="7"/>
  <c r="L101" i="12"/>
  <c r="L109" i="12"/>
  <c r="L107" i="12"/>
  <c r="O148" i="13"/>
  <c r="P122" i="13"/>
  <c r="P152" i="13"/>
  <c r="P149" i="13"/>
  <c r="P119" i="13"/>
  <c r="H128" i="11"/>
  <c r="G122" i="11"/>
  <c r="O101" i="11"/>
  <c r="C26" i="8"/>
  <c r="K101" i="12"/>
  <c r="C100" i="12"/>
  <c r="K104" i="12"/>
  <c r="K107" i="12"/>
  <c r="K98" i="12" s="1"/>
  <c r="O122" i="13"/>
  <c r="O152" i="13"/>
  <c r="J147" i="12"/>
  <c r="J117" i="12"/>
  <c r="J115" i="12" s="1"/>
  <c r="J101" i="12"/>
  <c r="B100" i="12"/>
  <c r="J109" i="12"/>
  <c r="J104" i="12"/>
  <c r="J98" i="12" s="1"/>
  <c r="J107" i="12"/>
  <c r="J102" i="12"/>
  <c r="N122" i="13"/>
  <c r="N152" i="13"/>
  <c r="N149" i="13"/>
  <c r="N119" i="13"/>
  <c r="F102" i="13"/>
  <c r="F138" i="13"/>
  <c r="N100" i="13"/>
  <c r="F99" i="13"/>
  <c r="J210" i="15"/>
  <c r="Q99" i="11"/>
  <c r="C125" i="11"/>
  <c r="C115" i="11" s="1"/>
  <c r="B120" i="11"/>
  <c r="Q103" i="11"/>
  <c r="P99" i="11"/>
  <c r="B119" i="11"/>
  <c r="B115" i="11" s="1"/>
  <c r="B116" i="11"/>
  <c r="J15" i="7"/>
  <c r="L105" i="12"/>
  <c r="H100" i="12"/>
  <c r="I15" i="8"/>
  <c r="Q111" i="12"/>
  <c r="Q106" i="12"/>
  <c r="Q104" i="12"/>
  <c r="Q98" i="12" s="1"/>
  <c r="I101" i="12"/>
  <c r="Q99" i="12"/>
  <c r="I104" i="12"/>
  <c r="I102" i="12"/>
  <c r="I98" i="12" s="1"/>
  <c r="H137" i="13"/>
  <c r="M99" i="13"/>
  <c r="M149" i="13"/>
  <c r="M119" i="13"/>
  <c r="E138" i="13"/>
  <c r="K60" i="10"/>
  <c r="C122" i="11"/>
  <c r="Q105" i="11"/>
  <c r="P103" i="11"/>
  <c r="O99" i="11"/>
  <c r="Q124" i="11"/>
  <c r="I15" i="7"/>
  <c r="K105" i="12"/>
  <c r="O99" i="12"/>
  <c r="P106" i="12"/>
  <c r="P104" i="12"/>
  <c r="H101" i="12"/>
  <c r="P99" i="12"/>
  <c r="H104" i="12"/>
  <c r="H102" i="12"/>
  <c r="H99" i="12"/>
  <c r="H105" i="12"/>
  <c r="J148" i="13"/>
  <c r="F135" i="13"/>
  <c r="D138" i="13"/>
  <c r="L100" i="13"/>
  <c r="B180" i="15"/>
  <c r="M52" i="6"/>
  <c r="G117" i="11"/>
  <c r="O103" i="11"/>
  <c r="N99" i="11"/>
  <c r="P154" i="13"/>
  <c r="H153" i="13"/>
  <c r="H150" i="13"/>
  <c r="P142" i="13"/>
  <c r="P140" i="13"/>
  <c r="P10" i="7"/>
  <c r="F119" i="12"/>
  <c r="Q108" i="12"/>
  <c r="J105" i="12"/>
  <c r="N99" i="12"/>
  <c r="G15" i="8"/>
  <c r="O108" i="12"/>
  <c r="O106" i="12"/>
  <c r="O104" i="12"/>
  <c r="G101" i="12"/>
  <c r="G98" i="12" s="1"/>
  <c r="F137" i="13"/>
  <c r="K149" i="13"/>
  <c r="K119" i="13"/>
  <c r="C50" i="9"/>
  <c r="C138" i="13"/>
  <c r="K100" i="13"/>
  <c r="K48" i="9"/>
  <c r="C99" i="13"/>
  <c r="C47" i="9"/>
  <c r="J213" i="15"/>
  <c r="K202" i="15"/>
  <c r="J52" i="6"/>
  <c r="L139" i="6"/>
  <c r="D135" i="6"/>
  <c r="Q121" i="11"/>
  <c r="E117" i="11"/>
  <c r="O105" i="11"/>
  <c r="G128" i="11"/>
  <c r="O154" i="12"/>
  <c r="G150" i="12"/>
  <c r="O148" i="12"/>
  <c r="G147" i="12"/>
  <c r="O15" i="7"/>
  <c r="G15" i="7"/>
  <c r="O141" i="12"/>
  <c r="O10" i="7"/>
  <c r="M99" i="12"/>
  <c r="F153" i="12"/>
  <c r="N118" i="12"/>
  <c r="N116" i="12"/>
  <c r="N129" i="12"/>
  <c r="F15" i="8"/>
  <c r="N111" i="12"/>
  <c r="N142" i="12"/>
  <c r="N106" i="12"/>
  <c r="N141" i="12"/>
  <c r="N140" i="12"/>
  <c r="N138" i="12"/>
  <c r="F101" i="12"/>
  <c r="N135" i="12"/>
  <c r="E137" i="13"/>
  <c r="P121" i="11"/>
  <c r="Q111" i="11"/>
  <c r="N105" i="11"/>
  <c r="F15" i="7"/>
  <c r="F10" i="7"/>
  <c r="M120" i="12"/>
  <c r="E15" i="8"/>
  <c r="M108" i="12"/>
  <c r="M106" i="12"/>
  <c r="M104" i="12"/>
  <c r="E101" i="12"/>
  <c r="C147" i="13"/>
  <c r="D137" i="13"/>
  <c r="D204" i="16"/>
  <c r="D253" i="16"/>
  <c r="L202" i="16"/>
  <c r="L251" i="16"/>
  <c r="D201" i="16"/>
  <c r="D250" i="16"/>
  <c r="L245" i="16"/>
  <c r="L189" i="16"/>
  <c r="L171" i="16"/>
  <c r="L172" i="16"/>
  <c r="L169" i="16"/>
  <c r="L167" i="16" s="1"/>
  <c r="L174" i="16"/>
  <c r="L179" i="16"/>
  <c r="L163" i="16"/>
  <c r="L160" i="16"/>
  <c r="L158" i="16" s="1"/>
  <c r="L162" i="16"/>
  <c r="K140" i="6"/>
  <c r="C139" i="6"/>
  <c r="I134" i="6"/>
  <c r="J145" i="6"/>
  <c r="J142" i="6"/>
  <c r="O121" i="11"/>
  <c r="B117" i="11"/>
  <c r="Q109" i="11"/>
  <c r="M145" i="12"/>
  <c r="N122" i="12"/>
  <c r="L108" i="12"/>
  <c r="Q103" i="12"/>
  <c r="K99" i="12"/>
  <c r="L106" i="12"/>
  <c r="L104" i="12"/>
  <c r="B147" i="13"/>
  <c r="J140" i="6"/>
  <c r="B139" i="6"/>
  <c r="Q116" i="11"/>
  <c r="O111" i="11"/>
  <c r="P109" i="11"/>
  <c r="Q107" i="11"/>
  <c r="H103" i="11"/>
  <c r="H98" i="11" s="1"/>
  <c r="G99" i="11"/>
  <c r="D128" i="11"/>
  <c r="L154" i="13"/>
  <c r="D153" i="13"/>
  <c r="D150" i="13"/>
  <c r="D117" i="11"/>
  <c r="L15" i="7"/>
  <c r="L142" i="13"/>
  <c r="L141" i="13"/>
  <c r="L140" i="13"/>
  <c r="K108" i="12"/>
  <c r="P103" i="12"/>
  <c r="P98" i="12" s="1"/>
  <c r="J99" i="12"/>
  <c r="Q146" i="13"/>
  <c r="N136" i="13"/>
  <c r="F253" i="16"/>
  <c r="F204" i="15"/>
  <c r="N243" i="16"/>
  <c r="N187" i="15"/>
  <c r="F242" i="16"/>
  <c r="F186" i="15"/>
  <c r="F188" i="15"/>
  <c r="F187" i="15"/>
  <c r="F192" i="15"/>
  <c r="F190" i="15"/>
  <c r="F198" i="15"/>
  <c r="N232" i="16"/>
  <c r="N170" i="15"/>
  <c r="N229" i="16"/>
  <c r="N169" i="15"/>
  <c r="N174" i="15"/>
  <c r="N176" i="15"/>
  <c r="N180" i="15"/>
  <c r="N173" i="15"/>
  <c r="N179" i="15"/>
  <c r="P189" i="17"/>
  <c r="G134" i="6"/>
  <c r="L121" i="11"/>
  <c r="F99" i="11"/>
  <c r="C128" i="11"/>
  <c r="C15" i="7"/>
  <c r="K15" i="7"/>
  <c r="K138" i="12"/>
  <c r="J108" i="12"/>
  <c r="O103" i="12"/>
  <c r="I99" i="12"/>
  <c r="O146" i="13"/>
  <c r="J212" i="15"/>
  <c r="E136" i="6"/>
  <c r="E134" i="6"/>
  <c r="K121" i="11"/>
  <c r="O116" i="11"/>
  <c r="G105" i="11"/>
  <c r="D99" i="11"/>
  <c r="B128" i="11"/>
  <c r="J129" i="11"/>
  <c r="J135" i="12"/>
  <c r="B99" i="11"/>
  <c r="B98" i="11" s="1"/>
  <c r="I108" i="12"/>
  <c r="N103" i="12"/>
  <c r="N146" i="13"/>
  <c r="O138" i="6"/>
  <c r="N149" i="6"/>
  <c r="N143" i="6"/>
  <c r="O62" i="10"/>
  <c r="Q123" i="11"/>
  <c r="C119" i="11"/>
  <c r="Q129" i="11"/>
  <c r="Q10" i="7"/>
  <c r="I10" i="7"/>
  <c r="I99" i="11"/>
  <c r="H108" i="12"/>
  <c r="M103" i="12"/>
  <c r="M146" i="13"/>
  <c r="B179" i="15"/>
  <c r="C187" i="17"/>
  <c r="C243" i="17"/>
  <c r="C184" i="17"/>
  <c r="C240" i="17"/>
  <c r="E80" i="52"/>
  <c r="E85" i="52"/>
  <c r="E87" i="52"/>
  <c r="E88" i="52"/>
  <c r="E76" i="52"/>
  <c r="E77" i="52"/>
  <c r="E78" i="52"/>
  <c r="J221" i="16"/>
  <c r="J159" i="15"/>
  <c r="B240" i="17"/>
  <c r="B184" i="17"/>
  <c r="B233" i="17"/>
  <c r="B171" i="17"/>
  <c r="K162" i="17"/>
  <c r="K224" i="17"/>
  <c r="C223" i="17"/>
  <c r="C161" i="17"/>
  <c r="I253" i="17"/>
  <c r="I204" i="17"/>
  <c r="Q186" i="17"/>
  <c r="Q242" i="17"/>
  <c r="Q192" i="17"/>
  <c r="Q188" i="17"/>
  <c r="Q232" i="17"/>
  <c r="Q170" i="17"/>
  <c r="G35" i="6"/>
  <c r="Q187" i="15"/>
  <c r="B163" i="15"/>
  <c r="F160" i="15"/>
  <c r="N215" i="16"/>
  <c r="J179" i="16"/>
  <c r="J162" i="16"/>
  <c r="G253" i="17"/>
  <c r="G204" i="17"/>
  <c r="O186" i="17"/>
  <c r="O242" i="17"/>
  <c r="G185" i="17"/>
  <c r="G183" i="17" s="1"/>
  <c r="G241" i="17"/>
  <c r="O232" i="17"/>
  <c r="O170" i="17"/>
  <c r="H162" i="17"/>
  <c r="H158" i="17" s="1"/>
  <c r="H224" i="17"/>
  <c r="H159" i="17"/>
  <c r="H221" i="17"/>
  <c r="K102" i="13"/>
  <c r="K50" i="9"/>
  <c r="C101" i="13"/>
  <c r="C49" i="9"/>
  <c r="K47" i="9"/>
  <c r="F96" i="14"/>
  <c r="F157" i="6" s="1"/>
  <c r="F204" i="17"/>
  <c r="F253" i="17"/>
  <c r="N76" i="14"/>
  <c r="N196" i="17"/>
  <c r="N232" i="17"/>
  <c r="N170" i="17"/>
  <c r="G162" i="17"/>
  <c r="G158" i="17" s="1"/>
  <c r="G224" i="17"/>
  <c r="G159" i="17"/>
  <c r="G221" i="17"/>
  <c r="N246" i="21"/>
  <c r="N210" i="21"/>
  <c r="N240" i="21"/>
  <c r="N197" i="21"/>
  <c r="N207" i="21"/>
  <c r="N194" i="21" s="1"/>
  <c r="N201" i="21"/>
  <c r="N203" i="21"/>
  <c r="F230" i="21"/>
  <c r="F179" i="21"/>
  <c r="N228" i="21"/>
  <c r="N177" i="21"/>
  <c r="F176" i="21"/>
  <c r="F227" i="21"/>
  <c r="N224" i="21"/>
  <c r="N172" i="21"/>
  <c r="N163" i="21"/>
  <c r="N220" i="21"/>
  <c r="F217" i="21"/>
  <c r="F160" i="21"/>
  <c r="N158" i="21"/>
  <c r="N215" i="21"/>
  <c r="Q94" i="14"/>
  <c r="Q208" i="16"/>
  <c r="J204" i="17"/>
  <c r="L159" i="17"/>
  <c r="E204" i="17"/>
  <c r="E253" i="17"/>
  <c r="M186" i="17"/>
  <c r="M242" i="17"/>
  <c r="E185" i="17"/>
  <c r="E241" i="17"/>
  <c r="M232" i="17"/>
  <c r="M170" i="17"/>
  <c r="M246" i="19"/>
  <c r="M210" i="19"/>
  <c r="Q100" i="13"/>
  <c r="I99" i="13"/>
  <c r="D204" i="17"/>
  <c r="D253" i="17"/>
  <c r="L251" i="17"/>
  <c r="L202" i="17"/>
  <c r="L190" i="17"/>
  <c r="L196" i="17"/>
  <c r="E162" i="17"/>
  <c r="E224" i="17"/>
  <c r="E159" i="17"/>
  <c r="E221" i="17"/>
  <c r="H10" i="9"/>
  <c r="P100" i="13"/>
  <c r="H99" i="13"/>
  <c r="C47" i="6"/>
  <c r="C41" i="6"/>
  <c r="C35" i="6"/>
  <c r="I204" i="15"/>
  <c r="I200" i="15" s="1"/>
  <c r="I202" i="15"/>
  <c r="N159" i="15"/>
  <c r="O201" i="16"/>
  <c r="O215" i="16"/>
  <c r="C206" i="17"/>
  <c r="C253" i="17"/>
  <c r="C204" i="17"/>
  <c r="K186" i="17"/>
  <c r="K183" i="17" s="1"/>
  <c r="K242" i="17"/>
  <c r="K190" i="17"/>
  <c r="K196" i="17"/>
  <c r="G102" i="13"/>
  <c r="G50" i="9"/>
  <c r="O100" i="13"/>
  <c r="O48" i="9"/>
  <c r="G99" i="13"/>
  <c r="G47" i="9"/>
  <c r="F180" i="16"/>
  <c r="F173" i="16"/>
  <c r="F164" i="16"/>
  <c r="F159" i="16"/>
  <c r="M202" i="17"/>
  <c r="B206" i="17"/>
  <c r="B204" i="17"/>
  <c r="B253" i="17"/>
  <c r="J232" i="17"/>
  <c r="J170" i="17"/>
  <c r="B231" i="17"/>
  <c r="B169" i="17"/>
  <c r="C164" i="17"/>
  <c r="C159" i="17"/>
  <c r="C221" i="17"/>
  <c r="M211" i="16"/>
  <c r="M213" i="16"/>
  <c r="Q196" i="17"/>
  <c r="I190" i="17"/>
  <c r="I196" i="17"/>
  <c r="B164" i="17"/>
  <c r="J222" i="17"/>
  <c r="J160" i="17"/>
  <c r="J158" i="17" s="1"/>
  <c r="E99" i="13"/>
  <c r="L209" i="16"/>
  <c r="L256" i="16"/>
  <c r="L203" i="16"/>
  <c r="L252" i="16"/>
  <c r="L210" i="16"/>
  <c r="L206" i="16"/>
  <c r="L249" i="16"/>
  <c r="D198" i="16"/>
  <c r="D191" i="16"/>
  <c r="L180" i="16"/>
  <c r="L235" i="16"/>
  <c r="L173" i="16"/>
  <c r="L168" i="16"/>
  <c r="L164" i="16"/>
  <c r="D164" i="16"/>
  <c r="D158" i="16" s="1"/>
  <c r="D159" i="16"/>
  <c r="P209" i="17"/>
  <c r="P212" i="17"/>
  <c r="H202" i="17"/>
  <c r="H251" i="17"/>
  <c r="P196" i="17"/>
  <c r="P184" i="17"/>
  <c r="P240" i="17"/>
  <c r="H190" i="17"/>
  <c r="H196" i="17"/>
  <c r="D99" i="13"/>
  <c r="Q191" i="15"/>
  <c r="B162" i="15"/>
  <c r="K205" i="16"/>
  <c r="K213" i="16"/>
  <c r="C159" i="16"/>
  <c r="C162" i="16"/>
  <c r="I202" i="17"/>
  <c r="F225" i="16"/>
  <c r="F163" i="15"/>
  <c r="J212" i="16"/>
  <c r="J206" i="16"/>
  <c r="J173" i="16"/>
  <c r="J164" i="16"/>
  <c r="J158" i="16" s="1"/>
  <c r="J159" i="16"/>
  <c r="B159" i="16"/>
  <c r="B162" i="16"/>
  <c r="M10" i="7"/>
  <c r="E100" i="11"/>
  <c r="M134" i="12"/>
  <c r="C15" i="8"/>
  <c r="I138" i="13"/>
  <c r="J100" i="13"/>
  <c r="M40" i="6"/>
  <c r="M34" i="6"/>
  <c r="M206" i="15"/>
  <c r="M215" i="15"/>
  <c r="M208" i="16"/>
  <c r="D202" i="16"/>
  <c r="G160" i="16"/>
  <c r="Q206" i="16"/>
  <c r="Q204" i="16"/>
  <c r="I180" i="16"/>
  <c r="I178" i="16"/>
  <c r="I167" i="16" s="1"/>
  <c r="I173" i="16"/>
  <c r="I168" i="16"/>
  <c r="N186" i="17"/>
  <c r="L10" i="7"/>
  <c r="D100" i="11"/>
  <c r="B153" i="12"/>
  <c r="B150" i="12"/>
  <c r="J142" i="12"/>
  <c r="J140" i="12"/>
  <c r="J10" i="8"/>
  <c r="H138" i="13"/>
  <c r="Q15" i="9"/>
  <c r="N161" i="15"/>
  <c r="L243" i="16"/>
  <c r="D234" i="16"/>
  <c r="D231" i="16"/>
  <c r="L229" i="16"/>
  <c r="L169" i="15"/>
  <c r="L176" i="15"/>
  <c r="L223" i="16"/>
  <c r="D222" i="16"/>
  <c r="L162" i="15"/>
  <c r="L163" i="15"/>
  <c r="N213" i="16"/>
  <c r="F160" i="16"/>
  <c r="P210" i="16"/>
  <c r="P206" i="16"/>
  <c r="P204" i="16"/>
  <c r="P200" i="16" s="1"/>
  <c r="P189" i="16"/>
  <c r="P198" i="16"/>
  <c r="H180" i="16"/>
  <c r="H178" i="16"/>
  <c r="H167" i="16" s="1"/>
  <c r="H173" i="16"/>
  <c r="H164" i="16"/>
  <c r="J250" i="17"/>
  <c r="K241" i="17"/>
  <c r="L232" i="17"/>
  <c r="G201" i="17"/>
  <c r="K134" i="12"/>
  <c r="Q127" i="12"/>
  <c r="Q115" i="12" s="1"/>
  <c r="Q119" i="12"/>
  <c r="Q15" i="8"/>
  <c r="Q109" i="12"/>
  <c r="Q10" i="8"/>
  <c r="I10" i="8"/>
  <c r="G138" i="13"/>
  <c r="H15" i="9"/>
  <c r="H26" i="9"/>
  <c r="O94" i="14"/>
  <c r="K215" i="15"/>
  <c r="K213" i="15"/>
  <c r="K207" i="15"/>
  <c r="C198" i="15"/>
  <c r="C179" i="15"/>
  <c r="K169" i="15"/>
  <c r="K172" i="15"/>
  <c r="K167" i="15" s="1"/>
  <c r="K227" i="17"/>
  <c r="K165" i="15"/>
  <c r="K208" i="16"/>
  <c r="F174" i="16"/>
  <c r="C160" i="16"/>
  <c r="O212" i="16"/>
  <c r="O210" i="16"/>
  <c r="O206" i="16"/>
  <c r="O204" i="16"/>
  <c r="O189" i="16"/>
  <c r="O198" i="16"/>
  <c r="G180" i="16"/>
  <c r="G178" i="16"/>
  <c r="G173" i="16"/>
  <c r="G164" i="16"/>
  <c r="G159" i="16"/>
  <c r="G158" i="16" s="1"/>
  <c r="I241" i="17"/>
  <c r="I232" i="17"/>
  <c r="J186" i="17"/>
  <c r="P127" i="12"/>
  <c r="P115" i="12" s="1"/>
  <c r="P122" i="12"/>
  <c r="P109" i="12"/>
  <c r="P26" i="8"/>
  <c r="P10" i="8"/>
  <c r="H10" i="8"/>
  <c r="G26" i="9"/>
  <c r="O10" i="9"/>
  <c r="O49" i="9"/>
  <c r="G48" i="9"/>
  <c r="N94" i="14"/>
  <c r="J215" i="15"/>
  <c r="B257" i="17"/>
  <c r="B255" i="17"/>
  <c r="B253" i="16"/>
  <c r="J251" i="16"/>
  <c r="J243" i="16"/>
  <c r="B242" i="16"/>
  <c r="J240" i="16"/>
  <c r="J237" i="16"/>
  <c r="B174" i="15"/>
  <c r="B234" i="16"/>
  <c r="B172" i="15"/>
  <c r="B231" i="16"/>
  <c r="J227" i="16"/>
  <c r="J165" i="15"/>
  <c r="B225" i="16"/>
  <c r="J223" i="16"/>
  <c r="J161" i="15"/>
  <c r="J158" i="15" s="1"/>
  <c r="B222" i="16"/>
  <c r="N201" i="16"/>
  <c r="E174" i="16"/>
  <c r="D223" i="17"/>
  <c r="O127" i="12"/>
  <c r="O122" i="12"/>
  <c r="G129" i="12"/>
  <c r="O109" i="12"/>
  <c r="G108" i="12"/>
  <c r="G26" i="8"/>
  <c r="O26" i="8"/>
  <c r="O10" i="8"/>
  <c r="G10" i="8"/>
  <c r="N15" i="9"/>
  <c r="N10" i="9"/>
  <c r="Q196" i="15"/>
  <c r="I208" i="15"/>
  <c r="Q201" i="15"/>
  <c r="Q192" i="15"/>
  <c r="Q188" i="15"/>
  <c r="Q183" i="15" s="1"/>
  <c r="I164" i="15"/>
  <c r="I163" i="15"/>
  <c r="M201" i="16"/>
  <c r="M206" i="16"/>
  <c r="E180" i="16"/>
  <c r="P252" i="17"/>
  <c r="F250" i="17"/>
  <c r="H10" i="7"/>
  <c r="N127" i="12"/>
  <c r="F154" i="12"/>
  <c r="N152" i="12"/>
  <c r="N149" i="12"/>
  <c r="F148" i="12"/>
  <c r="N15" i="8"/>
  <c r="N143" i="12"/>
  <c r="F108" i="12"/>
  <c r="N26" i="8"/>
  <c r="N10" i="8"/>
  <c r="F10" i="8"/>
  <c r="E10" i="9"/>
  <c r="Q205" i="15"/>
  <c r="P249" i="17"/>
  <c r="P241" i="16"/>
  <c r="H240" i="16"/>
  <c r="P235" i="16"/>
  <c r="P233" i="16"/>
  <c r="H232" i="16"/>
  <c r="H229" i="16"/>
  <c r="H176" i="15"/>
  <c r="H174" i="15"/>
  <c r="H172" i="15"/>
  <c r="H168" i="15"/>
  <c r="H227" i="16"/>
  <c r="P224" i="16"/>
  <c r="P221" i="16"/>
  <c r="H163" i="15"/>
  <c r="H159" i="15"/>
  <c r="L201" i="16"/>
  <c r="E250" i="17"/>
  <c r="P192" i="17"/>
  <c r="H189" i="17"/>
  <c r="M127" i="12"/>
  <c r="M122" i="12"/>
  <c r="E129" i="12"/>
  <c r="E115" i="12" s="1"/>
  <c r="E108" i="12"/>
  <c r="M26" i="8"/>
  <c r="M10" i="8"/>
  <c r="E10" i="8"/>
  <c r="D10" i="9"/>
  <c r="L10" i="9"/>
  <c r="L137" i="13"/>
  <c r="N164" i="15"/>
  <c r="B161" i="15"/>
  <c r="G215" i="15"/>
  <c r="G208" i="15"/>
  <c r="K201" i="16"/>
  <c r="F163" i="16"/>
  <c r="D250" i="17"/>
  <c r="C231" i="17"/>
  <c r="K170" i="17"/>
  <c r="G75" i="18"/>
  <c r="L127" i="12"/>
  <c r="L122" i="12"/>
  <c r="D119" i="12"/>
  <c r="D115" i="12" s="1"/>
  <c r="L15" i="8"/>
  <c r="D108" i="12"/>
  <c r="L10" i="8"/>
  <c r="M100" i="13"/>
  <c r="C26" i="9"/>
  <c r="K10" i="9"/>
  <c r="C48" i="9"/>
  <c r="Q242" i="15"/>
  <c r="N252" i="16"/>
  <c r="F251" i="16"/>
  <c r="N249" i="16"/>
  <c r="F191" i="15"/>
  <c r="F243" i="16"/>
  <c r="N241" i="16"/>
  <c r="F240" i="16"/>
  <c r="N178" i="15"/>
  <c r="N235" i="16"/>
  <c r="N233" i="16"/>
  <c r="N171" i="15"/>
  <c r="F232" i="16"/>
  <c r="F229" i="16"/>
  <c r="F227" i="16"/>
  <c r="N226" i="16"/>
  <c r="N224" i="16"/>
  <c r="F223" i="16"/>
  <c r="N221" i="16"/>
  <c r="J201" i="16"/>
  <c r="D180" i="16"/>
  <c r="C250" i="17"/>
  <c r="Q230" i="17"/>
  <c r="E10" i="7"/>
  <c r="M102" i="11"/>
  <c r="M98" i="11" s="1"/>
  <c r="K15" i="8"/>
  <c r="K109" i="12"/>
  <c r="K26" i="8"/>
  <c r="C10" i="8"/>
  <c r="K103" i="12"/>
  <c r="J137" i="13"/>
  <c r="E46" i="6"/>
  <c r="E34" i="6"/>
  <c r="Q198" i="15"/>
  <c r="Q190" i="15"/>
  <c r="M211" i="15"/>
  <c r="E172" i="15"/>
  <c r="E167" i="15" s="1"/>
  <c r="E179" i="15"/>
  <c r="E159" i="15"/>
  <c r="E163" i="15"/>
  <c r="C163" i="16"/>
  <c r="B250" i="17"/>
  <c r="P206" i="17"/>
  <c r="M190" i="17"/>
  <c r="H170" i="17"/>
  <c r="M201" i="17"/>
  <c r="M250" i="17"/>
  <c r="M197" i="17"/>
  <c r="M192" i="17"/>
  <c r="M188" i="17"/>
  <c r="E187" i="17"/>
  <c r="E243" i="17"/>
  <c r="E184" i="17"/>
  <c r="E183" i="17" s="1"/>
  <c r="E240" i="17"/>
  <c r="E171" i="17"/>
  <c r="E233" i="17"/>
  <c r="F223" i="17"/>
  <c r="F161" i="17"/>
  <c r="D10" i="7"/>
  <c r="L99" i="11"/>
  <c r="J149" i="12"/>
  <c r="B148" i="12"/>
  <c r="J146" i="12"/>
  <c r="B141" i="12"/>
  <c r="B140" i="12"/>
  <c r="L135" i="13"/>
  <c r="Q10" i="9"/>
  <c r="I10" i="9"/>
  <c r="Q102" i="13"/>
  <c r="I137" i="13"/>
  <c r="D254" i="16"/>
  <c r="D196" i="15"/>
  <c r="D191" i="15"/>
  <c r="D240" i="16"/>
  <c r="L178" i="15"/>
  <c r="D232" i="16"/>
  <c r="D170" i="15"/>
  <c r="L230" i="16"/>
  <c r="D227" i="16"/>
  <c r="L164" i="15"/>
  <c r="L224" i="16"/>
  <c r="D223" i="16"/>
  <c r="D161" i="15"/>
  <c r="K206" i="16"/>
  <c r="M205" i="15"/>
  <c r="M200" i="15" s="1"/>
  <c r="E174" i="15"/>
  <c r="M162" i="15"/>
  <c r="K215" i="16"/>
  <c r="K207" i="16"/>
  <c r="K202" i="16"/>
  <c r="K171" i="16"/>
  <c r="K161" i="16"/>
  <c r="L197" i="17"/>
  <c r="L183" i="17" s="1"/>
  <c r="L192" i="17"/>
  <c r="L188" i="17"/>
  <c r="C75" i="18"/>
  <c r="K207" i="19"/>
  <c r="K194" i="19" s="1"/>
  <c r="H161" i="19"/>
  <c r="G207" i="19"/>
  <c r="G201" i="19"/>
  <c r="E196" i="21"/>
  <c r="E194" i="21" s="1"/>
  <c r="E239" i="21"/>
  <c r="E230" i="21"/>
  <c r="E179" i="21"/>
  <c r="E176" i="21"/>
  <c r="E227" i="21"/>
  <c r="D179" i="19"/>
  <c r="L246" i="21"/>
  <c r="L210" i="21"/>
  <c r="L240" i="21"/>
  <c r="L197" i="21"/>
  <c r="L199" i="21"/>
  <c r="L207" i="21"/>
  <c r="D176" i="21"/>
  <c r="D227" i="21"/>
  <c r="D172" i="20"/>
  <c r="D224" i="20"/>
  <c r="C196" i="21"/>
  <c r="C239" i="21"/>
  <c r="K237" i="21"/>
  <c r="C176" i="21"/>
  <c r="C227" i="21"/>
  <c r="K181" i="20"/>
  <c r="K190" i="20"/>
  <c r="J246" i="21"/>
  <c r="J210" i="21"/>
  <c r="J240" i="21"/>
  <c r="J197" i="21"/>
  <c r="J199" i="21"/>
  <c r="J207" i="21"/>
  <c r="J163" i="21"/>
  <c r="J220" i="21"/>
  <c r="Q195" i="21"/>
  <c r="Q194" i="21" s="1"/>
  <c r="Q238" i="21"/>
  <c r="I206" i="21"/>
  <c r="I207" i="21"/>
  <c r="Q207" i="20"/>
  <c r="Q209" i="20"/>
  <c r="H246" i="21"/>
  <c r="H210" i="21"/>
  <c r="H81" i="18"/>
  <c r="H110" i="6" s="1"/>
  <c r="H207" i="21"/>
  <c r="H244" i="20"/>
  <c r="H203" i="20"/>
  <c r="P198" i="20"/>
  <c r="P194" i="20" s="1"/>
  <c r="P207" i="20"/>
  <c r="P200" i="20"/>
  <c r="P201" i="20"/>
  <c r="P209" i="20"/>
  <c r="P160" i="20"/>
  <c r="P166" i="20"/>
  <c r="P162" i="20"/>
  <c r="P170" i="20"/>
  <c r="P163" i="20"/>
  <c r="G197" i="21"/>
  <c r="G240" i="21"/>
  <c r="O207" i="20"/>
  <c r="O199" i="20"/>
  <c r="O209" i="20"/>
  <c r="G183" i="20"/>
  <c r="G177" i="20"/>
  <c r="O160" i="20"/>
  <c r="O166" i="20"/>
  <c r="O162" i="20"/>
  <c r="O170" i="20"/>
  <c r="O163" i="20"/>
  <c r="N206" i="21"/>
  <c r="N200" i="21"/>
  <c r="N241" i="21"/>
  <c r="N198" i="21"/>
  <c r="F163" i="21"/>
  <c r="F220" i="21"/>
  <c r="E209" i="19"/>
  <c r="E228" i="21"/>
  <c r="E177" i="21"/>
  <c r="E161" i="21"/>
  <c r="E218" i="21"/>
  <c r="M159" i="21"/>
  <c r="M216" i="21"/>
  <c r="E158" i="21"/>
  <c r="E215" i="21"/>
  <c r="Q175" i="25"/>
  <c r="Q211" i="25"/>
  <c r="Q209" i="25"/>
  <c r="Q171" i="25"/>
  <c r="L241" i="21"/>
  <c r="L198" i="21"/>
  <c r="L235" i="21"/>
  <c r="L191" i="21"/>
  <c r="D228" i="21"/>
  <c r="D177" i="21"/>
  <c r="D161" i="21"/>
  <c r="D218" i="21"/>
  <c r="L159" i="21"/>
  <c r="L216" i="21"/>
  <c r="D158" i="21"/>
  <c r="D215" i="21"/>
  <c r="D155" i="28"/>
  <c r="D125" i="28"/>
  <c r="L128" i="28"/>
  <c r="L153" i="28"/>
  <c r="L129" i="28"/>
  <c r="D114" i="28"/>
  <c r="D112" i="28"/>
  <c r="D109" i="28"/>
  <c r="D118" i="28"/>
  <c r="D116" i="28"/>
  <c r="D113" i="28"/>
  <c r="E244" i="19"/>
  <c r="M231" i="19"/>
  <c r="K202" i="19"/>
  <c r="K195" i="19"/>
  <c r="C207" i="19"/>
  <c r="O198" i="20"/>
  <c r="H176" i="20"/>
  <c r="L246" i="20"/>
  <c r="D244" i="20"/>
  <c r="D242" i="20"/>
  <c r="D239" i="20"/>
  <c r="L183" i="20"/>
  <c r="L230" i="20"/>
  <c r="D180" i="20"/>
  <c r="L166" i="20"/>
  <c r="L170" i="20"/>
  <c r="L163" i="20"/>
  <c r="M241" i="21"/>
  <c r="G228" i="21"/>
  <c r="D224" i="21"/>
  <c r="C197" i="21"/>
  <c r="C194" i="21" s="1"/>
  <c r="C240" i="21"/>
  <c r="K235" i="21"/>
  <c r="K191" i="21"/>
  <c r="C188" i="21"/>
  <c r="C233" i="21"/>
  <c r="C220" i="21"/>
  <c r="C163" i="21"/>
  <c r="K162" i="21"/>
  <c r="C161" i="21"/>
  <c r="C218" i="21"/>
  <c r="K159" i="21"/>
  <c r="K216" i="21"/>
  <c r="C158" i="21"/>
  <c r="C215" i="21"/>
  <c r="P204" i="15"/>
  <c r="H180" i="15"/>
  <c r="H230" i="16"/>
  <c r="H224" i="16"/>
  <c r="P222" i="16"/>
  <c r="H221" i="16"/>
  <c r="N212" i="16"/>
  <c r="N204" i="16"/>
  <c r="F178" i="16"/>
  <c r="F162" i="16"/>
  <c r="F158" i="16" s="1"/>
  <c r="O196" i="17"/>
  <c r="O189" i="17"/>
  <c r="G190" i="17"/>
  <c r="Q96" i="18"/>
  <c r="Q94" i="18" s="1"/>
  <c r="I231" i="19"/>
  <c r="E168" i="19"/>
  <c r="G163" i="19"/>
  <c r="J202" i="19"/>
  <c r="J198" i="19"/>
  <c r="J195" i="19"/>
  <c r="G176" i="20"/>
  <c r="K183" i="20"/>
  <c r="K179" i="20"/>
  <c r="C178" i="20"/>
  <c r="K172" i="20"/>
  <c r="K170" i="20"/>
  <c r="K163" i="20"/>
  <c r="K241" i="21"/>
  <c r="F228" i="21"/>
  <c r="C224" i="21"/>
  <c r="N195" i="21"/>
  <c r="M177" i="21"/>
  <c r="J241" i="21"/>
  <c r="J198" i="21"/>
  <c r="J235" i="21"/>
  <c r="J191" i="21"/>
  <c r="B161" i="21"/>
  <c r="B218" i="21"/>
  <c r="J159" i="21"/>
  <c r="J216" i="21"/>
  <c r="B158" i="21"/>
  <c r="B215" i="21"/>
  <c r="B71" i="26"/>
  <c r="B112" i="28"/>
  <c r="B114" i="28"/>
  <c r="B109" i="28"/>
  <c r="B118" i="28"/>
  <c r="B116" i="28"/>
  <c r="G180" i="15"/>
  <c r="G173" i="15"/>
  <c r="G226" i="17"/>
  <c r="O225" i="17"/>
  <c r="M212" i="16"/>
  <c r="M204" i="16"/>
  <c r="M200" i="16" s="1"/>
  <c r="E178" i="16"/>
  <c r="E173" i="16"/>
  <c r="E164" i="16"/>
  <c r="E162" i="16"/>
  <c r="N189" i="17"/>
  <c r="F242" i="17"/>
  <c r="F186" i="17"/>
  <c r="M96" i="18"/>
  <c r="M94" i="18" s="1"/>
  <c r="D51" i="18"/>
  <c r="D60" i="6" s="1"/>
  <c r="L184" i="19"/>
  <c r="E163" i="19"/>
  <c r="Q158" i="19"/>
  <c r="I202" i="19"/>
  <c r="I167" i="19"/>
  <c r="E176" i="20"/>
  <c r="I200" i="21"/>
  <c r="M195" i="21"/>
  <c r="L177" i="21"/>
  <c r="M164" i="23"/>
  <c r="F194" i="15"/>
  <c r="F183" i="15" s="1"/>
  <c r="L257" i="16"/>
  <c r="L255" i="16"/>
  <c r="L247" i="16"/>
  <c r="D194" i="16"/>
  <c r="D244" i="16"/>
  <c r="L242" i="16"/>
  <c r="L187" i="16"/>
  <c r="D178" i="16"/>
  <c r="D167" i="16" s="1"/>
  <c r="L176" i="16"/>
  <c r="H233" i="17"/>
  <c r="E207" i="17"/>
  <c r="E205" i="17"/>
  <c r="N164" i="17"/>
  <c r="Q215" i="19"/>
  <c r="D163" i="19"/>
  <c r="P158" i="19"/>
  <c r="P157" i="19" s="1"/>
  <c r="P207" i="19"/>
  <c r="H202" i="19"/>
  <c r="H200" i="19"/>
  <c r="H170" i="19"/>
  <c r="P223" i="21"/>
  <c r="H167" i="19"/>
  <c r="P196" i="20"/>
  <c r="O172" i="20"/>
  <c r="K167" i="20"/>
  <c r="Q206" i="20"/>
  <c r="Q202" i="20"/>
  <c r="Q200" i="20"/>
  <c r="Q198" i="20"/>
  <c r="Q195" i="20"/>
  <c r="I183" i="20"/>
  <c r="Q166" i="20"/>
  <c r="H200" i="21"/>
  <c r="L195" i="21"/>
  <c r="C185" i="21"/>
  <c r="K177" i="21"/>
  <c r="E192" i="15"/>
  <c r="E185" i="15"/>
  <c r="E168" i="15"/>
  <c r="E164" i="15"/>
  <c r="E158" i="15" s="1"/>
  <c r="K212" i="16"/>
  <c r="K204" i="16"/>
  <c r="C194" i="16"/>
  <c r="K187" i="16"/>
  <c r="K183" i="16" s="1"/>
  <c r="K176" i="16"/>
  <c r="C164" i="16"/>
  <c r="K163" i="16"/>
  <c r="F251" i="17"/>
  <c r="D242" i="17"/>
  <c r="D186" i="17"/>
  <c r="D177" i="17"/>
  <c r="M164" i="17"/>
  <c r="E96" i="18"/>
  <c r="Q223" i="19"/>
  <c r="L176" i="19"/>
  <c r="E162" i="19"/>
  <c r="O158" i="19"/>
  <c r="G202" i="19"/>
  <c r="G170" i="19"/>
  <c r="G167" i="19"/>
  <c r="O196" i="20"/>
  <c r="L172" i="20"/>
  <c r="M215" i="21"/>
  <c r="E200" i="21"/>
  <c r="J177" i="21"/>
  <c r="L247" i="17"/>
  <c r="D194" i="15"/>
  <c r="D246" i="17"/>
  <c r="D244" i="17"/>
  <c r="L172" i="15"/>
  <c r="J204" i="16"/>
  <c r="J187" i="16"/>
  <c r="J183" i="16" s="1"/>
  <c r="J176" i="16"/>
  <c r="B164" i="16"/>
  <c r="D243" i="17"/>
  <c r="M224" i="17"/>
  <c r="C207" i="17"/>
  <c r="C205" i="17"/>
  <c r="C242" i="17"/>
  <c r="C186" i="17"/>
  <c r="C183" i="17" s="1"/>
  <c r="P198" i="19"/>
  <c r="N209" i="19"/>
  <c r="N207" i="19"/>
  <c r="F202" i="19"/>
  <c r="N201" i="19"/>
  <c r="F198" i="19"/>
  <c r="N196" i="19"/>
  <c r="F195" i="19"/>
  <c r="E183" i="20"/>
  <c r="D230" i="21"/>
  <c r="L215" i="21"/>
  <c r="I177" i="21"/>
  <c r="N162" i="24"/>
  <c r="K210" i="15"/>
  <c r="K204" i="15"/>
  <c r="C185" i="15"/>
  <c r="C183" i="15" s="1"/>
  <c r="K174" i="15"/>
  <c r="K234" i="17"/>
  <c r="C168" i="15"/>
  <c r="C226" i="17"/>
  <c r="K225" i="17"/>
  <c r="I212" i="16"/>
  <c r="I206" i="16"/>
  <c r="I204" i="16"/>
  <c r="I200" i="16" s="1"/>
  <c r="Q198" i="16"/>
  <c r="Q196" i="16"/>
  <c r="Q191" i="16"/>
  <c r="Q189" i="16"/>
  <c r="Q187" i="16"/>
  <c r="I176" i="16"/>
  <c r="D233" i="17"/>
  <c r="H203" i="17"/>
  <c r="N187" i="17"/>
  <c r="H184" i="17"/>
  <c r="N168" i="17"/>
  <c r="B207" i="17"/>
  <c r="B205" i="17"/>
  <c r="B242" i="17"/>
  <c r="B186" i="17"/>
  <c r="K164" i="17"/>
  <c r="M198" i="19"/>
  <c r="D184" i="19"/>
  <c r="D176" i="19"/>
  <c r="M209" i="19"/>
  <c r="E245" i="20"/>
  <c r="M244" i="20"/>
  <c r="E202" i="19"/>
  <c r="M239" i="20"/>
  <c r="M235" i="20"/>
  <c r="E231" i="20"/>
  <c r="M223" i="20"/>
  <c r="E167" i="19"/>
  <c r="E218" i="20"/>
  <c r="M216" i="20"/>
  <c r="D183" i="20"/>
  <c r="C230" i="21"/>
  <c r="K215" i="21"/>
  <c r="I199" i="21"/>
  <c r="H148" i="28"/>
  <c r="H112" i="27"/>
  <c r="H107" i="27" s="1"/>
  <c r="P114" i="27"/>
  <c r="P109" i="27"/>
  <c r="J257" i="17"/>
  <c r="B256" i="17"/>
  <c r="J204" i="15"/>
  <c r="P213" i="16"/>
  <c r="H257" i="16"/>
  <c r="P207" i="16"/>
  <c r="H206" i="16"/>
  <c r="H204" i="16"/>
  <c r="P196" i="16"/>
  <c r="P187" i="16"/>
  <c r="P183" i="16" s="1"/>
  <c r="P184" i="16"/>
  <c r="H176" i="16"/>
  <c r="H172" i="16"/>
  <c r="P169" i="16"/>
  <c r="P167" i="16" s="1"/>
  <c r="Q197" i="17"/>
  <c r="Q190" i="17"/>
  <c r="J164" i="17"/>
  <c r="L198" i="19"/>
  <c r="L194" i="19" s="1"/>
  <c r="L209" i="19"/>
  <c r="L203" i="19"/>
  <c r="D202" i="19"/>
  <c r="L239" i="20"/>
  <c r="D190" i="19"/>
  <c r="D231" i="20"/>
  <c r="D221" i="21"/>
  <c r="D218" i="20"/>
  <c r="L216" i="20"/>
  <c r="L226" i="20"/>
  <c r="G181" i="20"/>
  <c r="K166" i="20"/>
  <c r="O238" i="21"/>
  <c r="B230" i="21"/>
  <c r="J215" i="21"/>
  <c r="H199" i="21"/>
  <c r="I206" i="15"/>
  <c r="I201" i="15"/>
  <c r="Q189" i="15"/>
  <c r="I190" i="15"/>
  <c r="Q160" i="15"/>
  <c r="O213" i="16"/>
  <c r="O207" i="16"/>
  <c r="G206" i="16"/>
  <c r="G200" i="16" s="1"/>
  <c r="G204" i="16"/>
  <c r="O202" i="16"/>
  <c r="O196" i="16"/>
  <c r="O187" i="16"/>
  <c r="O184" i="16"/>
  <c r="G176" i="16"/>
  <c r="G172" i="16"/>
  <c r="O169" i="16"/>
  <c r="P210" i="17"/>
  <c r="P197" i="17"/>
  <c r="P190" i="17"/>
  <c r="P188" i="17"/>
  <c r="Q164" i="17"/>
  <c r="I164" i="17"/>
  <c r="E95" i="18"/>
  <c r="E94" i="18" s="1"/>
  <c r="O75" i="18"/>
  <c r="O40" i="9"/>
  <c r="O37" i="9" s="1"/>
  <c r="Q220" i="19"/>
  <c r="K209" i="19"/>
  <c r="C202" i="19"/>
  <c r="K196" i="19"/>
  <c r="C195" i="19"/>
  <c r="K235" i="20"/>
  <c r="C233" i="20"/>
  <c r="C231" i="20"/>
  <c r="C228" i="20"/>
  <c r="E181" i="20"/>
  <c r="M229" i="21"/>
  <c r="I215" i="21"/>
  <c r="M163" i="21"/>
  <c r="G164" i="23"/>
  <c r="G204" i="23"/>
  <c r="O170" i="23"/>
  <c r="O164" i="23"/>
  <c r="O150" i="23"/>
  <c r="O144" i="23"/>
  <c r="O145" i="23"/>
  <c r="G131" i="23"/>
  <c r="G135" i="23"/>
  <c r="K164" i="24"/>
  <c r="K74" i="22"/>
  <c r="K174" i="24"/>
  <c r="K167" i="24"/>
  <c r="K169" i="24"/>
  <c r="N146" i="28"/>
  <c r="N110" i="27"/>
  <c r="N111" i="27"/>
  <c r="N112" i="27"/>
  <c r="N114" i="27"/>
  <c r="N109" i="27"/>
  <c r="N118" i="27"/>
  <c r="N113" i="27"/>
  <c r="P215" i="15"/>
  <c r="P207" i="15"/>
  <c r="P254" i="17"/>
  <c r="P160" i="15"/>
  <c r="P158" i="15" s="1"/>
  <c r="N207" i="16"/>
  <c r="N202" i="16"/>
  <c r="F176" i="16"/>
  <c r="F172" i="16"/>
  <c r="F167" i="16" s="1"/>
  <c r="N169" i="16"/>
  <c r="N164" i="16"/>
  <c r="P250" i="17"/>
  <c r="O197" i="17"/>
  <c r="O183" i="17" s="1"/>
  <c r="O192" i="17"/>
  <c r="O190" i="17"/>
  <c r="O188" i="17"/>
  <c r="E198" i="19"/>
  <c r="E158" i="19"/>
  <c r="J209" i="19"/>
  <c r="J207" i="19"/>
  <c r="B202" i="19"/>
  <c r="J201" i="19"/>
  <c r="J196" i="19"/>
  <c r="B195" i="19"/>
  <c r="D181" i="20"/>
  <c r="K238" i="21"/>
  <c r="H215" i="21"/>
  <c r="L163" i="21"/>
  <c r="O158" i="23"/>
  <c r="N144" i="23"/>
  <c r="N158" i="23"/>
  <c r="J174" i="24"/>
  <c r="J167" i="24"/>
  <c r="J169" i="24"/>
  <c r="J124" i="28"/>
  <c r="B111" i="28"/>
  <c r="O215" i="15"/>
  <c r="O200" i="15" s="1"/>
  <c r="O207" i="15"/>
  <c r="G206" i="15"/>
  <c r="O202" i="15"/>
  <c r="O198" i="15"/>
  <c r="O183" i="15" s="1"/>
  <c r="O184" i="15"/>
  <c r="G190" i="15"/>
  <c r="G234" i="17"/>
  <c r="O164" i="15"/>
  <c r="O158" i="15" s="1"/>
  <c r="D246" i="16"/>
  <c r="M215" i="16"/>
  <c r="M207" i="16"/>
  <c r="E206" i="16"/>
  <c r="E200" i="16" s="1"/>
  <c r="E204" i="16"/>
  <c r="M202" i="16"/>
  <c r="E201" i="16"/>
  <c r="M198" i="16"/>
  <c r="M189" i="16"/>
  <c r="M184" i="16"/>
  <c r="E172" i="16"/>
  <c r="E163" i="16"/>
  <c r="E160" i="16"/>
  <c r="N197" i="17"/>
  <c r="F196" i="17"/>
  <c r="N192" i="17"/>
  <c r="F189" i="17"/>
  <c r="N188" i="17"/>
  <c r="F243" i="17"/>
  <c r="F187" i="17"/>
  <c r="F183" i="17" s="1"/>
  <c r="F240" i="17"/>
  <c r="F184" i="17"/>
  <c r="M207" i="19"/>
  <c r="D188" i="19"/>
  <c r="G181" i="19"/>
  <c r="I207" i="19"/>
  <c r="I201" i="19"/>
  <c r="I235" i="20"/>
  <c r="Q183" i="19"/>
  <c r="Q230" i="20"/>
  <c r="Q227" i="20"/>
  <c r="C181" i="20"/>
  <c r="K229" i="21"/>
  <c r="C217" i="21"/>
  <c r="G215" i="21"/>
  <c r="B176" i="21"/>
  <c r="K163" i="21"/>
  <c r="H76" i="22"/>
  <c r="H167" i="6" s="1"/>
  <c r="M209" i="23"/>
  <c r="M171" i="23"/>
  <c r="E207" i="23"/>
  <c r="E167" i="23"/>
  <c r="M205" i="23"/>
  <c r="M165" i="23"/>
  <c r="E164" i="23"/>
  <c r="E204" i="23"/>
  <c r="M144" i="23"/>
  <c r="M158" i="23"/>
  <c r="M186" i="23"/>
  <c r="M135" i="23"/>
  <c r="M184" i="23"/>
  <c r="M133" i="23"/>
  <c r="M129" i="23" s="1"/>
  <c r="O143" i="29"/>
  <c r="O111" i="27"/>
  <c r="C112" i="28"/>
  <c r="C109" i="28"/>
  <c r="C107" i="28" s="1"/>
  <c r="K129" i="29"/>
  <c r="K159" i="29"/>
  <c r="C126" i="29"/>
  <c r="C156" i="29"/>
  <c r="K145" i="29"/>
  <c r="K109" i="29"/>
  <c r="O75" i="41"/>
  <c r="O54" i="41"/>
  <c r="G74" i="41"/>
  <c r="G53" i="41"/>
  <c r="O72" i="41"/>
  <c r="O51" i="41"/>
  <c r="G56" i="41"/>
  <c r="G63" i="41"/>
  <c r="P134" i="24"/>
  <c r="E141" i="27"/>
  <c r="E133" i="27" s="1"/>
  <c r="E105" i="27"/>
  <c r="C120" i="28"/>
  <c r="Q159" i="28"/>
  <c r="Q129" i="28"/>
  <c r="Q123" i="28" s="1"/>
  <c r="I129" i="28"/>
  <c r="Q102" i="28"/>
  <c r="Q104" i="28"/>
  <c r="K157" i="29"/>
  <c r="C37" i="38"/>
  <c r="C176" i="6" s="1"/>
  <c r="C35" i="38"/>
  <c r="O134" i="24"/>
  <c r="N171" i="25"/>
  <c r="L128" i="27"/>
  <c r="L158" i="28"/>
  <c r="H129" i="28"/>
  <c r="H153" i="28"/>
  <c r="P102" i="28"/>
  <c r="P104" i="28"/>
  <c r="J211" i="24"/>
  <c r="J209" i="24"/>
  <c r="B204" i="24"/>
  <c r="J186" i="24"/>
  <c r="J184" i="24"/>
  <c r="B183" i="24"/>
  <c r="J181" i="24"/>
  <c r="B180" i="24"/>
  <c r="M171" i="25"/>
  <c r="N77" i="22"/>
  <c r="N168" i="6" s="1"/>
  <c r="O113" i="27"/>
  <c r="G101" i="27"/>
  <c r="K143" i="29"/>
  <c r="K111" i="27"/>
  <c r="K107" i="27" s="1"/>
  <c r="K120" i="27"/>
  <c r="O104" i="28"/>
  <c r="O100" i="28"/>
  <c r="O96" i="28"/>
  <c r="B145" i="28"/>
  <c r="B109" i="27"/>
  <c r="F128" i="28"/>
  <c r="F125" i="28"/>
  <c r="F123" i="28" s="1"/>
  <c r="N104" i="28"/>
  <c r="N100" i="28"/>
  <c r="N96" i="28"/>
  <c r="L58" i="22"/>
  <c r="L111" i="6" s="1"/>
  <c r="O155" i="23"/>
  <c r="O149" i="23"/>
  <c r="F209" i="24"/>
  <c r="K168" i="24"/>
  <c r="K166" i="24"/>
  <c r="K163" i="24"/>
  <c r="C133" i="24"/>
  <c r="L211" i="25"/>
  <c r="Q76" i="26"/>
  <c r="Q173" i="6" s="1"/>
  <c r="O112" i="27"/>
  <c r="P120" i="27"/>
  <c r="P144" i="28"/>
  <c r="P108" i="27"/>
  <c r="L124" i="28"/>
  <c r="D120" i="28"/>
  <c r="L116" i="28"/>
  <c r="L150" i="28"/>
  <c r="D115" i="28"/>
  <c r="D111" i="28"/>
  <c r="D108" i="28"/>
  <c r="D107" i="28" s="1"/>
  <c r="N155" i="23"/>
  <c r="J159" i="24"/>
  <c r="J168" i="24"/>
  <c r="J166" i="24"/>
  <c r="J163" i="24"/>
  <c r="B170" i="24"/>
  <c r="B133" i="24"/>
  <c r="C115" i="28"/>
  <c r="M172" i="23"/>
  <c r="M166" i="23"/>
  <c r="M157" i="23"/>
  <c r="M149" i="23"/>
  <c r="M143" i="23" s="1"/>
  <c r="I172" i="24"/>
  <c r="I168" i="24"/>
  <c r="I166" i="24"/>
  <c r="I163" i="24"/>
  <c r="I147" i="24"/>
  <c r="M76" i="26"/>
  <c r="M173" i="6" s="1"/>
  <c r="O118" i="27"/>
  <c r="C116" i="28"/>
  <c r="J129" i="28"/>
  <c r="B127" i="28"/>
  <c r="B72" i="26"/>
  <c r="B120" i="28"/>
  <c r="B115" i="28"/>
  <c r="B113" i="28"/>
  <c r="B108" i="28"/>
  <c r="K141" i="29"/>
  <c r="M116" i="33"/>
  <c r="M87" i="33"/>
  <c r="M113" i="33"/>
  <c r="M84" i="33"/>
  <c r="E90" i="33"/>
  <c r="E94" i="33"/>
  <c r="P197" i="25"/>
  <c r="P149" i="25"/>
  <c r="K76" i="26"/>
  <c r="K173" i="6" s="1"/>
  <c r="Q111" i="28"/>
  <c r="Q113" i="28"/>
  <c r="Q108" i="28"/>
  <c r="Q107" i="28" s="1"/>
  <c r="J157" i="24"/>
  <c r="O182" i="25"/>
  <c r="O131" i="25"/>
  <c r="Q167" i="20"/>
  <c r="Q161" i="20"/>
  <c r="E171" i="23"/>
  <c r="E165" i="23"/>
  <c r="B211" i="24"/>
  <c r="B209" i="24"/>
  <c r="J206" i="24"/>
  <c r="B205" i="24"/>
  <c r="J163" i="23"/>
  <c r="J157" i="23"/>
  <c r="J197" i="24"/>
  <c r="J195" i="24"/>
  <c r="B194" i="24"/>
  <c r="J192" i="24"/>
  <c r="B186" i="24"/>
  <c r="B184" i="24"/>
  <c r="J182" i="24"/>
  <c r="F172" i="24"/>
  <c r="F168" i="24"/>
  <c r="N148" i="24"/>
  <c r="F147" i="24"/>
  <c r="G211" i="25"/>
  <c r="D204" i="25"/>
  <c r="F194" i="25"/>
  <c r="F146" i="25"/>
  <c r="F129" i="28"/>
  <c r="G125" i="28"/>
  <c r="M97" i="28"/>
  <c r="K182" i="19"/>
  <c r="K175" i="19" s="1"/>
  <c r="K223" i="21"/>
  <c r="C161" i="19"/>
  <c r="H246" i="20"/>
  <c r="P245" i="20"/>
  <c r="P202" i="20"/>
  <c r="P243" i="20"/>
  <c r="P195" i="20"/>
  <c r="P167" i="20"/>
  <c r="P157" i="20" s="1"/>
  <c r="P161" i="20"/>
  <c r="H206" i="21"/>
  <c r="I168" i="23"/>
  <c r="I166" i="23"/>
  <c r="I163" i="23"/>
  <c r="I149" i="23"/>
  <c r="E172" i="24"/>
  <c r="E147" i="24"/>
  <c r="Q203" i="25"/>
  <c r="L110" i="27"/>
  <c r="N126" i="29"/>
  <c r="N156" i="29"/>
  <c r="B172" i="19"/>
  <c r="B167" i="19"/>
  <c r="B166" i="19"/>
  <c r="B163" i="19"/>
  <c r="B161" i="19"/>
  <c r="B158" i="19"/>
  <c r="O206" i="20"/>
  <c r="O202" i="20"/>
  <c r="O200" i="20"/>
  <c r="O195" i="20"/>
  <c r="O167" i="20"/>
  <c r="O161" i="20"/>
  <c r="O157" i="20" s="1"/>
  <c r="G166" i="21"/>
  <c r="O208" i="23"/>
  <c r="H163" i="23"/>
  <c r="D147" i="24"/>
  <c r="D194" i="25"/>
  <c r="D146" i="25"/>
  <c r="D129" i="28"/>
  <c r="M126" i="29"/>
  <c r="M123" i="29" s="1"/>
  <c r="M156" i="29"/>
  <c r="E58" i="26"/>
  <c r="E117" i="6" s="1"/>
  <c r="E112" i="29"/>
  <c r="E101" i="29"/>
  <c r="E95" i="29" s="1"/>
  <c r="E139" i="29"/>
  <c r="I226" i="20"/>
  <c r="I219" i="20"/>
  <c r="Q159" i="19"/>
  <c r="N206" i="20"/>
  <c r="N202" i="20"/>
  <c r="N200" i="20"/>
  <c r="N190" i="20"/>
  <c r="F183" i="20"/>
  <c r="N177" i="20"/>
  <c r="N170" i="20"/>
  <c r="N167" i="20"/>
  <c r="N164" i="20"/>
  <c r="N158" i="20"/>
  <c r="N199" i="21"/>
  <c r="K208" i="23"/>
  <c r="M185" i="23"/>
  <c r="O173" i="23"/>
  <c r="O169" i="23"/>
  <c r="G168" i="23"/>
  <c r="G166" i="23"/>
  <c r="G163" i="23"/>
  <c r="G162" i="23" s="1"/>
  <c r="O159" i="23"/>
  <c r="G149" i="23"/>
  <c r="O148" i="23"/>
  <c r="G134" i="23"/>
  <c r="B157" i="24"/>
  <c r="K173" i="24"/>
  <c r="K170" i="24"/>
  <c r="C147" i="24"/>
  <c r="K145" i="24"/>
  <c r="C136" i="24"/>
  <c r="C134" i="24"/>
  <c r="C131" i="24"/>
  <c r="L203" i="25"/>
  <c r="F183" i="25"/>
  <c r="K182" i="25"/>
  <c r="K131" i="25"/>
  <c r="O109" i="27"/>
  <c r="E116" i="29"/>
  <c r="I100" i="32"/>
  <c r="H177" i="19"/>
  <c r="P217" i="20"/>
  <c r="H216" i="20"/>
  <c r="M206" i="20"/>
  <c r="M202" i="20"/>
  <c r="M200" i="20"/>
  <c r="M195" i="20"/>
  <c r="M194" i="20" s="1"/>
  <c r="E210" i="20"/>
  <c r="M188" i="20"/>
  <c r="M184" i="20"/>
  <c r="M182" i="20"/>
  <c r="M175" i="20" s="1"/>
  <c r="M180" i="20"/>
  <c r="M177" i="20"/>
  <c r="M167" i="20"/>
  <c r="M158" i="20"/>
  <c r="M199" i="21"/>
  <c r="K164" i="23"/>
  <c r="O131" i="23"/>
  <c r="N174" i="23"/>
  <c r="N173" i="23"/>
  <c r="N169" i="23"/>
  <c r="N159" i="23"/>
  <c r="F131" i="23"/>
  <c r="J173" i="24"/>
  <c r="J170" i="24"/>
  <c r="B147" i="24"/>
  <c r="B134" i="24"/>
  <c r="B131" i="24"/>
  <c r="J132" i="24"/>
  <c r="I203" i="25"/>
  <c r="C183" i="25"/>
  <c r="J78" i="22"/>
  <c r="J169" i="6" s="1"/>
  <c r="C118" i="28"/>
  <c r="Q110" i="28"/>
  <c r="Q154" i="29"/>
  <c r="C128" i="29"/>
  <c r="K156" i="29"/>
  <c r="K126" i="29"/>
  <c r="C114" i="29"/>
  <c r="C107" i="29" s="1"/>
  <c r="C112" i="29"/>
  <c r="O217" i="20"/>
  <c r="G216" i="20"/>
  <c r="L202" i="20"/>
  <c r="L243" i="20"/>
  <c r="L188" i="20"/>
  <c r="L184" i="20"/>
  <c r="L182" i="20"/>
  <c r="L180" i="20"/>
  <c r="D230" i="20"/>
  <c r="D176" i="20"/>
  <c r="L167" i="20"/>
  <c r="L161" i="20"/>
  <c r="D217" i="20"/>
  <c r="M182" i="23"/>
  <c r="M173" i="23"/>
  <c r="M169" i="23"/>
  <c r="M159" i="23"/>
  <c r="M148" i="23"/>
  <c r="I174" i="24"/>
  <c r="I173" i="24"/>
  <c r="I170" i="24"/>
  <c r="I169" i="24"/>
  <c r="I167" i="24"/>
  <c r="I164" i="24"/>
  <c r="I150" i="24"/>
  <c r="Q139" i="24"/>
  <c r="Q135" i="24"/>
  <c r="Q133" i="24"/>
  <c r="Q130" i="24"/>
  <c r="Q182" i="25"/>
  <c r="M128" i="27"/>
  <c r="K109" i="27"/>
  <c r="B128" i="29"/>
  <c r="O120" i="33"/>
  <c r="O97" i="31"/>
  <c r="O83" i="31" s="1"/>
  <c r="O119" i="33"/>
  <c r="O93" i="31"/>
  <c r="I91" i="32"/>
  <c r="I84" i="32"/>
  <c r="I83" i="32" s="1"/>
  <c r="I105" i="32"/>
  <c r="I88" i="32"/>
  <c r="I95" i="32"/>
  <c r="K206" i="20"/>
  <c r="K200" i="20"/>
  <c r="K188" i="20"/>
  <c r="C187" i="20"/>
  <c r="K184" i="20"/>
  <c r="C183" i="20"/>
  <c r="K182" i="20"/>
  <c r="K175" i="20" s="1"/>
  <c r="C179" i="20"/>
  <c r="K177" i="20"/>
  <c r="C176" i="20"/>
  <c r="K158" i="20"/>
  <c r="C206" i="21"/>
  <c r="C200" i="21"/>
  <c r="L173" i="23"/>
  <c r="L169" i="23"/>
  <c r="L159" i="23"/>
  <c r="D147" i="23"/>
  <c r="H174" i="24"/>
  <c r="H173" i="24"/>
  <c r="H162" i="24" s="1"/>
  <c r="H170" i="24"/>
  <c r="H167" i="24"/>
  <c r="H164" i="24"/>
  <c r="P170" i="24"/>
  <c r="H150" i="24"/>
  <c r="H145" i="24"/>
  <c r="P152" i="24"/>
  <c r="P139" i="24"/>
  <c r="P129" i="24" s="1"/>
  <c r="P130" i="24"/>
  <c r="M194" i="25"/>
  <c r="E189" i="25"/>
  <c r="H78" i="22"/>
  <c r="H169" i="6" s="1"/>
  <c r="Q56" i="26"/>
  <c r="Q74" i="26"/>
  <c r="Q171" i="6" s="1"/>
  <c r="J109" i="27"/>
  <c r="E153" i="29"/>
  <c r="E125" i="27"/>
  <c r="M118" i="27"/>
  <c r="M114" i="27"/>
  <c r="M109" i="27"/>
  <c r="E104" i="27"/>
  <c r="E140" i="29"/>
  <c r="E140" i="27"/>
  <c r="M133" i="29"/>
  <c r="M104" i="27"/>
  <c r="M97" i="27"/>
  <c r="K128" i="28"/>
  <c r="N120" i="33"/>
  <c r="N97" i="31"/>
  <c r="F103" i="31"/>
  <c r="F85" i="31"/>
  <c r="F90" i="31"/>
  <c r="F106" i="31"/>
  <c r="F99" i="31"/>
  <c r="F97" i="31"/>
  <c r="F88" i="31"/>
  <c r="F95" i="31"/>
  <c r="F93" i="31"/>
  <c r="F84" i="31"/>
  <c r="F91" i="31"/>
  <c r="E226" i="20"/>
  <c r="M222" i="20"/>
  <c r="M217" i="20"/>
  <c r="E216" i="20"/>
  <c r="J190" i="20"/>
  <c r="J188" i="20"/>
  <c r="J184" i="20"/>
  <c r="B183" i="20"/>
  <c r="J182" i="20"/>
  <c r="J172" i="20"/>
  <c r="J167" i="20"/>
  <c r="J166" i="20"/>
  <c r="J163" i="20"/>
  <c r="J161" i="20"/>
  <c r="E175" i="23"/>
  <c r="N147" i="23"/>
  <c r="K173" i="23"/>
  <c r="K169" i="23"/>
  <c r="C168" i="23"/>
  <c r="C163" i="23"/>
  <c r="C162" i="23" s="1"/>
  <c r="K159" i="23"/>
  <c r="K148" i="23"/>
  <c r="G174" i="24"/>
  <c r="G173" i="24"/>
  <c r="G162" i="24" s="1"/>
  <c r="G170" i="24"/>
  <c r="G169" i="24"/>
  <c r="G167" i="24"/>
  <c r="G159" i="24"/>
  <c r="G150" i="24"/>
  <c r="G148" i="24"/>
  <c r="G145" i="24"/>
  <c r="O139" i="24"/>
  <c r="O135" i="24"/>
  <c r="O133" i="24"/>
  <c r="O130" i="24"/>
  <c r="C189" i="25"/>
  <c r="O144" i="25"/>
  <c r="E132" i="25"/>
  <c r="O56" i="26"/>
  <c r="G74" i="26"/>
  <c r="G171" i="6" s="1"/>
  <c r="I128" i="27"/>
  <c r="L116" i="27"/>
  <c r="L112" i="27"/>
  <c r="L145" i="28"/>
  <c r="L133" i="28"/>
  <c r="P99" i="28"/>
  <c r="H158" i="28"/>
  <c r="H147" i="29"/>
  <c r="H111" i="29"/>
  <c r="D216" i="20"/>
  <c r="I206" i="20"/>
  <c r="Q203" i="20"/>
  <c r="I202" i="20"/>
  <c r="Q201" i="20"/>
  <c r="I200" i="20"/>
  <c r="Q199" i="20"/>
  <c r="Q196" i="20"/>
  <c r="I195" i="20"/>
  <c r="I190" i="20"/>
  <c r="I188" i="20"/>
  <c r="I184" i="20"/>
  <c r="I182" i="20"/>
  <c r="I177" i="20"/>
  <c r="I172" i="20"/>
  <c r="I157" i="20" s="1"/>
  <c r="I166" i="20"/>
  <c r="I163" i="20"/>
  <c r="I158" i="20"/>
  <c r="I203" i="21"/>
  <c r="J173" i="23"/>
  <c r="J170" i="23"/>
  <c r="J169" i="23"/>
  <c r="J159" i="23"/>
  <c r="J148" i="23"/>
  <c r="F174" i="24"/>
  <c r="F173" i="24"/>
  <c r="F170" i="24"/>
  <c r="F167" i="24"/>
  <c r="F159" i="24"/>
  <c r="F150" i="24"/>
  <c r="F145" i="24"/>
  <c r="N146" i="24"/>
  <c r="F138" i="24"/>
  <c r="J194" i="25"/>
  <c r="M56" i="26"/>
  <c r="M74" i="26"/>
  <c r="M171" i="6" s="1"/>
  <c r="O114" i="27"/>
  <c r="C153" i="29"/>
  <c r="K116" i="27"/>
  <c r="K112" i="27"/>
  <c r="C104" i="27"/>
  <c r="C102" i="27"/>
  <c r="C97" i="27"/>
  <c r="C95" i="27" s="1"/>
  <c r="I128" i="28"/>
  <c r="I105" i="28"/>
  <c r="N99" i="28"/>
  <c r="C147" i="29"/>
  <c r="G59" i="26"/>
  <c r="G118" i="6" s="1"/>
  <c r="G128" i="29"/>
  <c r="E54" i="40"/>
  <c r="E64" i="40"/>
  <c r="E36" i="38"/>
  <c r="E63" i="40"/>
  <c r="E65" i="40"/>
  <c r="E55" i="40"/>
  <c r="E52" i="40"/>
  <c r="C226" i="20"/>
  <c r="H243" i="20"/>
  <c r="H190" i="20"/>
  <c r="H188" i="20"/>
  <c r="H184" i="20"/>
  <c r="H182" i="20"/>
  <c r="H177" i="20"/>
  <c r="P159" i="20"/>
  <c r="I191" i="21"/>
  <c r="H203" i="21"/>
  <c r="I173" i="23"/>
  <c r="I170" i="23"/>
  <c r="I169" i="23"/>
  <c r="Q167" i="23"/>
  <c r="I159" i="23"/>
  <c r="I143" i="23" s="1"/>
  <c r="E174" i="24"/>
  <c r="E167" i="24"/>
  <c r="E158" i="24"/>
  <c r="E150" i="24"/>
  <c r="E145" i="24"/>
  <c r="D209" i="25"/>
  <c r="Q197" i="25"/>
  <c r="F140" i="25"/>
  <c r="B132" i="25"/>
  <c r="K74" i="26"/>
  <c r="K171" i="6" s="1"/>
  <c r="K56" i="26"/>
  <c r="E128" i="27"/>
  <c r="B153" i="28"/>
  <c r="J116" i="27"/>
  <c r="J148" i="28"/>
  <c r="J112" i="27"/>
  <c r="J107" i="27" s="1"/>
  <c r="B104" i="27"/>
  <c r="J133" i="28"/>
  <c r="H128" i="28"/>
  <c r="M99" i="28"/>
  <c r="M95" i="28" s="1"/>
  <c r="F126" i="29"/>
  <c r="F156" i="29"/>
  <c r="B159" i="19"/>
  <c r="O201" i="20"/>
  <c r="O194" i="20" s="1"/>
  <c r="G190" i="20"/>
  <c r="G188" i="20"/>
  <c r="G184" i="20"/>
  <c r="G182" i="20"/>
  <c r="G180" i="20"/>
  <c r="O159" i="20"/>
  <c r="G158" i="20"/>
  <c r="G203" i="21"/>
  <c r="G169" i="21"/>
  <c r="H173" i="23"/>
  <c r="H170" i="23"/>
  <c r="H169" i="23"/>
  <c r="P135" i="23"/>
  <c r="P133" i="23"/>
  <c r="P130" i="23"/>
  <c r="D158" i="24"/>
  <c r="D150" i="24"/>
  <c r="D145" i="24"/>
  <c r="L146" i="24"/>
  <c r="Q206" i="25"/>
  <c r="B140" i="25"/>
  <c r="D78" i="22"/>
  <c r="D169" i="6" s="1"/>
  <c r="I56" i="26"/>
  <c r="L114" i="27"/>
  <c r="Q125" i="27"/>
  <c r="I118" i="27"/>
  <c r="I114" i="27"/>
  <c r="I109" i="27"/>
  <c r="I145" i="27"/>
  <c r="L99" i="28"/>
  <c r="E128" i="28"/>
  <c r="E155" i="28"/>
  <c r="E125" i="28"/>
  <c r="M124" i="28"/>
  <c r="E114" i="28"/>
  <c r="E112" i="28"/>
  <c r="E107" i="28" s="1"/>
  <c r="E109" i="28"/>
  <c r="M104" i="28"/>
  <c r="M100" i="28"/>
  <c r="E120" i="29"/>
  <c r="E107" i="29" s="1"/>
  <c r="M109" i="29"/>
  <c r="M145" i="29"/>
  <c r="B37" i="38"/>
  <c r="B176" i="6" s="1"/>
  <c r="B34" i="38"/>
  <c r="N66" i="41"/>
  <c r="N81" i="41"/>
  <c r="F74" i="41"/>
  <c r="F53" i="41"/>
  <c r="F50" i="41" s="1"/>
  <c r="E122" i="33"/>
  <c r="E121" i="33"/>
  <c r="D52" i="40"/>
  <c r="C55" i="40"/>
  <c r="C36" i="38"/>
  <c r="E53" i="41"/>
  <c r="E74" i="41"/>
  <c r="M51" i="41"/>
  <c r="M72" i="41"/>
  <c r="H99" i="32"/>
  <c r="O51" i="37"/>
  <c r="O72" i="37"/>
  <c r="C64" i="44"/>
  <c r="C70" i="44"/>
  <c r="C36" i="42"/>
  <c r="C66" i="44"/>
  <c r="C62" i="44" s="1"/>
  <c r="C68" i="44"/>
  <c r="C73" i="44"/>
  <c r="N66" i="37"/>
  <c r="N81" i="37"/>
  <c r="L89" i="44"/>
  <c r="L89" i="43"/>
  <c r="B76" i="44"/>
  <c r="B66" i="44"/>
  <c r="B68" i="44"/>
  <c r="B73" i="44"/>
  <c r="H95" i="32"/>
  <c r="H88" i="32"/>
  <c r="I99" i="32"/>
  <c r="I87" i="32"/>
  <c r="E105" i="33"/>
  <c r="E99" i="33"/>
  <c r="E97" i="33"/>
  <c r="K51" i="37"/>
  <c r="K72" i="37"/>
  <c r="N54" i="41"/>
  <c r="N50" i="41" s="1"/>
  <c r="F102" i="31"/>
  <c r="H100" i="32"/>
  <c r="H87" i="32"/>
  <c r="D105" i="33"/>
  <c r="D97" i="33"/>
  <c r="I76" i="37"/>
  <c r="C64" i="40"/>
  <c r="K102" i="29"/>
  <c r="Q56" i="35"/>
  <c r="Q57" i="35"/>
  <c r="G63" i="37"/>
  <c r="G60" i="37"/>
  <c r="G50" i="37" s="1"/>
  <c r="G56" i="37"/>
  <c r="G54" i="37"/>
  <c r="G75" i="37"/>
  <c r="D55" i="40"/>
  <c r="I34" i="42"/>
  <c r="I37" i="42"/>
  <c r="I177" i="6" s="1"/>
  <c r="K136" i="29"/>
  <c r="I102" i="29"/>
  <c r="O37" i="30"/>
  <c r="O174" i="6" s="1"/>
  <c r="E106" i="31"/>
  <c r="B99" i="31"/>
  <c r="B100" i="31"/>
  <c r="B83" i="31" s="1"/>
  <c r="D100" i="32"/>
  <c r="D87" i="32"/>
  <c r="D84" i="32"/>
  <c r="O108" i="33"/>
  <c r="O83" i="33" s="1"/>
  <c r="J64" i="36"/>
  <c r="I75" i="37"/>
  <c r="F63" i="37"/>
  <c r="H67" i="40"/>
  <c r="O120" i="27"/>
  <c r="O115" i="27"/>
  <c r="O108" i="27"/>
  <c r="H101" i="28"/>
  <c r="G129" i="28"/>
  <c r="O158" i="28"/>
  <c r="G150" i="28"/>
  <c r="G145" i="28"/>
  <c r="O121" i="28"/>
  <c r="O137" i="28"/>
  <c r="C139" i="29"/>
  <c r="I109" i="29"/>
  <c r="I107" i="29" s="1"/>
  <c r="I98" i="29"/>
  <c r="D106" i="31"/>
  <c r="C100" i="32"/>
  <c r="C87" i="32"/>
  <c r="C84" i="32"/>
  <c r="M108" i="33"/>
  <c r="I66" i="36"/>
  <c r="I64" i="36"/>
  <c r="I60" i="36"/>
  <c r="I56" i="36"/>
  <c r="I54" i="36"/>
  <c r="H75" i="37"/>
  <c r="O66" i="37"/>
  <c r="E63" i="37"/>
  <c r="E60" i="37"/>
  <c r="E56" i="37"/>
  <c r="E54" i="37"/>
  <c r="E75" i="37"/>
  <c r="N120" i="27"/>
  <c r="N115" i="27"/>
  <c r="F127" i="28"/>
  <c r="F124" i="28"/>
  <c r="N121" i="28"/>
  <c r="Q137" i="29"/>
  <c r="M108" i="31"/>
  <c r="D90" i="31"/>
  <c r="C103" i="32"/>
  <c r="B84" i="32"/>
  <c r="K108" i="33"/>
  <c r="M58" i="35"/>
  <c r="H64" i="36"/>
  <c r="H60" i="36"/>
  <c r="Q82" i="37"/>
  <c r="L66" i="37"/>
  <c r="D63" i="37"/>
  <c r="D60" i="37"/>
  <c r="D56" i="37"/>
  <c r="D54" i="37"/>
  <c r="D75" i="37"/>
  <c r="G37" i="38"/>
  <c r="G176" i="6" s="1"/>
  <c r="E61" i="39"/>
  <c r="E58" i="39"/>
  <c r="E57" i="39"/>
  <c r="F78" i="22"/>
  <c r="F169" i="6" s="1"/>
  <c r="E158" i="29"/>
  <c r="M153" i="29"/>
  <c r="M120" i="27"/>
  <c r="E151" i="29"/>
  <c r="M115" i="27"/>
  <c r="M149" i="29"/>
  <c r="M111" i="27"/>
  <c r="M108" i="27"/>
  <c r="E143" i="29"/>
  <c r="M140" i="29"/>
  <c r="M138" i="29"/>
  <c r="M158" i="28"/>
  <c r="E150" i="28"/>
  <c r="E145" i="28"/>
  <c r="M121" i="28"/>
  <c r="M137" i="28"/>
  <c r="M134" i="28"/>
  <c r="F114" i="29"/>
  <c r="C94" i="32"/>
  <c r="I108" i="32"/>
  <c r="I90" i="32"/>
  <c r="I85" i="32"/>
  <c r="Q63" i="35"/>
  <c r="G64" i="36"/>
  <c r="G54" i="36"/>
  <c r="P82" i="37"/>
  <c r="C60" i="37"/>
  <c r="D55" i="37"/>
  <c r="C63" i="37"/>
  <c r="C56" i="37"/>
  <c r="C54" i="37"/>
  <c r="C75" i="37"/>
  <c r="D65" i="39"/>
  <c r="D61" i="39"/>
  <c r="D58" i="39"/>
  <c r="E67" i="40"/>
  <c r="E82" i="40"/>
  <c r="E61" i="40"/>
  <c r="E58" i="40"/>
  <c r="E57" i="40"/>
  <c r="M57" i="40"/>
  <c r="M36" i="38"/>
  <c r="G65" i="41"/>
  <c r="G57" i="41"/>
  <c r="O74" i="41"/>
  <c r="O53" i="41"/>
  <c r="O59" i="41"/>
  <c r="O57" i="41"/>
  <c r="E37" i="42"/>
  <c r="E177" i="6" s="1"/>
  <c r="E35" i="42"/>
  <c r="E136" i="25"/>
  <c r="D125" i="27"/>
  <c r="D123" i="27" s="1"/>
  <c r="L120" i="27"/>
  <c r="L115" i="27"/>
  <c r="L149" i="28"/>
  <c r="D146" i="28"/>
  <c r="D143" i="28"/>
  <c r="L104" i="27"/>
  <c r="D124" i="28"/>
  <c r="L121" i="28"/>
  <c r="L107" i="28" s="1"/>
  <c r="Q155" i="29"/>
  <c r="D108" i="31"/>
  <c r="M87" i="31"/>
  <c r="F108" i="31"/>
  <c r="B94" i="32"/>
  <c r="C91" i="32"/>
  <c r="H108" i="32"/>
  <c r="H106" i="32"/>
  <c r="H94" i="32"/>
  <c r="H90" i="32"/>
  <c r="O63" i="35"/>
  <c r="F64" i="36"/>
  <c r="N82" i="37"/>
  <c r="C55" i="37"/>
  <c r="B63" i="37"/>
  <c r="B60" i="37"/>
  <c r="B56" i="37"/>
  <c r="C61" i="39"/>
  <c r="C58" i="39"/>
  <c r="D67" i="40"/>
  <c r="D37" i="42"/>
  <c r="D177" i="6" s="1"/>
  <c r="D35" i="42"/>
  <c r="C128" i="27"/>
  <c r="K153" i="29"/>
  <c r="K115" i="27"/>
  <c r="K113" i="27"/>
  <c r="K108" i="27"/>
  <c r="C109" i="27"/>
  <c r="C107" i="27" s="1"/>
  <c r="C157" i="28"/>
  <c r="C114" i="28"/>
  <c r="K113" i="28"/>
  <c r="C141" i="28"/>
  <c r="K137" i="28"/>
  <c r="C136" i="28"/>
  <c r="B37" i="30"/>
  <c r="B174" i="6" s="1"/>
  <c r="E85" i="31"/>
  <c r="E83" i="31" s="1"/>
  <c r="E108" i="31"/>
  <c r="G108" i="32"/>
  <c r="G106" i="32"/>
  <c r="G94" i="32"/>
  <c r="G83" i="32" s="1"/>
  <c r="G90" i="32"/>
  <c r="G85" i="32"/>
  <c r="E66" i="36"/>
  <c r="E64" i="36"/>
  <c r="E54" i="36"/>
  <c r="B61" i="39"/>
  <c r="B58" i="39"/>
  <c r="B57" i="39"/>
  <c r="C67" i="40"/>
  <c r="G86" i="44"/>
  <c r="G68" i="43"/>
  <c r="M37" i="50"/>
  <c r="M179" i="6" s="1"/>
  <c r="M35" i="50"/>
  <c r="E76" i="26"/>
  <c r="E173" i="6" s="1"/>
  <c r="J115" i="27"/>
  <c r="J147" i="28"/>
  <c r="B129" i="28"/>
  <c r="B124" i="28"/>
  <c r="J113" i="28"/>
  <c r="B97" i="28"/>
  <c r="Q111" i="29"/>
  <c r="D94" i="31"/>
  <c r="D85" i="31"/>
  <c r="C97" i="32"/>
  <c r="F108" i="32"/>
  <c r="F106" i="32"/>
  <c r="F94" i="32"/>
  <c r="F90" i="32"/>
  <c r="B88" i="33"/>
  <c r="Q66" i="35"/>
  <c r="Q54" i="35"/>
  <c r="B58" i="40"/>
  <c r="D65" i="41"/>
  <c r="D57" i="41"/>
  <c r="L53" i="41"/>
  <c r="L74" i="41"/>
  <c r="B37" i="42"/>
  <c r="B177" i="6" s="1"/>
  <c r="B35" i="42"/>
  <c r="Q127" i="27"/>
  <c r="I153" i="29"/>
  <c r="I120" i="27"/>
  <c r="Q118" i="27"/>
  <c r="I115" i="27"/>
  <c r="Q114" i="27"/>
  <c r="Q148" i="29"/>
  <c r="I111" i="27"/>
  <c r="Q109" i="27"/>
  <c r="I108" i="27"/>
  <c r="I140" i="29"/>
  <c r="I138" i="29"/>
  <c r="Q133" i="29"/>
  <c r="H150" i="28"/>
  <c r="Q156" i="28"/>
  <c r="Q127" i="28"/>
  <c r="Q120" i="28"/>
  <c r="Q149" i="28"/>
  <c r="I113" i="28"/>
  <c r="I139" i="28"/>
  <c r="I137" i="28"/>
  <c r="Q135" i="28"/>
  <c r="B112" i="29"/>
  <c r="E98" i="31"/>
  <c r="C85" i="31"/>
  <c r="E108" i="32"/>
  <c r="E106" i="32"/>
  <c r="E94" i="32"/>
  <c r="E90" i="32"/>
  <c r="Q89" i="33"/>
  <c r="Q100" i="33"/>
  <c r="I57" i="40"/>
  <c r="I67" i="40"/>
  <c r="I36" i="38"/>
  <c r="I61" i="40"/>
  <c r="C65" i="41"/>
  <c r="C57" i="41"/>
  <c r="K53" i="41"/>
  <c r="K74" i="41"/>
  <c r="D35" i="46"/>
  <c r="D34" i="46"/>
  <c r="P127" i="27"/>
  <c r="P118" i="27"/>
  <c r="H115" i="27"/>
  <c r="P120" i="28"/>
  <c r="H113" i="28"/>
  <c r="Q128" i="29"/>
  <c r="Q102" i="29"/>
  <c r="B108" i="31"/>
  <c r="D108" i="32"/>
  <c r="D106" i="32"/>
  <c r="D90" i="32"/>
  <c r="P97" i="33"/>
  <c r="H37" i="34"/>
  <c r="H175" i="6" s="1"/>
  <c r="G74" i="37"/>
  <c r="D72" i="49"/>
  <c r="D55" i="49"/>
  <c r="L53" i="49"/>
  <c r="L70" i="49"/>
  <c r="Q82" i="51"/>
  <c r="Q88" i="51"/>
  <c r="Q80" i="51"/>
  <c r="Q87" i="51"/>
  <c r="P77" i="22"/>
  <c r="P168" i="6" s="1"/>
  <c r="G153" i="29"/>
  <c r="O116" i="27"/>
  <c r="G104" i="27"/>
  <c r="G97" i="27"/>
  <c r="O133" i="29"/>
  <c r="P108" i="28"/>
  <c r="P107" i="28" s="1"/>
  <c r="G155" i="28"/>
  <c r="O135" i="28"/>
  <c r="G134" i="28"/>
  <c r="N37" i="30"/>
  <c r="N174" i="6" s="1"/>
  <c r="C98" i="31"/>
  <c r="Q116" i="32"/>
  <c r="I115" i="32"/>
  <c r="Q113" i="32"/>
  <c r="C108" i="32"/>
  <c r="C106" i="32"/>
  <c r="C90" i="32"/>
  <c r="C85" i="32"/>
  <c r="C83" i="32" s="1"/>
  <c r="E74" i="37"/>
  <c r="E57" i="37"/>
  <c r="G57" i="40"/>
  <c r="G54" i="40"/>
  <c r="G67" i="40"/>
  <c r="G64" i="40"/>
  <c r="M75" i="41"/>
  <c r="I53" i="41"/>
  <c r="I74" i="41"/>
  <c r="I74" i="26"/>
  <c r="I171" i="6" s="1"/>
  <c r="F153" i="28"/>
  <c r="N150" i="28"/>
  <c r="F149" i="28"/>
  <c r="N145" i="28"/>
  <c r="N133" i="28"/>
  <c r="P113" i="28"/>
  <c r="N111" i="28"/>
  <c r="N102" i="28"/>
  <c r="L37" i="30"/>
  <c r="L174" i="6" s="1"/>
  <c r="M84" i="31"/>
  <c r="P102" i="31"/>
  <c r="P84" i="31"/>
  <c r="H90" i="31"/>
  <c r="C107" i="32"/>
  <c r="C102" i="32"/>
  <c r="B106" i="32"/>
  <c r="K84" i="33"/>
  <c r="N105" i="33"/>
  <c r="N100" i="33"/>
  <c r="N99" i="33"/>
  <c r="N97" i="33"/>
  <c r="N93" i="33"/>
  <c r="N89" i="33"/>
  <c r="M66" i="35"/>
  <c r="O73" i="37"/>
  <c r="H52" i="40"/>
  <c r="L75" i="41"/>
  <c r="L51" i="41"/>
  <c r="H74" i="41"/>
  <c r="H53" i="41"/>
  <c r="H55" i="41"/>
  <c r="H56" i="41"/>
  <c r="E84" i="44"/>
  <c r="O57" i="48"/>
  <c r="C73" i="45"/>
  <c r="J37" i="50"/>
  <c r="J179" i="6" s="1"/>
  <c r="O36" i="46"/>
  <c r="L55" i="48"/>
  <c r="P59" i="49"/>
  <c r="M82" i="44"/>
  <c r="C68" i="45"/>
  <c r="E81" i="44"/>
  <c r="I53" i="47"/>
  <c r="I75" i="48"/>
  <c r="Q74" i="48"/>
  <c r="I68" i="48"/>
  <c r="K70" i="49"/>
  <c r="C72" i="44"/>
  <c r="D73" i="45"/>
  <c r="D72" i="45"/>
  <c r="D68" i="45"/>
  <c r="D37" i="46"/>
  <c r="D178" i="6" s="1"/>
  <c r="J62" i="47"/>
  <c r="L56" i="49"/>
  <c r="Q89" i="51"/>
  <c r="Q81" i="51"/>
  <c r="Q76" i="51"/>
  <c r="Q72" i="51" s="1"/>
  <c r="E89" i="52"/>
  <c r="E81" i="52"/>
  <c r="B72" i="44"/>
  <c r="C72" i="45"/>
  <c r="I59" i="47"/>
  <c r="I57" i="47"/>
  <c r="I55" i="47"/>
  <c r="O62" i="48"/>
  <c r="O59" i="48"/>
  <c r="O52" i="48"/>
  <c r="P89" i="51"/>
  <c r="P87" i="51"/>
  <c r="P81" i="51"/>
  <c r="D89" i="52"/>
  <c r="D87" i="52"/>
  <c r="D81" i="52"/>
  <c r="I62" i="47"/>
  <c r="C55" i="49"/>
  <c r="C89" i="52"/>
  <c r="C87" i="52"/>
  <c r="C81" i="52"/>
  <c r="C80" i="52"/>
  <c r="I61" i="47"/>
  <c r="I77" i="48"/>
  <c r="B81" i="52"/>
  <c r="I52" i="47"/>
  <c r="E77" i="48"/>
  <c r="O89" i="45"/>
  <c r="E62" i="47"/>
  <c r="Q76" i="48"/>
  <c r="K62" i="48"/>
  <c r="K57" i="48"/>
  <c r="M58" i="49"/>
  <c r="L54" i="49"/>
  <c r="O57" i="49"/>
  <c r="B90" i="51"/>
  <c r="B72" i="51" s="1"/>
  <c r="P64" i="35"/>
  <c r="D64" i="36"/>
  <c r="M53" i="37"/>
  <c r="G64" i="39"/>
  <c r="G63" i="39"/>
  <c r="G60" i="39"/>
  <c r="G66" i="40"/>
  <c r="G63" i="40"/>
  <c r="G56" i="40"/>
  <c r="G51" i="40"/>
  <c r="I60" i="41"/>
  <c r="C68" i="43"/>
  <c r="B70" i="45"/>
  <c r="F52" i="47"/>
  <c r="D62" i="47"/>
  <c r="E76" i="48"/>
  <c r="O69" i="49"/>
  <c r="L58" i="49"/>
  <c r="K54" i="49"/>
  <c r="K87" i="51"/>
  <c r="K72" i="51" s="1"/>
  <c r="K81" i="51"/>
  <c r="Q87" i="53"/>
  <c r="Q78" i="53"/>
  <c r="O54" i="35"/>
  <c r="O51" i="35"/>
  <c r="C66" i="36"/>
  <c r="C64" i="36"/>
  <c r="C63" i="36"/>
  <c r="C60" i="36"/>
  <c r="C56" i="36"/>
  <c r="C54" i="36"/>
  <c r="C51" i="36"/>
  <c r="P65" i="37"/>
  <c r="P37" i="38"/>
  <c r="P176" i="6" s="1"/>
  <c r="F64" i="39"/>
  <c r="F63" i="39"/>
  <c r="F60" i="39"/>
  <c r="F66" i="40"/>
  <c r="F64" i="40"/>
  <c r="F63" i="40"/>
  <c r="F60" i="40"/>
  <c r="F56" i="40"/>
  <c r="F54" i="40"/>
  <c r="F51" i="40"/>
  <c r="K67" i="43"/>
  <c r="P63" i="43"/>
  <c r="L76" i="44"/>
  <c r="M71" i="45"/>
  <c r="E75" i="48"/>
  <c r="Q73" i="48"/>
  <c r="K58" i="49"/>
  <c r="H54" i="49"/>
  <c r="H51" i="49" s="1"/>
  <c r="N106" i="52"/>
  <c r="P87" i="53"/>
  <c r="N66" i="35"/>
  <c r="N64" i="35"/>
  <c r="N63" i="35"/>
  <c r="N60" i="35"/>
  <c r="N54" i="35"/>
  <c r="B64" i="36"/>
  <c r="B63" i="36"/>
  <c r="B60" i="36"/>
  <c r="B51" i="36"/>
  <c r="E82" i="37"/>
  <c r="G65" i="37"/>
  <c r="G57" i="37"/>
  <c r="O65" i="37"/>
  <c r="E66" i="39"/>
  <c r="E64" i="39"/>
  <c r="E63" i="39"/>
  <c r="E60" i="39"/>
  <c r="M67" i="40"/>
  <c r="M50" i="40" s="1"/>
  <c r="E81" i="40"/>
  <c r="M65" i="40"/>
  <c r="M61" i="40"/>
  <c r="E60" i="40"/>
  <c r="E56" i="40"/>
  <c r="E51" i="40"/>
  <c r="O73" i="43"/>
  <c r="C76" i="44"/>
  <c r="K76" i="44"/>
  <c r="I84" i="45"/>
  <c r="L68" i="45"/>
  <c r="J61" i="47"/>
  <c r="J60" i="47"/>
  <c r="O60" i="48"/>
  <c r="H55" i="48"/>
  <c r="L77" i="49"/>
  <c r="H58" i="49"/>
  <c r="J89" i="51"/>
  <c r="I89" i="51"/>
  <c r="I87" i="51"/>
  <c r="Q85" i="51"/>
  <c r="I81" i="51"/>
  <c r="I80" i="51"/>
  <c r="I78" i="51"/>
  <c r="I72" i="51" s="1"/>
  <c r="Q77" i="51"/>
  <c r="I76" i="51"/>
  <c r="Q74" i="51"/>
  <c r="E74" i="52"/>
  <c r="E72" i="52" s="1"/>
  <c r="O87" i="53"/>
  <c r="M64" i="35"/>
  <c r="M54" i="35"/>
  <c r="E71" i="37"/>
  <c r="I58" i="36"/>
  <c r="I55" i="36"/>
  <c r="F65" i="37"/>
  <c r="D64" i="39"/>
  <c r="L61" i="39"/>
  <c r="D60" i="39"/>
  <c r="L57" i="39"/>
  <c r="L67" i="40"/>
  <c r="D66" i="40"/>
  <c r="L65" i="40"/>
  <c r="D60" i="40"/>
  <c r="L58" i="40"/>
  <c r="C67" i="43"/>
  <c r="N73" i="43"/>
  <c r="B70" i="44"/>
  <c r="B67" i="44"/>
  <c r="B64" i="44"/>
  <c r="J76" i="44"/>
  <c r="H84" i="45"/>
  <c r="K68" i="45"/>
  <c r="N72" i="47"/>
  <c r="G62" i="48"/>
  <c r="O61" i="48"/>
  <c r="O56" i="48"/>
  <c r="J71" i="49"/>
  <c r="F89" i="51"/>
  <c r="H87" i="51"/>
  <c r="P85" i="51"/>
  <c r="H81" i="51"/>
  <c r="D85" i="52"/>
  <c r="D74" i="52"/>
  <c r="N87" i="53"/>
  <c r="D71" i="37"/>
  <c r="H57" i="36"/>
  <c r="E65" i="37"/>
  <c r="M65" i="37"/>
  <c r="C64" i="39"/>
  <c r="C63" i="39"/>
  <c r="K61" i="39"/>
  <c r="C60" i="39"/>
  <c r="K58" i="39"/>
  <c r="K57" i="39"/>
  <c r="C66" i="40"/>
  <c r="K65" i="40"/>
  <c r="K58" i="40"/>
  <c r="M55" i="41"/>
  <c r="C66" i="43"/>
  <c r="M73" i="43"/>
  <c r="Q73" i="44"/>
  <c r="Q72" i="44"/>
  <c r="Q68" i="44"/>
  <c r="Q63" i="44"/>
  <c r="E84" i="45"/>
  <c r="J68" i="45"/>
  <c r="H61" i="47"/>
  <c r="H60" i="47"/>
  <c r="H73" i="49"/>
  <c r="G54" i="48"/>
  <c r="F62" i="48"/>
  <c r="N61" i="48"/>
  <c r="I71" i="49"/>
  <c r="J73" i="51"/>
  <c r="G89" i="51"/>
  <c r="G87" i="51"/>
  <c r="O85" i="51"/>
  <c r="G81" i="51"/>
  <c r="G80" i="51"/>
  <c r="G78" i="51"/>
  <c r="O74" i="51"/>
  <c r="B106" i="52"/>
  <c r="C88" i="52"/>
  <c r="M87" i="53"/>
  <c r="K63" i="35"/>
  <c r="K54" i="35"/>
  <c r="K51" i="35"/>
  <c r="G67" i="36"/>
  <c r="G61" i="36"/>
  <c r="G57" i="36"/>
  <c r="G52" i="36"/>
  <c r="D65" i="37"/>
  <c r="L65" i="37"/>
  <c r="L37" i="38"/>
  <c r="L176" i="6" s="1"/>
  <c r="B64" i="39"/>
  <c r="B63" i="39"/>
  <c r="B60" i="39"/>
  <c r="J67" i="40"/>
  <c r="B66" i="40"/>
  <c r="J65" i="40"/>
  <c r="B64" i="40"/>
  <c r="J61" i="40"/>
  <c r="J58" i="40"/>
  <c r="J57" i="40"/>
  <c r="J50" i="40" s="1"/>
  <c r="B56" i="40"/>
  <c r="J55" i="40"/>
  <c r="J52" i="40"/>
  <c r="L57" i="41"/>
  <c r="L55" i="41"/>
  <c r="L73" i="43"/>
  <c r="P73" i="44"/>
  <c r="H63" i="44"/>
  <c r="Q83" i="45"/>
  <c r="Q73" i="45"/>
  <c r="G61" i="47"/>
  <c r="G56" i="47"/>
  <c r="G51" i="47" s="1"/>
  <c r="E62" i="48"/>
  <c r="Q60" i="49"/>
  <c r="I59" i="49"/>
  <c r="I57" i="49"/>
  <c r="Q56" i="49"/>
  <c r="B34" i="50"/>
  <c r="N90" i="51"/>
  <c r="F78" i="51"/>
  <c r="F72" i="51" s="1"/>
  <c r="N74" i="51"/>
  <c r="F104" i="52"/>
  <c r="B85" i="52"/>
  <c r="J98" i="52"/>
  <c r="L87" i="53"/>
  <c r="J64" i="35"/>
  <c r="J63" i="35"/>
  <c r="J60" i="35"/>
  <c r="J51" i="35"/>
  <c r="F61" i="36"/>
  <c r="F57" i="36"/>
  <c r="C57" i="37"/>
  <c r="C50" i="37" s="1"/>
  <c r="K65" i="37"/>
  <c r="I67" i="39"/>
  <c r="I61" i="39"/>
  <c r="I58" i="39"/>
  <c r="I57" i="39"/>
  <c r="I65" i="40"/>
  <c r="I58" i="40"/>
  <c r="C63" i="41"/>
  <c r="C50" i="41" s="1"/>
  <c r="K57" i="41"/>
  <c r="K55" i="41"/>
  <c r="K73" i="43"/>
  <c r="C89" i="44"/>
  <c r="K84" i="44"/>
  <c r="C83" i="44"/>
  <c r="K81" i="44"/>
  <c r="P68" i="44"/>
  <c r="O73" i="44"/>
  <c r="P83" i="45"/>
  <c r="G66" i="45"/>
  <c r="P73" i="45"/>
  <c r="F61" i="47"/>
  <c r="L60" i="48"/>
  <c r="L53" i="48"/>
  <c r="G71" i="49"/>
  <c r="P60" i="49"/>
  <c r="P56" i="49"/>
  <c r="H37" i="50"/>
  <c r="H179" i="6" s="1"/>
  <c r="Q37" i="50"/>
  <c r="Q179" i="6" s="1"/>
  <c r="J78" i="51"/>
  <c r="M90" i="51"/>
  <c r="E89" i="51"/>
  <c r="E87" i="51"/>
  <c r="E81" i="51"/>
  <c r="E80" i="51"/>
  <c r="E78" i="51"/>
  <c r="E76" i="51"/>
  <c r="M74" i="51"/>
  <c r="B103" i="52"/>
  <c r="Q89" i="52"/>
  <c r="Q87" i="52"/>
  <c r="Q81" i="52"/>
  <c r="Q80" i="52"/>
  <c r="K87" i="53"/>
  <c r="K80" i="53"/>
  <c r="Q55" i="35"/>
  <c r="Q52" i="35"/>
  <c r="I51" i="35"/>
  <c r="E67" i="36"/>
  <c r="E61" i="36"/>
  <c r="E57" i="36"/>
  <c r="E55" i="36"/>
  <c r="E52" i="36"/>
  <c r="B65" i="37"/>
  <c r="B57" i="37"/>
  <c r="B55" i="37"/>
  <c r="H61" i="39"/>
  <c r="H58" i="39"/>
  <c r="H57" i="39"/>
  <c r="P51" i="39"/>
  <c r="H65" i="40"/>
  <c r="H61" i="40"/>
  <c r="H58" i="40"/>
  <c r="J57" i="41"/>
  <c r="J55" i="41"/>
  <c r="J50" i="41" s="1"/>
  <c r="P37" i="42"/>
  <c r="P177" i="6" s="1"/>
  <c r="J66" i="43"/>
  <c r="O68" i="44"/>
  <c r="N68" i="44"/>
  <c r="F72" i="44"/>
  <c r="D66" i="45"/>
  <c r="E61" i="47"/>
  <c r="E56" i="47"/>
  <c r="E51" i="47" s="1"/>
  <c r="G70" i="48"/>
  <c r="I58" i="48"/>
  <c r="O53" i="48"/>
  <c r="K60" i="48"/>
  <c r="K56" i="48"/>
  <c r="C55" i="48"/>
  <c r="P61" i="49"/>
  <c r="O60" i="49"/>
  <c r="O51" i="49" s="1"/>
  <c r="P37" i="50"/>
  <c r="P179" i="6" s="1"/>
  <c r="N88" i="51"/>
  <c r="J77" i="51"/>
  <c r="D89" i="51"/>
  <c r="D87" i="51"/>
  <c r="L85" i="51"/>
  <c r="D81" i="51"/>
  <c r="D80" i="51"/>
  <c r="I102" i="52"/>
  <c r="P89" i="52"/>
  <c r="P87" i="52"/>
  <c r="P81" i="52"/>
  <c r="P80" i="52"/>
  <c r="P73" i="52"/>
  <c r="H90" i="52"/>
  <c r="J87" i="53"/>
  <c r="J80" i="53"/>
  <c r="P57" i="35"/>
  <c r="G61" i="39"/>
  <c r="G58" i="39"/>
  <c r="G57" i="39"/>
  <c r="G65" i="40"/>
  <c r="G61" i="40"/>
  <c r="G58" i="40"/>
  <c r="I55" i="41"/>
  <c r="Q85" i="44"/>
  <c r="Q69" i="48"/>
  <c r="M61" i="49"/>
  <c r="N60" i="49"/>
  <c r="G104" i="51"/>
  <c r="C78" i="51"/>
  <c r="O87" i="52"/>
  <c r="O81" i="52"/>
  <c r="O80" i="52"/>
  <c r="I87" i="53"/>
  <c r="Q77" i="53"/>
  <c r="O67" i="35"/>
  <c r="O65" i="35"/>
  <c r="O61" i="35"/>
  <c r="O57" i="35"/>
  <c r="O52" i="35"/>
  <c r="C67" i="36"/>
  <c r="C65" i="36"/>
  <c r="C61" i="36"/>
  <c r="C58" i="36"/>
  <c r="C57" i="36"/>
  <c r="C55" i="36"/>
  <c r="C52" i="36"/>
  <c r="F61" i="39"/>
  <c r="F57" i="39"/>
  <c r="F67" i="40"/>
  <c r="F65" i="40"/>
  <c r="F61" i="40"/>
  <c r="F58" i="40"/>
  <c r="F57" i="40"/>
  <c r="F55" i="40"/>
  <c r="F52" i="40"/>
  <c r="H57" i="41"/>
  <c r="P55" i="41"/>
  <c r="L87" i="43"/>
  <c r="P90" i="44"/>
  <c r="P85" i="44"/>
  <c r="C60" i="47"/>
  <c r="I60" i="48"/>
  <c r="I51" i="48" s="1"/>
  <c r="I73" i="48"/>
  <c r="I70" i="48"/>
  <c r="M60" i="49"/>
  <c r="J90" i="51"/>
  <c r="J72" i="51" s="1"/>
  <c r="J82" i="51"/>
  <c r="B78" i="51"/>
  <c r="J74" i="51"/>
  <c r="F106" i="52"/>
  <c r="N81" i="52"/>
  <c r="N80" i="52"/>
  <c r="F95" i="52"/>
  <c r="H87" i="53"/>
  <c r="H80" i="53"/>
  <c r="M132" i="6"/>
  <c r="G88" i="14"/>
  <c r="F88" i="14"/>
  <c r="M36" i="6"/>
  <c r="C49" i="6"/>
  <c r="K47" i="6"/>
  <c r="K44" i="6"/>
  <c r="C43" i="6"/>
  <c r="K41" i="6"/>
  <c r="C37" i="6"/>
  <c r="K35" i="6"/>
  <c r="C31" i="6"/>
  <c r="P86" i="14"/>
  <c r="K36" i="6"/>
  <c r="C59" i="6"/>
  <c r="C132" i="6" s="1"/>
  <c r="E35" i="6"/>
  <c r="D64" i="14"/>
  <c r="D85" i="14" s="1"/>
  <c r="C58" i="6"/>
  <c r="Q57" i="6"/>
  <c r="M57" i="6"/>
  <c r="E48" i="6"/>
  <c r="M37" i="6"/>
  <c r="E36" i="6"/>
  <c r="C86" i="14"/>
  <c r="C64" i="14"/>
  <c r="C56" i="6" s="1"/>
  <c r="B55" i="6"/>
  <c r="B130" i="6" s="1"/>
  <c r="C55" i="6"/>
  <c r="C130" i="6" s="1"/>
  <c r="I31" i="6"/>
  <c r="Q36" i="6"/>
  <c r="B57" i="6"/>
  <c r="B64" i="14"/>
  <c r="J104" i="6"/>
  <c r="I35" i="6"/>
  <c r="I33" i="6" s="1"/>
  <c r="L37" i="9"/>
  <c r="Q62" i="14"/>
  <c r="Q54" i="6" s="1"/>
  <c r="Q129" i="6" s="1"/>
  <c r="I44" i="6"/>
  <c r="P55" i="6"/>
  <c r="P62" i="14"/>
  <c r="P54" i="6" s="1"/>
  <c r="F104" i="6"/>
  <c r="C44" i="6"/>
  <c r="I37" i="9"/>
  <c r="O64" i="14"/>
  <c r="O62" i="14" s="1"/>
  <c r="O54" i="6" s="1"/>
  <c r="O129" i="6" s="1"/>
  <c r="N55" i="6"/>
  <c r="N130" i="6" s="1"/>
  <c r="J37" i="9"/>
  <c r="Q43" i="6"/>
  <c r="H37" i="9"/>
  <c r="Q96" i="14"/>
  <c r="Q157" i="6" s="1"/>
  <c r="N57" i="6"/>
  <c r="N64" i="14"/>
  <c r="N56" i="6" s="1"/>
  <c r="M62" i="14"/>
  <c r="M54" i="6" s="1"/>
  <c r="M129" i="6" s="1"/>
  <c r="M43" i="6"/>
  <c r="G37" i="9"/>
  <c r="P96" i="14"/>
  <c r="P157" i="6" s="1"/>
  <c r="F37" i="9"/>
  <c r="N96" i="14"/>
  <c r="N157" i="6" s="1"/>
  <c r="L64" i="14"/>
  <c r="L62" i="14" s="1"/>
  <c r="L54" i="6" s="1"/>
  <c r="B104" i="6"/>
  <c r="E44" i="6"/>
  <c r="E37" i="9"/>
  <c r="K64" i="14"/>
  <c r="D37" i="9"/>
  <c r="J64" i="14"/>
  <c r="C37" i="9"/>
  <c r="K48" i="6"/>
  <c r="C38" i="6"/>
  <c r="Q99" i="14"/>
  <c r="Q160" i="6" s="1"/>
  <c r="I64" i="14"/>
  <c r="I62" i="14" s="1"/>
  <c r="I54" i="6" s="1"/>
  <c r="I129" i="6" s="1"/>
  <c r="M49" i="6"/>
  <c r="B96" i="14"/>
  <c r="B157" i="6" s="1"/>
  <c r="H64" i="14"/>
  <c r="H62" i="14" s="1"/>
  <c r="H54" i="6" s="1"/>
  <c r="G84" i="14"/>
  <c r="I48" i="6"/>
  <c r="Q46" i="6"/>
  <c r="Q40" i="6"/>
  <c r="Q37" i="6"/>
  <c r="G64" i="14"/>
  <c r="G56" i="6" s="1"/>
  <c r="G131" i="6" s="1"/>
  <c r="F55" i="6"/>
  <c r="F130" i="6" s="1"/>
  <c r="Q55" i="6"/>
  <c r="Q130" i="6" s="1"/>
  <c r="F57" i="6"/>
  <c r="F64" i="14"/>
  <c r="P84" i="14"/>
  <c r="B84" i="14"/>
  <c r="E64" i="14"/>
  <c r="E62" i="14" s="1"/>
  <c r="E54" i="6" s="1"/>
  <c r="E129" i="6" s="1"/>
  <c r="D55" i="6"/>
  <c r="G31" i="6"/>
  <c r="N65" i="10"/>
  <c r="N154" i="6" s="1"/>
  <c r="N46" i="10"/>
  <c r="Q59" i="10"/>
  <c r="I46" i="10"/>
  <c r="O59" i="10"/>
  <c r="M59" i="10"/>
  <c r="G59" i="10"/>
  <c r="G46" i="10"/>
  <c r="I59" i="10"/>
  <c r="F46" i="10"/>
  <c r="C60" i="10"/>
  <c r="E59" i="10"/>
  <c r="E46" i="10"/>
  <c r="L51" i="6"/>
  <c r="D46" i="10"/>
  <c r="D51" i="6" s="1"/>
  <c r="O47" i="6"/>
  <c r="O38" i="6"/>
  <c r="K29" i="6"/>
  <c r="C59" i="10"/>
  <c r="C46" i="10"/>
  <c r="B53" i="6"/>
  <c r="B65" i="10"/>
  <c r="B154" i="6" s="1"/>
  <c r="B46" i="10"/>
  <c r="K59" i="10"/>
  <c r="K46" i="10"/>
  <c r="K51" i="6" s="1"/>
  <c r="K128" i="6" s="1"/>
  <c r="L50" i="10"/>
  <c r="Q52" i="6"/>
  <c r="O52" i="6"/>
  <c r="N52" i="6"/>
  <c r="F150" i="6"/>
  <c r="P135" i="6"/>
  <c r="P150" i="6"/>
  <c r="H146" i="6"/>
  <c r="P144" i="6"/>
  <c r="H143" i="6"/>
  <c r="P136" i="6"/>
  <c r="F146" i="6"/>
  <c r="O136" i="6"/>
  <c r="L150" i="6"/>
  <c r="D149" i="6"/>
  <c r="L144" i="6"/>
  <c r="D143" i="6"/>
  <c r="K134" i="6"/>
  <c r="H134" i="6"/>
  <c r="Q131" i="6"/>
  <c r="H150" i="6"/>
  <c r="P148" i="6"/>
  <c r="P142" i="6"/>
  <c r="O150" i="6"/>
  <c r="K150" i="6"/>
  <c r="G150" i="6"/>
  <c r="C150" i="6"/>
  <c r="C149" i="6"/>
  <c r="B149" i="6"/>
  <c r="O148" i="6"/>
  <c r="K148" i="6"/>
  <c r="G148" i="6"/>
  <c r="H147" i="6"/>
  <c r="D147" i="6"/>
  <c r="G147" i="6"/>
  <c r="C147" i="6"/>
  <c r="B147" i="6"/>
  <c r="O146" i="6"/>
  <c r="K146" i="6"/>
  <c r="K145" i="6"/>
  <c r="G145" i="6"/>
  <c r="C145" i="6"/>
  <c r="B145" i="6"/>
  <c r="O144" i="6"/>
  <c r="O143" i="6"/>
  <c r="K143" i="6"/>
  <c r="G143" i="6"/>
  <c r="C143" i="6"/>
  <c r="C142" i="6"/>
  <c r="B143" i="6"/>
  <c r="D136" i="6"/>
  <c r="D134" i="6"/>
  <c r="L134" i="6"/>
  <c r="E132" i="6"/>
  <c r="E130" i="6"/>
  <c r="M127" i="6"/>
  <c r="C127" i="6"/>
  <c r="P133" i="6"/>
  <c r="E127" i="6"/>
  <c r="C87" i="6"/>
  <c r="G149" i="6"/>
  <c r="K147" i="6"/>
  <c r="O145" i="6"/>
  <c r="C144" i="6"/>
  <c r="G142" i="6"/>
  <c r="H99" i="11"/>
  <c r="F137" i="12"/>
  <c r="F123" i="12"/>
  <c r="G149" i="13"/>
  <c r="B87" i="6"/>
  <c r="F139" i="6"/>
  <c r="Q145" i="12"/>
  <c r="Q118" i="11"/>
  <c r="Q138" i="11"/>
  <c r="F126" i="12"/>
  <c r="B105" i="12"/>
  <c r="B243" i="16"/>
  <c r="B187" i="15"/>
  <c r="F241" i="16"/>
  <c r="F185" i="15"/>
  <c r="J239" i="16"/>
  <c r="J192" i="15"/>
  <c r="J194" i="15"/>
  <c r="J196" i="15"/>
  <c r="J185" i="15"/>
  <c r="J187" i="15"/>
  <c r="J190" i="15"/>
  <c r="N234" i="16"/>
  <c r="N172" i="15"/>
  <c r="J229" i="16"/>
  <c r="J168" i="15"/>
  <c r="J170" i="15"/>
  <c r="J172" i="15"/>
  <c r="J174" i="15"/>
  <c r="J180" i="15"/>
  <c r="J176" i="15"/>
  <c r="J178" i="15"/>
  <c r="B226" i="16"/>
  <c r="B164" i="15"/>
  <c r="Q60" i="10"/>
  <c r="P120" i="11"/>
  <c r="P129" i="11"/>
  <c r="H143" i="13"/>
  <c r="H109" i="11"/>
  <c r="D140" i="13"/>
  <c r="D104" i="11"/>
  <c r="M82" i="14"/>
  <c r="O60" i="10"/>
  <c r="Q126" i="11"/>
  <c r="P117" i="11"/>
  <c r="J122" i="13"/>
  <c r="J152" i="13"/>
  <c r="P256" i="17"/>
  <c r="P209" i="15"/>
  <c r="D255" i="17"/>
  <c r="D206" i="15"/>
  <c r="L244" i="17"/>
  <c r="L244" i="16"/>
  <c r="L188" i="15"/>
  <c r="L183" i="15" s="1"/>
  <c r="P242" i="16"/>
  <c r="P186" i="15"/>
  <c r="D241" i="16"/>
  <c r="D185" i="15"/>
  <c r="H239" i="16"/>
  <c r="H196" i="15"/>
  <c r="H198" i="15"/>
  <c r="H187" i="15"/>
  <c r="H192" i="15"/>
  <c r="P232" i="16"/>
  <c r="P170" i="15"/>
  <c r="M60" i="10"/>
  <c r="P126" i="11"/>
  <c r="B123" i="12"/>
  <c r="B120" i="12"/>
  <c r="C149" i="13"/>
  <c r="I122" i="13"/>
  <c r="I152" i="13"/>
  <c r="J201" i="15"/>
  <c r="H212" i="16"/>
  <c r="N140" i="6"/>
  <c r="Q136" i="11"/>
  <c r="N104" i="12"/>
  <c r="G105" i="12"/>
  <c r="G100" i="12"/>
  <c r="G107" i="12"/>
  <c r="G102" i="12"/>
  <c r="G119" i="13"/>
  <c r="H122" i="13"/>
  <c r="H152" i="13"/>
  <c r="J198" i="15"/>
  <c r="J103" i="12"/>
  <c r="J139" i="12"/>
  <c r="F105" i="12"/>
  <c r="F100" i="12"/>
  <c r="F107" i="12"/>
  <c r="G122" i="13"/>
  <c r="G152" i="13"/>
  <c r="L55" i="6"/>
  <c r="L96" i="14"/>
  <c r="L157" i="6" s="1"/>
  <c r="E105" i="12"/>
  <c r="E100" i="12"/>
  <c r="E107" i="12"/>
  <c r="E102" i="12"/>
  <c r="E62" i="10"/>
  <c r="G57" i="6"/>
  <c r="G86" i="14"/>
  <c r="O49" i="6"/>
  <c r="G46" i="6"/>
  <c r="O35" i="6"/>
  <c r="D100" i="12"/>
  <c r="D107" i="12"/>
  <c r="D102" i="12"/>
  <c r="D109" i="12"/>
  <c r="D111" i="12"/>
  <c r="D105" i="12"/>
  <c r="B59" i="6"/>
  <c r="B88" i="14"/>
  <c r="B100" i="14"/>
  <c r="B161" i="6" s="1"/>
  <c r="J55" i="6"/>
  <c r="J130" i="6" s="1"/>
  <c r="J96" i="14"/>
  <c r="J157" i="6" s="1"/>
  <c r="M255" i="15"/>
  <c r="F149" i="6"/>
  <c r="J147" i="6"/>
  <c r="N145" i="6"/>
  <c r="B144" i="6"/>
  <c r="N138" i="6"/>
  <c r="C102" i="12"/>
  <c r="C109" i="12"/>
  <c r="C62" i="10"/>
  <c r="C111" i="12"/>
  <c r="I84" i="14"/>
  <c r="I96" i="14"/>
  <c r="I157" i="6" s="1"/>
  <c r="G82" i="14"/>
  <c r="H190" i="15"/>
  <c r="M128" i="11"/>
  <c r="P118" i="11"/>
  <c r="F102" i="12"/>
  <c r="B154" i="12"/>
  <c r="B126" i="12"/>
  <c r="H55" i="6"/>
  <c r="H96" i="14"/>
  <c r="H157" i="6" s="1"/>
  <c r="J88" i="14"/>
  <c r="J82" i="14"/>
  <c r="F8" i="6"/>
  <c r="F132" i="6" s="1"/>
  <c r="F82" i="14"/>
  <c r="P123" i="11"/>
  <c r="B136" i="12"/>
  <c r="F111" i="12"/>
  <c r="G44" i="6"/>
  <c r="O40" i="6"/>
  <c r="G37" i="6"/>
  <c r="M86" i="14"/>
  <c r="M92" i="14"/>
  <c r="H189" i="15"/>
  <c r="M121" i="11"/>
  <c r="E111" i="12"/>
  <c r="F106" i="12"/>
  <c r="F104" i="12"/>
  <c r="E106" i="12"/>
  <c r="E104" i="12"/>
  <c r="F99" i="12"/>
  <c r="F112" i="12"/>
  <c r="C135" i="13"/>
  <c r="J86" i="14"/>
  <c r="J92" i="14"/>
  <c r="B8" i="6"/>
  <c r="B82" i="14"/>
  <c r="P87" i="6"/>
  <c r="N66" i="10"/>
  <c r="N155" i="6" s="1"/>
  <c r="I60" i="10"/>
  <c r="K154" i="12"/>
  <c r="K126" i="11"/>
  <c r="J116" i="12"/>
  <c r="D106" i="12"/>
  <c r="B104" i="12"/>
  <c r="E99" i="12"/>
  <c r="Q63" i="10"/>
  <c r="Q118" i="12"/>
  <c r="E112" i="12"/>
  <c r="B137" i="13"/>
  <c r="D96" i="14"/>
  <c r="D157" i="6" s="1"/>
  <c r="G49" i="6"/>
  <c r="O45" i="6"/>
  <c r="O29" i="6"/>
  <c r="O127" i="6" s="1"/>
  <c r="D203" i="15"/>
  <c r="J169" i="15"/>
  <c r="O87" i="6"/>
  <c r="J66" i="10"/>
  <c r="J155" i="6" s="1"/>
  <c r="K123" i="11"/>
  <c r="N139" i="12"/>
  <c r="N103" i="11"/>
  <c r="F136" i="12"/>
  <c r="F100" i="11"/>
  <c r="F98" i="11" s="1"/>
  <c r="J105" i="11"/>
  <c r="J102" i="11"/>
  <c r="J134" i="12"/>
  <c r="C106" i="12"/>
  <c r="D99" i="12"/>
  <c r="P118" i="12"/>
  <c r="P120" i="12"/>
  <c r="P129" i="12"/>
  <c r="P116" i="12"/>
  <c r="P123" i="12"/>
  <c r="D112" i="12"/>
  <c r="D104" i="12"/>
  <c r="M152" i="13"/>
  <c r="Q138" i="13"/>
  <c r="Q136" i="13"/>
  <c r="J58" i="6"/>
  <c r="J87" i="14"/>
  <c r="D88" i="14"/>
  <c r="H86" i="14"/>
  <c r="L84" i="14"/>
  <c r="J184" i="15"/>
  <c r="N87" i="6"/>
  <c r="G140" i="6"/>
  <c r="K138" i="6"/>
  <c r="J150" i="6"/>
  <c r="N148" i="6"/>
  <c r="F145" i="6"/>
  <c r="J143" i="6"/>
  <c r="F138" i="6"/>
  <c r="M116" i="11"/>
  <c r="I134" i="12"/>
  <c r="I105" i="11"/>
  <c r="B134" i="12"/>
  <c r="B106" i="12"/>
  <c r="C99" i="12"/>
  <c r="O120" i="12"/>
  <c r="O129" i="12"/>
  <c r="G109" i="12"/>
  <c r="C104" i="12"/>
  <c r="L152" i="13"/>
  <c r="P138" i="13"/>
  <c r="P136" i="13"/>
  <c r="F86" i="14"/>
  <c r="I87" i="14"/>
  <c r="I99" i="14"/>
  <c r="I160" i="6" s="1"/>
  <c r="Q226" i="15"/>
  <c r="J171" i="15"/>
  <c r="M87" i="6"/>
  <c r="J138" i="6"/>
  <c r="K135" i="6"/>
  <c r="Q53" i="6"/>
  <c r="Q127" i="11"/>
  <c r="M118" i="11"/>
  <c r="H154" i="13"/>
  <c r="H126" i="11"/>
  <c r="L139" i="13"/>
  <c r="L103" i="11"/>
  <c r="H105" i="11"/>
  <c r="H100" i="11"/>
  <c r="H107" i="11"/>
  <c r="H102" i="11"/>
  <c r="Q129" i="12"/>
  <c r="B99" i="12"/>
  <c r="J152" i="12"/>
  <c r="J122" i="12"/>
  <c r="K152" i="13"/>
  <c r="O138" i="13"/>
  <c r="O136" i="13"/>
  <c r="O129" i="13"/>
  <c r="B86" i="14"/>
  <c r="N7" i="6"/>
  <c r="N81" i="14"/>
  <c r="D205" i="15"/>
  <c r="H184" i="15"/>
  <c r="L87" i="6"/>
  <c r="L93" i="6"/>
  <c r="I135" i="6"/>
  <c r="O53" i="6"/>
  <c r="E60" i="10"/>
  <c r="G154" i="12"/>
  <c r="G126" i="11"/>
  <c r="G153" i="12"/>
  <c r="G151" i="12"/>
  <c r="G121" i="11"/>
  <c r="G115" i="11" s="1"/>
  <c r="C150" i="12"/>
  <c r="G148" i="12"/>
  <c r="K146" i="12"/>
  <c r="C141" i="12"/>
  <c r="O140" i="12"/>
  <c r="K139" i="12"/>
  <c r="O137" i="12"/>
  <c r="C136" i="12"/>
  <c r="G134" i="12"/>
  <c r="G100" i="11"/>
  <c r="G102" i="11"/>
  <c r="G109" i="11"/>
  <c r="G111" i="11"/>
  <c r="F116" i="12"/>
  <c r="Q120" i="12"/>
  <c r="E109" i="12"/>
  <c r="O147" i="13"/>
  <c r="N138" i="13"/>
  <c r="M94" i="14"/>
  <c r="G47" i="6"/>
  <c r="O43" i="6"/>
  <c r="G40" i="6"/>
  <c r="O36" i="6"/>
  <c r="M221" i="15"/>
  <c r="J195" i="15"/>
  <c r="F169" i="15"/>
  <c r="L254" i="17"/>
  <c r="L254" i="16"/>
  <c r="L205" i="15"/>
  <c r="H213" i="15"/>
  <c r="H215" i="15"/>
  <c r="H202" i="15"/>
  <c r="H204" i="15"/>
  <c r="L237" i="17"/>
  <c r="L237" i="16"/>
  <c r="L236" i="17"/>
  <c r="L236" i="16"/>
  <c r="L174" i="15"/>
  <c r="L233" i="16"/>
  <c r="L171" i="15"/>
  <c r="L167" i="15" s="1"/>
  <c r="P231" i="16"/>
  <c r="P169" i="15"/>
  <c r="D230" i="16"/>
  <c r="D168" i="15"/>
  <c r="K87" i="6"/>
  <c r="O149" i="6"/>
  <c r="C148" i="6"/>
  <c r="G146" i="6"/>
  <c r="K144" i="6"/>
  <c r="O142" i="6"/>
  <c r="H135" i="6"/>
  <c r="N53" i="6"/>
  <c r="M127" i="11"/>
  <c r="Q120" i="11"/>
  <c r="F134" i="12"/>
  <c r="Q126" i="12"/>
  <c r="G110" i="12"/>
  <c r="D101" i="12"/>
  <c r="M138" i="13"/>
  <c r="K94" i="14"/>
  <c r="M99" i="14"/>
  <c r="M160" i="6" s="1"/>
  <c r="P212" i="15"/>
  <c r="B205" i="15"/>
  <c r="G213" i="15"/>
  <c r="G202" i="15"/>
  <c r="G200" i="15" s="1"/>
  <c r="G204" i="15"/>
  <c r="G210" i="15"/>
  <c r="J87" i="6"/>
  <c r="G135" i="6"/>
  <c r="M53" i="6"/>
  <c r="J148" i="6"/>
  <c r="N146" i="6"/>
  <c r="F143" i="6"/>
  <c r="N139" i="6"/>
  <c r="F66" i="10"/>
  <c r="F155" i="6" s="1"/>
  <c r="L106" i="11"/>
  <c r="Q149" i="12"/>
  <c r="Q143" i="12"/>
  <c r="Q142" i="12"/>
  <c r="Q142" i="11"/>
  <c r="E134" i="12"/>
  <c r="F110" i="12"/>
  <c r="C101" i="12"/>
  <c r="M147" i="13"/>
  <c r="L138" i="13"/>
  <c r="J94" i="14"/>
  <c r="H195" i="15"/>
  <c r="P173" i="15"/>
  <c r="Q87" i="6"/>
  <c r="I87" i="6"/>
  <c r="E135" i="6"/>
  <c r="N129" i="11"/>
  <c r="M120" i="11"/>
  <c r="P127" i="11"/>
  <c r="D154" i="13"/>
  <c r="D126" i="11"/>
  <c r="D151" i="13"/>
  <c r="D121" i="11"/>
  <c r="D102" i="11"/>
  <c r="D109" i="11"/>
  <c r="D111" i="11"/>
  <c r="F121" i="12"/>
  <c r="F118" i="12"/>
  <c r="E110" i="12"/>
  <c r="B101" i="12"/>
  <c r="B109" i="12"/>
  <c r="L147" i="13"/>
  <c r="K138" i="13"/>
  <c r="K137" i="13"/>
  <c r="K49" i="9"/>
  <c r="G94" i="14"/>
  <c r="J189" i="15"/>
  <c r="J186" i="15"/>
  <c r="H87" i="6"/>
  <c r="P147" i="6"/>
  <c r="D146" i="6"/>
  <c r="H144" i="6"/>
  <c r="L142" i="6"/>
  <c r="D123" i="11"/>
  <c r="C154" i="12"/>
  <c r="C153" i="12"/>
  <c r="C123" i="11"/>
  <c r="C151" i="12"/>
  <c r="C121" i="11"/>
  <c r="O149" i="12"/>
  <c r="C148" i="12"/>
  <c r="G146" i="12"/>
  <c r="O143" i="12"/>
  <c r="O142" i="12"/>
  <c r="K140" i="12"/>
  <c r="G139" i="12"/>
  <c r="K137" i="12"/>
  <c r="O135" i="12"/>
  <c r="C134" i="12"/>
  <c r="C102" i="11"/>
  <c r="C98" i="11" s="1"/>
  <c r="C104" i="11"/>
  <c r="C99" i="11"/>
  <c r="C106" i="11"/>
  <c r="B116" i="12"/>
  <c r="D110" i="12"/>
  <c r="Q123" i="12"/>
  <c r="K147" i="13"/>
  <c r="F94" i="14"/>
  <c r="G87" i="6"/>
  <c r="K149" i="6"/>
  <c r="O147" i="6"/>
  <c r="C146" i="6"/>
  <c r="G144" i="6"/>
  <c r="K142" i="6"/>
  <c r="C135" i="6"/>
  <c r="I53" i="6"/>
  <c r="Q122" i="11"/>
  <c r="H104" i="11"/>
  <c r="B126" i="11"/>
  <c r="B123" i="11"/>
  <c r="J112" i="11"/>
  <c r="J98" i="11" s="1"/>
  <c r="B121" i="12"/>
  <c r="J147" i="13"/>
  <c r="G101" i="13"/>
  <c r="J84" i="14"/>
  <c r="H210" i="15"/>
  <c r="H186" i="15"/>
  <c r="F87" i="6"/>
  <c r="B150" i="6"/>
  <c r="J146" i="6"/>
  <c r="N144" i="6"/>
  <c r="H106" i="11"/>
  <c r="Q152" i="12"/>
  <c r="Q147" i="12"/>
  <c r="I112" i="11"/>
  <c r="O118" i="12"/>
  <c r="I147" i="13"/>
  <c r="O119" i="13"/>
  <c r="B171" i="15"/>
  <c r="E87" i="6"/>
  <c r="P134" i="6"/>
  <c r="P125" i="11"/>
  <c r="P115" i="11" s="1"/>
  <c r="P122" i="11"/>
  <c r="B118" i="12"/>
  <c r="C112" i="12"/>
  <c r="H147" i="13"/>
  <c r="F84" i="14"/>
  <c r="J197" i="15"/>
  <c r="M186" i="15"/>
  <c r="M190" i="15"/>
  <c r="M192" i="15"/>
  <c r="M194" i="15"/>
  <c r="M196" i="15"/>
  <c r="M185" i="15"/>
  <c r="M168" i="15"/>
  <c r="M170" i="15"/>
  <c r="M172" i="15"/>
  <c r="M174" i="15"/>
  <c r="M180" i="15"/>
  <c r="M176" i="15"/>
  <c r="P177" i="17"/>
  <c r="P75" i="14"/>
  <c r="P181" i="17"/>
  <c r="D87" i="6"/>
  <c r="H149" i="6"/>
  <c r="P145" i="6"/>
  <c r="D144" i="6"/>
  <c r="H142" i="6"/>
  <c r="O134" i="6"/>
  <c r="F65" i="10"/>
  <c r="F154" i="6" s="1"/>
  <c r="O152" i="12"/>
  <c r="O122" i="11"/>
  <c r="K149" i="12"/>
  <c r="K119" i="11"/>
  <c r="O147" i="12"/>
  <c r="O117" i="11"/>
  <c r="O115" i="11" s="1"/>
  <c r="C146" i="12"/>
  <c r="C116" i="11"/>
  <c r="K143" i="12"/>
  <c r="K109" i="11"/>
  <c r="K142" i="12"/>
  <c r="G140" i="12"/>
  <c r="G104" i="11"/>
  <c r="C139" i="12"/>
  <c r="G137" i="12"/>
  <c r="K135" i="12"/>
  <c r="B112" i="12"/>
  <c r="B103" i="12"/>
  <c r="Q116" i="12"/>
  <c r="G147" i="13"/>
  <c r="H197" i="15"/>
  <c r="J173" i="15"/>
  <c r="H194" i="15"/>
  <c r="D243" i="16"/>
  <c r="D187" i="15"/>
  <c r="H241" i="16"/>
  <c r="H185" i="15"/>
  <c r="L239" i="17"/>
  <c r="L239" i="16"/>
  <c r="L192" i="15"/>
  <c r="L194" i="15"/>
  <c r="L185" i="15"/>
  <c r="L186" i="15"/>
  <c r="D237" i="17"/>
  <c r="D237" i="16"/>
  <c r="D174" i="15"/>
  <c r="D236" i="16"/>
  <c r="D236" i="17"/>
  <c r="I86" i="14"/>
  <c r="C93" i="14"/>
  <c r="P201" i="15"/>
  <c r="P200" i="15" s="1"/>
  <c r="J188" i="15"/>
  <c r="J183" i="15" s="1"/>
  <c r="C172" i="15"/>
  <c r="O163" i="15"/>
  <c r="M171" i="15"/>
  <c r="D254" i="17"/>
  <c r="D247" i="17"/>
  <c r="D245" i="17"/>
  <c r="P243" i="17"/>
  <c r="P187" i="17"/>
  <c r="P178" i="17"/>
  <c r="P175" i="17"/>
  <c r="P172" i="17"/>
  <c r="B224" i="17"/>
  <c r="B162" i="17"/>
  <c r="D220" i="16"/>
  <c r="D159" i="15"/>
  <c r="D220" i="17"/>
  <c r="O243" i="17"/>
  <c r="O187" i="17"/>
  <c r="G169" i="17"/>
  <c r="G231" i="17"/>
  <c r="Q161" i="17"/>
  <c r="Q223" i="17"/>
  <c r="C220" i="17"/>
  <c r="C159" i="15"/>
  <c r="F252" i="17"/>
  <c r="L212" i="16"/>
  <c r="C190" i="16"/>
  <c r="Q204" i="17"/>
  <c r="Q253" i="17"/>
  <c r="E252" i="17"/>
  <c r="I201" i="17"/>
  <c r="I250" i="17"/>
  <c r="Q203" i="16"/>
  <c r="B190" i="16"/>
  <c r="Q212" i="16"/>
  <c r="Q209" i="16"/>
  <c r="Q207" i="16"/>
  <c r="P257" i="16"/>
  <c r="P212" i="16"/>
  <c r="P209" i="16"/>
  <c r="D255" i="16"/>
  <c r="Q202" i="16"/>
  <c r="L253" i="16"/>
  <c r="L204" i="16"/>
  <c r="P202" i="16"/>
  <c r="D196" i="16"/>
  <c r="D239" i="16"/>
  <c r="D187" i="16"/>
  <c r="D185" i="16"/>
  <c r="D190" i="16"/>
  <c r="D197" i="16"/>
  <c r="D171" i="16"/>
  <c r="D168" i="16"/>
  <c r="K250" i="17"/>
  <c r="C200" i="16"/>
  <c r="C187" i="16"/>
  <c r="C185" i="16"/>
  <c r="C197" i="16"/>
  <c r="C171" i="16"/>
  <c r="C180" i="16"/>
  <c r="C168" i="16"/>
  <c r="B187" i="16"/>
  <c r="B194" i="16"/>
  <c r="B197" i="16"/>
  <c r="B171" i="16"/>
  <c r="B173" i="16"/>
  <c r="B180" i="16"/>
  <c r="B168" i="16"/>
  <c r="B170" i="16"/>
  <c r="B177" i="16"/>
  <c r="N163" i="16"/>
  <c r="N161" i="16"/>
  <c r="G203" i="17"/>
  <c r="L184" i="16"/>
  <c r="L240" i="16"/>
  <c r="P87" i="14"/>
  <c r="D86" i="14"/>
  <c r="H84" i="14"/>
  <c r="N253" i="16"/>
  <c r="B252" i="16"/>
  <c r="F250" i="16"/>
  <c r="J224" i="16"/>
  <c r="J162" i="15"/>
  <c r="N222" i="16"/>
  <c r="N160" i="15"/>
  <c r="B221" i="16"/>
  <c r="B159" i="15"/>
  <c r="P211" i="16"/>
  <c r="C178" i="16"/>
  <c r="C175" i="16"/>
  <c r="K152" i="12"/>
  <c r="G149" i="12"/>
  <c r="K147" i="12"/>
  <c r="O145" i="12"/>
  <c r="G143" i="12"/>
  <c r="G142" i="12"/>
  <c r="C140" i="12"/>
  <c r="O138" i="12"/>
  <c r="C137" i="12"/>
  <c r="G135" i="12"/>
  <c r="E99" i="14"/>
  <c r="E160" i="6" s="1"/>
  <c r="C92" i="14"/>
  <c r="O162" i="15"/>
  <c r="M204" i="15"/>
  <c r="Q202" i="15"/>
  <c r="M195" i="15"/>
  <c r="D247" i="16"/>
  <c r="O211" i="16"/>
  <c r="L205" i="16"/>
  <c r="B185" i="16"/>
  <c r="N205" i="16"/>
  <c r="N211" i="16"/>
  <c r="B178" i="16"/>
  <c r="B175" i="16"/>
  <c r="B167" i="16" s="1"/>
  <c r="F135" i="12"/>
  <c r="L148" i="13"/>
  <c r="P146" i="13"/>
  <c r="H244" i="16"/>
  <c r="P240" i="16"/>
  <c r="H234" i="16"/>
  <c r="L232" i="16"/>
  <c r="P230" i="16"/>
  <c r="D229" i="16"/>
  <c r="B198" i="16"/>
  <c r="D188" i="16"/>
  <c r="N162" i="16"/>
  <c r="N158" i="16" s="1"/>
  <c r="Q205" i="16"/>
  <c r="M163" i="16"/>
  <c r="I239" i="19"/>
  <c r="I98" i="18"/>
  <c r="I245" i="19"/>
  <c r="M215" i="19"/>
  <c r="M90" i="18"/>
  <c r="M217" i="19"/>
  <c r="M218" i="19"/>
  <c r="M219" i="19"/>
  <c r="M220" i="19"/>
  <c r="M221" i="19"/>
  <c r="M84" i="18"/>
  <c r="M222" i="19"/>
  <c r="M223" i="19"/>
  <c r="F152" i="12"/>
  <c r="N150" i="12"/>
  <c r="B149" i="12"/>
  <c r="F147" i="12"/>
  <c r="O48" i="6"/>
  <c r="G45" i="6"/>
  <c r="O41" i="6"/>
  <c r="G38" i="6"/>
  <c r="O34" i="6"/>
  <c r="G29" i="6"/>
  <c r="G127" i="6" s="1"/>
  <c r="Q85" i="14"/>
  <c r="O220" i="17"/>
  <c r="O160" i="15"/>
  <c r="Q213" i="16"/>
  <c r="B195" i="16"/>
  <c r="C188" i="16"/>
  <c r="G183" i="16"/>
  <c r="C170" i="16"/>
  <c r="D257" i="16"/>
  <c r="D256" i="16"/>
  <c r="P205" i="16"/>
  <c r="D192" i="16"/>
  <c r="D189" i="16"/>
  <c r="D242" i="16"/>
  <c r="H163" i="16"/>
  <c r="H159" i="16"/>
  <c r="B241" i="17"/>
  <c r="F76" i="14"/>
  <c r="F105" i="6" s="1"/>
  <c r="N233" i="17"/>
  <c r="N171" i="17"/>
  <c r="B232" i="17"/>
  <c r="B170" i="17"/>
  <c r="F230" i="17"/>
  <c r="F168" i="17"/>
  <c r="L224" i="17"/>
  <c r="L162" i="17"/>
  <c r="P160" i="17"/>
  <c r="P158" i="17" s="1"/>
  <c r="P222" i="17"/>
  <c r="B136" i="6"/>
  <c r="F134" i="6"/>
  <c r="P150" i="13"/>
  <c r="D143" i="13"/>
  <c r="D142" i="13"/>
  <c r="P141" i="13"/>
  <c r="M129" i="12"/>
  <c r="I63" i="10"/>
  <c r="Q62" i="10"/>
  <c r="F152" i="13"/>
  <c r="L87" i="14"/>
  <c r="P85" i="14"/>
  <c r="D84" i="14"/>
  <c r="C191" i="15"/>
  <c r="J253" i="16"/>
  <c r="N251" i="16"/>
  <c r="B250" i="16"/>
  <c r="J247" i="16"/>
  <c r="J246" i="16"/>
  <c r="J245" i="16"/>
  <c r="J242" i="16"/>
  <c r="N240" i="16"/>
  <c r="J235" i="16"/>
  <c r="F234" i="16"/>
  <c r="J232" i="16"/>
  <c r="N230" i="16"/>
  <c r="B229" i="16"/>
  <c r="B168" i="15"/>
  <c r="N227" i="16"/>
  <c r="F224" i="16"/>
  <c r="J222" i="16"/>
  <c r="N220" i="16"/>
  <c r="N162" i="15"/>
  <c r="B188" i="16"/>
  <c r="D177" i="16"/>
  <c r="D172" i="16"/>
  <c r="O205" i="16"/>
  <c r="C192" i="16"/>
  <c r="C173" i="16"/>
  <c r="Q252" i="17"/>
  <c r="Q203" i="17"/>
  <c r="E251" i="17"/>
  <c r="Q184" i="17"/>
  <c r="Q240" i="17"/>
  <c r="M171" i="17"/>
  <c r="M233" i="17"/>
  <c r="Q169" i="17"/>
  <c r="Q231" i="17"/>
  <c r="E168" i="17"/>
  <c r="E230" i="17"/>
  <c r="O160" i="17"/>
  <c r="O222" i="17"/>
  <c r="G119" i="11"/>
  <c r="C99" i="14"/>
  <c r="C160" i="6" s="1"/>
  <c r="B93" i="14"/>
  <c r="D245" i="16"/>
  <c r="Q210" i="16"/>
  <c r="D184" i="16"/>
  <c r="D183" i="16" s="1"/>
  <c r="C177" i="16"/>
  <c r="C172" i="16"/>
  <c r="O158" i="16"/>
  <c r="B257" i="16"/>
  <c r="P179" i="17"/>
  <c r="L171" i="17"/>
  <c r="L233" i="17"/>
  <c r="P169" i="17"/>
  <c r="P167" i="17" s="1"/>
  <c r="P231" i="17"/>
  <c r="D168" i="17"/>
  <c r="D230" i="17"/>
  <c r="J224" i="17"/>
  <c r="J162" i="17"/>
  <c r="N222" i="17"/>
  <c r="N160" i="17"/>
  <c r="B221" i="17"/>
  <c r="B159" i="17"/>
  <c r="K164" i="15"/>
  <c r="H247" i="16"/>
  <c r="H246" i="16"/>
  <c r="H245" i="16"/>
  <c r="H242" i="16"/>
  <c r="H235" i="16"/>
  <c r="H173" i="15"/>
  <c r="C184" i="16"/>
  <c r="B172" i="16"/>
  <c r="N159" i="16"/>
  <c r="O231" i="17"/>
  <c r="O169" i="17"/>
  <c r="C168" i="17"/>
  <c r="C230" i="17"/>
  <c r="I224" i="17"/>
  <c r="I162" i="17"/>
  <c r="M160" i="17"/>
  <c r="M222" i="17"/>
  <c r="J129" i="12"/>
  <c r="N120" i="12"/>
  <c r="B119" i="12"/>
  <c r="F117" i="12"/>
  <c r="N154" i="12"/>
  <c r="N153" i="12"/>
  <c r="B152" i="12"/>
  <c r="N151" i="12"/>
  <c r="J150" i="12"/>
  <c r="N148" i="12"/>
  <c r="K88" i="14"/>
  <c r="O46" i="6"/>
  <c r="G43" i="6"/>
  <c r="G36" i="6"/>
  <c r="O31" i="6"/>
  <c r="B206" i="15"/>
  <c r="B200" i="15" s="1"/>
  <c r="D162" i="15"/>
  <c r="D160" i="15"/>
  <c r="C175" i="15"/>
  <c r="K220" i="17"/>
  <c r="K162" i="15"/>
  <c r="B191" i="16"/>
  <c r="B184" i="16"/>
  <c r="D174" i="16"/>
  <c r="C233" i="17"/>
  <c r="N240" i="17"/>
  <c r="N184" i="17"/>
  <c r="B76" i="14"/>
  <c r="B74" i="14" s="1"/>
  <c r="B72" i="14" s="1"/>
  <c r="H87" i="14"/>
  <c r="C187" i="15"/>
  <c r="D164" i="15"/>
  <c r="C162" i="15"/>
  <c r="C160" i="15"/>
  <c r="J220" i="16"/>
  <c r="J164" i="15"/>
  <c r="L213" i="16"/>
  <c r="C174" i="16"/>
  <c r="K158" i="16"/>
  <c r="M169" i="17"/>
  <c r="M231" i="17"/>
  <c r="K160" i="17"/>
  <c r="K222" i="17"/>
  <c r="F87" i="14"/>
  <c r="I88" i="14"/>
  <c r="C81" i="14"/>
  <c r="C180" i="15"/>
  <c r="G172" i="15"/>
  <c r="C164" i="15"/>
  <c r="D179" i="16"/>
  <c r="B174" i="16"/>
  <c r="I163" i="17"/>
  <c r="D210" i="17"/>
  <c r="L231" i="17"/>
  <c r="L169" i="17"/>
  <c r="D75" i="14"/>
  <c r="D74" i="14" s="1"/>
  <c r="D229" i="17"/>
  <c r="D181" i="17"/>
  <c r="D178" i="17"/>
  <c r="D167" i="17" s="1"/>
  <c r="D179" i="17"/>
  <c r="D172" i="17"/>
  <c r="B87" i="14"/>
  <c r="C178" i="15"/>
  <c r="H220" i="16"/>
  <c r="H164" i="15"/>
  <c r="Q201" i="16"/>
  <c r="C179" i="16"/>
  <c r="K169" i="17"/>
  <c r="K231" i="17"/>
  <c r="Q163" i="17"/>
  <c r="I160" i="17"/>
  <c r="I222" i="17"/>
  <c r="F122" i="12"/>
  <c r="J120" i="12"/>
  <c r="J154" i="12"/>
  <c r="J153" i="12"/>
  <c r="J151" i="12"/>
  <c r="F150" i="12"/>
  <c r="J148" i="12"/>
  <c r="N146" i="12"/>
  <c r="B63" i="10"/>
  <c r="G132" i="6"/>
  <c r="K86" i="14"/>
  <c r="G48" i="6"/>
  <c r="O44" i="6"/>
  <c r="G41" i="6"/>
  <c r="O37" i="6"/>
  <c r="G34" i="6"/>
  <c r="C176" i="15"/>
  <c r="P159" i="15"/>
  <c r="C192" i="15"/>
  <c r="G220" i="17"/>
  <c r="G164" i="15"/>
  <c r="Q215" i="16"/>
  <c r="Q200" i="16" s="1"/>
  <c r="P201" i="16"/>
  <c r="B179" i="16"/>
  <c r="C176" i="16"/>
  <c r="L211" i="16"/>
  <c r="H183" i="17"/>
  <c r="F233" i="17"/>
  <c r="F171" i="17"/>
  <c r="L163" i="17"/>
  <c r="L164" i="17"/>
  <c r="L120" i="11"/>
  <c r="I62" i="10"/>
  <c r="B81" i="14"/>
  <c r="D172" i="15"/>
  <c r="O161" i="15"/>
  <c r="F230" i="16"/>
  <c r="F168" i="15"/>
  <c r="F220" i="16"/>
  <c r="F164" i="15"/>
  <c r="F159" i="15"/>
  <c r="L186" i="16"/>
  <c r="L183" i="16" s="1"/>
  <c r="B176" i="16"/>
  <c r="K211" i="16"/>
  <c r="G240" i="17"/>
  <c r="Q243" i="17"/>
  <c r="Q187" i="17"/>
  <c r="I169" i="17"/>
  <c r="I231" i="17"/>
  <c r="O163" i="17"/>
  <c r="O158" i="17" s="1"/>
  <c r="G160" i="17"/>
  <c r="G222" i="17"/>
  <c r="Q160" i="17"/>
  <c r="Q222" i="17"/>
  <c r="C181" i="19"/>
  <c r="O209" i="19"/>
  <c r="O224" i="20"/>
  <c r="O172" i="19"/>
  <c r="C167" i="19"/>
  <c r="C165" i="19"/>
  <c r="K164" i="19"/>
  <c r="K221" i="21"/>
  <c r="G172" i="19"/>
  <c r="G160" i="19"/>
  <c r="G158" i="19"/>
  <c r="C209" i="20"/>
  <c r="C205" i="20"/>
  <c r="G195" i="20"/>
  <c r="G201" i="20"/>
  <c r="G198" i="20"/>
  <c r="O182" i="20"/>
  <c r="O181" i="20"/>
  <c r="O178" i="20"/>
  <c r="O188" i="20"/>
  <c r="O175" i="20" s="1"/>
  <c r="O185" i="20"/>
  <c r="I241" i="20"/>
  <c r="I241" i="19"/>
  <c r="Q237" i="20"/>
  <c r="Q208" i="19"/>
  <c r="Q199" i="19"/>
  <c r="Q206" i="19"/>
  <c r="Q197" i="19"/>
  <c r="Q204" i="19"/>
  <c r="I227" i="20"/>
  <c r="I227" i="19"/>
  <c r="M224" i="20"/>
  <c r="M224" i="19"/>
  <c r="E195" i="20"/>
  <c r="E202" i="20"/>
  <c r="P208" i="19"/>
  <c r="P199" i="19"/>
  <c r="P206" i="19"/>
  <c r="D229" i="20"/>
  <c r="D178" i="19"/>
  <c r="L223" i="21"/>
  <c r="L223" i="20"/>
  <c r="H221" i="21"/>
  <c r="H164" i="19"/>
  <c r="H219" i="21"/>
  <c r="H162" i="19"/>
  <c r="L217" i="20"/>
  <c r="L160" i="19"/>
  <c r="D162" i="19"/>
  <c r="D160" i="19"/>
  <c r="D172" i="19"/>
  <c r="L245" i="20"/>
  <c r="L206" i="20"/>
  <c r="H242" i="20"/>
  <c r="H199" i="20"/>
  <c r="L197" i="20"/>
  <c r="L240" i="20"/>
  <c r="D195" i="20"/>
  <c r="D202" i="20"/>
  <c r="D237" i="20"/>
  <c r="E241" i="21"/>
  <c r="E198" i="21"/>
  <c r="I196" i="21"/>
  <c r="I239" i="21"/>
  <c r="M203" i="21"/>
  <c r="M206" i="21"/>
  <c r="M201" i="21"/>
  <c r="M204" i="21"/>
  <c r="M200" i="21"/>
  <c r="M207" i="21"/>
  <c r="Q191" i="21"/>
  <c r="Q235" i="21"/>
  <c r="O237" i="20"/>
  <c r="O208" i="19"/>
  <c r="O199" i="19"/>
  <c r="O206" i="19"/>
  <c r="O195" i="19"/>
  <c r="O202" i="19"/>
  <c r="C229" i="20"/>
  <c r="C178" i="19"/>
  <c r="G219" i="20"/>
  <c r="G219" i="21"/>
  <c r="G162" i="19"/>
  <c r="C162" i="19"/>
  <c r="C160" i="19"/>
  <c r="C172" i="19"/>
  <c r="C163" i="19"/>
  <c r="C170" i="19"/>
  <c r="C195" i="20"/>
  <c r="C202" i="20"/>
  <c r="C208" i="20"/>
  <c r="C199" i="20"/>
  <c r="J233" i="17"/>
  <c r="J171" i="17"/>
  <c r="N231" i="17"/>
  <c r="N169" i="17"/>
  <c r="B230" i="17"/>
  <c r="B168" i="17"/>
  <c r="L160" i="17"/>
  <c r="L222" i="17"/>
  <c r="H245" i="20"/>
  <c r="H206" i="20"/>
  <c r="L238" i="20"/>
  <c r="L195" i="20"/>
  <c r="Q202" i="19"/>
  <c r="O198" i="19"/>
  <c r="D235" i="20"/>
  <c r="P202" i="19"/>
  <c r="P179" i="19"/>
  <c r="D166" i="19"/>
  <c r="C191" i="19"/>
  <c r="D203" i="20"/>
  <c r="B134" i="6"/>
  <c r="I224" i="19"/>
  <c r="Q209" i="19"/>
  <c r="P204" i="19"/>
  <c r="P197" i="19"/>
  <c r="P209" i="19"/>
  <c r="Q205" i="19"/>
  <c r="I198" i="19"/>
  <c r="O204" i="19"/>
  <c r="O197" i="19"/>
  <c r="D233" i="20"/>
  <c r="P205" i="19"/>
  <c r="H198" i="19"/>
  <c r="D232" i="20"/>
  <c r="D196" i="20"/>
  <c r="O205" i="19"/>
  <c r="G198" i="19"/>
  <c r="L231" i="20"/>
  <c r="C214" i="21"/>
  <c r="G193" i="17"/>
  <c r="J135" i="6"/>
  <c r="E89" i="18"/>
  <c r="E88" i="18" s="1"/>
  <c r="E217" i="19"/>
  <c r="E219" i="19"/>
  <c r="D170" i="19"/>
  <c r="D182" i="19"/>
  <c r="D158" i="19"/>
  <c r="G207" i="20"/>
  <c r="J254" i="17"/>
  <c r="I94" i="14"/>
  <c r="M196" i="16"/>
  <c r="M193" i="16"/>
  <c r="M190" i="16"/>
  <c r="M187" i="16"/>
  <c r="M164" i="16"/>
  <c r="I163" i="16"/>
  <c r="M161" i="16"/>
  <c r="P216" i="17"/>
  <c r="P200" i="17" s="1"/>
  <c r="D173" i="17"/>
  <c r="Q70" i="18"/>
  <c r="Q89" i="18"/>
  <c r="C184" i="19"/>
  <c r="D161" i="19"/>
  <c r="C182" i="19"/>
  <c r="C179" i="19"/>
  <c r="K169" i="19"/>
  <c r="K157" i="19" s="1"/>
  <c r="E207" i="20"/>
  <c r="P88" i="14"/>
  <c r="D87" i="14"/>
  <c r="H85" i="14"/>
  <c r="L178" i="16"/>
  <c r="P176" i="16"/>
  <c r="G202" i="17"/>
  <c r="C173" i="17"/>
  <c r="O91" i="18"/>
  <c r="E246" i="19"/>
  <c r="I222" i="19"/>
  <c r="P168" i="19"/>
  <c r="I165" i="19"/>
  <c r="L255" i="17"/>
  <c r="H243" i="16"/>
  <c r="H237" i="16"/>
  <c r="H236" i="16"/>
  <c r="H233" i="16"/>
  <c r="L231" i="16"/>
  <c r="H226" i="16"/>
  <c r="D225" i="16"/>
  <c r="H223" i="16"/>
  <c r="L221" i="16"/>
  <c r="K178" i="16"/>
  <c r="K167" i="16" s="1"/>
  <c r="O176" i="16"/>
  <c r="C190" i="19"/>
  <c r="O168" i="19"/>
  <c r="G164" i="19"/>
  <c r="I246" i="20"/>
  <c r="I245" i="20"/>
  <c r="I206" i="19"/>
  <c r="I243" i="20"/>
  <c r="I243" i="19"/>
  <c r="I200" i="19"/>
  <c r="E242" i="20"/>
  <c r="E242" i="19"/>
  <c r="I240" i="20"/>
  <c r="I197" i="19"/>
  <c r="M238" i="20"/>
  <c r="M238" i="19"/>
  <c r="M195" i="19"/>
  <c r="Q235" i="20"/>
  <c r="E190" i="19"/>
  <c r="Q234" i="20"/>
  <c r="E186" i="19"/>
  <c r="E233" i="20"/>
  <c r="Q232" i="20"/>
  <c r="E228" i="20"/>
  <c r="E228" i="19"/>
  <c r="M171" i="19"/>
  <c r="I169" i="19"/>
  <c r="M167" i="19"/>
  <c r="D226" i="20"/>
  <c r="L200" i="20"/>
  <c r="O179" i="20"/>
  <c r="J178" i="16"/>
  <c r="J167" i="16" s="1"/>
  <c r="N176" i="16"/>
  <c r="F135" i="6"/>
  <c r="M228" i="19"/>
  <c r="M230" i="19"/>
  <c r="Q200" i="19"/>
  <c r="P196" i="19"/>
  <c r="D177" i="19"/>
  <c r="H240" i="20"/>
  <c r="H197" i="19"/>
  <c r="P235" i="20"/>
  <c r="P191" i="19"/>
  <c r="D186" i="19"/>
  <c r="P229" i="20"/>
  <c r="P178" i="19"/>
  <c r="H226" i="20"/>
  <c r="H188" i="19"/>
  <c r="H175" i="19" s="1"/>
  <c r="H182" i="19"/>
  <c r="H179" i="19"/>
  <c r="H186" i="19"/>
  <c r="L171" i="19"/>
  <c r="L157" i="19" s="1"/>
  <c r="H169" i="19"/>
  <c r="L167" i="19"/>
  <c r="P214" i="20"/>
  <c r="P159" i="19"/>
  <c r="P171" i="19"/>
  <c r="P169" i="19"/>
  <c r="L224" i="20"/>
  <c r="P206" i="20"/>
  <c r="J255" i="17"/>
  <c r="E94" i="14"/>
  <c r="M194" i="16"/>
  <c r="M191" i="16"/>
  <c r="M185" i="16"/>
  <c r="Q93" i="14"/>
  <c r="I164" i="16"/>
  <c r="M159" i="16"/>
  <c r="Q171" i="17"/>
  <c r="I84" i="18"/>
  <c r="M244" i="19"/>
  <c r="E221" i="19"/>
  <c r="P200" i="19"/>
  <c r="O196" i="19"/>
  <c r="C177" i="19"/>
  <c r="L168" i="19"/>
  <c r="D164" i="19"/>
  <c r="G243" i="20"/>
  <c r="G200" i="19"/>
  <c r="G240" i="20"/>
  <c r="G197" i="19"/>
  <c r="C186" i="19"/>
  <c r="G226" i="20"/>
  <c r="G179" i="19"/>
  <c r="G175" i="19" s="1"/>
  <c r="K171" i="19"/>
  <c r="G169" i="19"/>
  <c r="K167" i="19"/>
  <c r="O159" i="19"/>
  <c r="O171" i="19"/>
  <c r="O169" i="19"/>
  <c r="L179" i="20"/>
  <c r="O200" i="19"/>
  <c r="M196" i="19"/>
  <c r="K168" i="19"/>
  <c r="C164" i="19"/>
  <c r="F169" i="19"/>
  <c r="F161" i="19"/>
  <c r="J159" i="19"/>
  <c r="D206" i="20"/>
  <c r="H200" i="20"/>
  <c r="O171" i="17"/>
  <c r="L196" i="19"/>
  <c r="O175" i="19"/>
  <c r="Q201" i="19"/>
  <c r="E243" i="20"/>
  <c r="E200" i="19"/>
  <c r="Q241" i="20"/>
  <c r="Q241" i="19"/>
  <c r="E240" i="20"/>
  <c r="E197" i="19"/>
  <c r="E240" i="19"/>
  <c r="I238" i="20"/>
  <c r="I195" i="19"/>
  <c r="I194" i="19" s="1"/>
  <c r="M229" i="20"/>
  <c r="M229" i="19"/>
  <c r="Q221" i="20"/>
  <c r="Q164" i="19"/>
  <c r="Q219" i="20"/>
  <c r="Q162" i="19"/>
  <c r="I216" i="20"/>
  <c r="I216" i="19"/>
  <c r="M166" i="19"/>
  <c r="M160" i="19"/>
  <c r="C206" i="20"/>
  <c r="G200" i="20"/>
  <c r="E201" i="20"/>
  <c r="E198" i="20"/>
  <c r="M198" i="20"/>
  <c r="M205" i="20"/>
  <c r="Q177" i="20"/>
  <c r="O234" i="17"/>
  <c r="P201" i="19"/>
  <c r="D200" i="19"/>
  <c r="D243" i="20"/>
  <c r="D197" i="19"/>
  <c r="D240" i="20"/>
  <c r="H238" i="20"/>
  <c r="H195" i="19"/>
  <c r="L232" i="20"/>
  <c r="L181" i="19"/>
  <c r="D169" i="19"/>
  <c r="H222" i="21"/>
  <c r="H165" i="19"/>
  <c r="P221" i="21"/>
  <c r="P164" i="19"/>
  <c r="P219" i="21"/>
  <c r="P162" i="19"/>
  <c r="L214" i="20"/>
  <c r="L210" i="20"/>
  <c r="D200" i="20"/>
  <c r="D201" i="20"/>
  <c r="P242" i="20"/>
  <c r="P199" i="20"/>
  <c r="D198" i="20"/>
  <c r="D241" i="20"/>
  <c r="L201" i="20"/>
  <c r="L237" i="20"/>
  <c r="L198" i="20"/>
  <c r="L205" i="20"/>
  <c r="L209" i="20"/>
  <c r="Q203" i="19"/>
  <c r="O201" i="19"/>
  <c r="C200" i="19"/>
  <c r="C243" i="21"/>
  <c r="G238" i="20"/>
  <c r="G195" i="19"/>
  <c r="K229" i="20"/>
  <c r="K178" i="19"/>
  <c r="C169" i="19"/>
  <c r="G222" i="20"/>
  <c r="G165" i="19"/>
  <c r="O221" i="20"/>
  <c r="O164" i="19"/>
  <c r="O219" i="20"/>
  <c r="O162" i="19"/>
  <c r="C200" i="20"/>
  <c r="G209" i="20"/>
  <c r="G205" i="20"/>
  <c r="C198" i="20"/>
  <c r="K195" i="20"/>
  <c r="K202" i="20"/>
  <c r="K201" i="20"/>
  <c r="K198" i="20"/>
  <c r="K205" i="20"/>
  <c r="K209" i="20"/>
  <c r="O184" i="20"/>
  <c r="O177" i="20"/>
  <c r="B243" i="17"/>
  <c r="F241" i="17"/>
  <c r="J76" i="14"/>
  <c r="J105" i="6" s="1"/>
  <c r="J190" i="17"/>
  <c r="D164" i="17"/>
  <c r="D158" i="17" s="1"/>
  <c r="D226" i="17"/>
  <c r="P203" i="19"/>
  <c r="H176" i="19"/>
  <c r="F171" i="19"/>
  <c r="F167" i="19"/>
  <c r="F159" i="19"/>
  <c r="F209" i="20"/>
  <c r="B207" i="20"/>
  <c r="F205" i="20"/>
  <c r="B201" i="20"/>
  <c r="C241" i="17"/>
  <c r="E98" i="18"/>
  <c r="Q207" i="19"/>
  <c r="O203" i="19"/>
  <c r="D168" i="19"/>
  <c r="L163" i="19"/>
  <c r="Q239" i="20"/>
  <c r="Q239" i="19"/>
  <c r="E238" i="20"/>
  <c r="E238" i="19"/>
  <c r="E195" i="19"/>
  <c r="I229" i="20"/>
  <c r="I229" i="19"/>
  <c r="M227" i="20"/>
  <c r="M227" i="19"/>
  <c r="M226" i="19" s="1"/>
  <c r="Q224" i="20"/>
  <c r="Q224" i="19"/>
  <c r="E222" i="20"/>
  <c r="E165" i="19"/>
  <c r="M221" i="20"/>
  <c r="M164" i="19"/>
  <c r="M219" i="20"/>
  <c r="M162" i="19"/>
  <c r="Q217" i="20"/>
  <c r="Q217" i="19"/>
  <c r="I164" i="19"/>
  <c r="I162" i="19"/>
  <c r="I160" i="19"/>
  <c r="H210" i="20"/>
  <c r="D199" i="20"/>
  <c r="E209" i="20"/>
  <c r="E205" i="20"/>
  <c r="I201" i="20"/>
  <c r="I198" i="20"/>
  <c r="Q182" i="20"/>
  <c r="Q179" i="20"/>
  <c r="Q188" i="20"/>
  <c r="D241" i="17"/>
  <c r="D183" i="17"/>
  <c r="P174" i="17"/>
  <c r="N224" i="17"/>
  <c r="N162" i="17"/>
  <c r="B223" i="17"/>
  <c r="B161" i="17"/>
  <c r="B158" i="17" s="1"/>
  <c r="F221" i="17"/>
  <c r="F159" i="17"/>
  <c r="E234" i="19"/>
  <c r="Q210" i="19"/>
  <c r="M203" i="19"/>
  <c r="C168" i="19"/>
  <c r="D238" i="20"/>
  <c r="D195" i="19"/>
  <c r="H229" i="20"/>
  <c r="H178" i="19"/>
  <c r="P224" i="20"/>
  <c r="P172" i="19"/>
  <c r="D167" i="19"/>
  <c r="D222" i="21"/>
  <c r="D222" i="20"/>
  <c r="D165" i="19"/>
  <c r="L221" i="21"/>
  <c r="L164" i="19"/>
  <c r="L221" i="20"/>
  <c r="L219" i="21"/>
  <c r="L219" i="20"/>
  <c r="L162" i="19"/>
  <c r="H214" i="20"/>
  <c r="H172" i="19"/>
  <c r="H160" i="19"/>
  <c r="H158" i="19"/>
  <c r="G210" i="20"/>
  <c r="P246" i="20"/>
  <c r="P210" i="20"/>
  <c r="D209" i="20"/>
  <c r="D205" i="20"/>
  <c r="L242" i="20"/>
  <c r="L199" i="20"/>
  <c r="H201" i="20"/>
  <c r="H198" i="20"/>
  <c r="H195" i="20"/>
  <c r="H202" i="20"/>
  <c r="L228" i="20"/>
  <c r="L177" i="20"/>
  <c r="P188" i="20"/>
  <c r="P182" i="20"/>
  <c r="P175" i="20" s="1"/>
  <c r="D168" i="20"/>
  <c r="D223" i="20"/>
  <c r="D163" i="20"/>
  <c r="D214" i="20"/>
  <c r="D220" i="20"/>
  <c r="H157" i="20"/>
  <c r="J209" i="20"/>
  <c r="F207" i="20"/>
  <c r="J205" i="20"/>
  <c r="J203" i="20"/>
  <c r="F201" i="20"/>
  <c r="N188" i="20"/>
  <c r="N182" i="20"/>
  <c r="N179" i="20"/>
  <c r="G239" i="21"/>
  <c r="H69" i="22"/>
  <c r="H50" i="22"/>
  <c r="H64" i="6" s="1"/>
  <c r="H137" i="6" s="1"/>
  <c r="O197" i="23"/>
  <c r="M211" i="23"/>
  <c r="M175" i="23"/>
  <c r="E168" i="23"/>
  <c r="E208" i="23"/>
  <c r="I150" i="23"/>
  <c r="I152" i="23"/>
  <c r="I156" i="23"/>
  <c r="M183" i="23"/>
  <c r="M132" i="23"/>
  <c r="E130" i="23"/>
  <c r="E138" i="23"/>
  <c r="E133" i="23"/>
  <c r="E129" i="23" s="1"/>
  <c r="E139" i="23"/>
  <c r="L158" i="20"/>
  <c r="L215" i="20"/>
  <c r="F77" i="22"/>
  <c r="F168" i="6" s="1"/>
  <c r="F69" i="22"/>
  <c r="K211" i="23"/>
  <c r="K175" i="23"/>
  <c r="O166" i="23"/>
  <c r="O206" i="23"/>
  <c r="O202" i="23" s="1"/>
  <c r="O194" i="23"/>
  <c r="O146" i="23"/>
  <c r="C193" i="23"/>
  <c r="C145" i="23"/>
  <c r="G150" i="23"/>
  <c r="G156" i="23"/>
  <c r="G152" i="23"/>
  <c r="O129" i="23"/>
  <c r="C130" i="23"/>
  <c r="C138" i="23"/>
  <c r="C132" i="23"/>
  <c r="C133" i="23"/>
  <c r="C139" i="23"/>
  <c r="K79" i="18"/>
  <c r="K108" i="6" s="1"/>
  <c r="K168" i="21"/>
  <c r="K192" i="23"/>
  <c r="K65" i="22"/>
  <c r="N197" i="24"/>
  <c r="N149" i="23"/>
  <c r="N194" i="24"/>
  <c r="N146" i="23"/>
  <c r="B193" i="24"/>
  <c r="B145" i="23"/>
  <c r="B143" i="23" s="1"/>
  <c r="F191" i="24"/>
  <c r="F146" i="23"/>
  <c r="F149" i="23"/>
  <c r="H239" i="21"/>
  <c r="H196" i="21"/>
  <c r="L81" i="18"/>
  <c r="L110" i="6" s="1"/>
  <c r="L203" i="21"/>
  <c r="L201" i="21"/>
  <c r="C162" i="21"/>
  <c r="C168" i="21"/>
  <c r="F158" i="23"/>
  <c r="C198" i="21"/>
  <c r="C241" i="21"/>
  <c r="I65" i="22"/>
  <c r="I192" i="23"/>
  <c r="I195" i="23"/>
  <c r="I196" i="23"/>
  <c r="F239" i="21"/>
  <c r="F196" i="21"/>
  <c r="J203" i="21"/>
  <c r="J206" i="21"/>
  <c r="J201" i="21"/>
  <c r="J204" i="21"/>
  <c r="M208" i="21"/>
  <c r="G193" i="23"/>
  <c r="G65" i="22"/>
  <c r="C177" i="21"/>
  <c r="L208" i="21"/>
  <c r="L70" i="22"/>
  <c r="L78" i="22"/>
  <c r="L169" i="6" s="1"/>
  <c r="P68" i="22"/>
  <c r="P50" i="22"/>
  <c r="P64" i="6" s="1"/>
  <c r="P137" i="6" s="1"/>
  <c r="P76" i="22"/>
  <c r="P167" i="6" s="1"/>
  <c r="O171" i="23"/>
  <c r="Q180" i="20"/>
  <c r="B177" i="21"/>
  <c r="L187" i="20"/>
  <c r="L178" i="20"/>
  <c r="L185" i="20"/>
  <c r="L191" i="20"/>
  <c r="G244" i="21"/>
  <c r="D74" i="22"/>
  <c r="D164" i="24"/>
  <c r="D175" i="24"/>
  <c r="D165" i="24"/>
  <c r="D170" i="24"/>
  <c r="D163" i="24"/>
  <c r="P154" i="24"/>
  <c r="P156" i="24"/>
  <c r="P146" i="24"/>
  <c r="L131" i="24"/>
  <c r="L138" i="24"/>
  <c r="L133" i="24"/>
  <c r="L72" i="22"/>
  <c r="L140" i="24"/>
  <c r="L135" i="24"/>
  <c r="L206" i="21"/>
  <c r="C74" i="22"/>
  <c r="C164" i="24"/>
  <c r="C171" i="24"/>
  <c r="C169" i="24"/>
  <c r="C175" i="24"/>
  <c r="C168" i="24"/>
  <c r="C165" i="24"/>
  <c r="C170" i="24"/>
  <c r="C163" i="24"/>
  <c r="C166" i="24"/>
  <c r="Q160" i="20"/>
  <c r="Q158" i="20"/>
  <c r="Q172" i="20"/>
  <c r="Q163" i="20"/>
  <c r="P191" i="21"/>
  <c r="B164" i="24"/>
  <c r="B171" i="24"/>
  <c r="B169" i="24"/>
  <c r="B175" i="24"/>
  <c r="B165" i="24"/>
  <c r="B163" i="24"/>
  <c r="B166" i="24"/>
  <c r="D228" i="20"/>
  <c r="H187" i="20"/>
  <c r="H178" i="20"/>
  <c r="H185" i="20"/>
  <c r="O191" i="21"/>
  <c r="Q178" i="21"/>
  <c r="B191" i="19"/>
  <c r="B185" i="19"/>
  <c r="F183" i="19"/>
  <c r="B178" i="19"/>
  <c r="F176" i="19"/>
  <c r="J172" i="19"/>
  <c r="F170" i="19"/>
  <c r="D179" i="20"/>
  <c r="G206" i="20"/>
  <c r="G204" i="20"/>
  <c r="G197" i="20"/>
  <c r="G194" i="20" s="1"/>
  <c r="O191" i="20"/>
  <c r="K189" i="20"/>
  <c r="B198" i="21"/>
  <c r="N191" i="21"/>
  <c r="P178" i="21"/>
  <c r="G185" i="23"/>
  <c r="F144" i="23"/>
  <c r="D174" i="24"/>
  <c r="D172" i="24"/>
  <c r="D167" i="24"/>
  <c r="P157" i="24"/>
  <c r="M188" i="16"/>
  <c r="Q186" i="16"/>
  <c r="I93" i="14"/>
  <c r="M162" i="16"/>
  <c r="E159" i="16"/>
  <c r="N190" i="17"/>
  <c r="J185" i="17"/>
  <c r="J183" i="17" s="1"/>
  <c r="H227" i="17"/>
  <c r="H220" i="17"/>
  <c r="J81" i="18"/>
  <c r="J110" i="6" s="1"/>
  <c r="N136" i="6"/>
  <c r="B135" i="6"/>
  <c r="Q218" i="19"/>
  <c r="C198" i="19"/>
  <c r="Q169" i="19"/>
  <c r="P172" i="20"/>
  <c r="B208" i="20"/>
  <c r="F204" i="20"/>
  <c r="J202" i="20"/>
  <c r="Q197" i="21"/>
  <c r="O178" i="21"/>
  <c r="M73" i="22"/>
  <c r="I151" i="23"/>
  <c r="C174" i="24"/>
  <c r="C172" i="24"/>
  <c r="C167" i="24"/>
  <c r="M92" i="18"/>
  <c r="M102" i="18"/>
  <c r="M165" i="6" s="1"/>
  <c r="Q90" i="18"/>
  <c r="M242" i="19"/>
  <c r="H239" i="20"/>
  <c r="L222" i="20"/>
  <c r="E206" i="20"/>
  <c r="E204" i="20"/>
  <c r="E200" i="20"/>
  <c r="E197" i="20"/>
  <c r="M191" i="20"/>
  <c r="I189" i="20"/>
  <c r="M187" i="20"/>
  <c r="I180" i="20"/>
  <c r="E180" i="20"/>
  <c r="E175" i="20" s="1"/>
  <c r="E187" i="20"/>
  <c r="Q170" i="20"/>
  <c r="Q162" i="20"/>
  <c r="M160" i="20"/>
  <c r="M172" i="20"/>
  <c r="M163" i="20"/>
  <c r="M170" i="20"/>
  <c r="N178" i="21"/>
  <c r="K170" i="21"/>
  <c r="L73" i="22"/>
  <c r="G151" i="23"/>
  <c r="B174" i="24"/>
  <c r="B172" i="24"/>
  <c r="B167" i="24"/>
  <c r="F205" i="24"/>
  <c r="N200" i="24"/>
  <c r="B198" i="24"/>
  <c r="B150" i="24"/>
  <c r="J147" i="24"/>
  <c r="J144" i="24"/>
  <c r="J158" i="24"/>
  <c r="J149" i="24"/>
  <c r="J156" i="24"/>
  <c r="J150" i="24"/>
  <c r="G102" i="18"/>
  <c r="G165" i="6" s="1"/>
  <c r="G91" i="18"/>
  <c r="I218" i="19"/>
  <c r="E207" i="19"/>
  <c r="D246" i="20"/>
  <c r="D245" i="20"/>
  <c r="D204" i="20"/>
  <c r="D197" i="20"/>
  <c r="H189" i="20"/>
  <c r="H180" i="20"/>
  <c r="L229" i="20"/>
  <c r="K231" i="21"/>
  <c r="L200" i="21"/>
  <c r="G173" i="21"/>
  <c r="C170" i="21"/>
  <c r="K73" i="22"/>
  <c r="F151" i="23"/>
  <c r="E140" i="23"/>
  <c r="E170" i="24"/>
  <c r="E168" i="24"/>
  <c r="E165" i="24"/>
  <c r="Q155" i="24"/>
  <c r="Q149" i="24"/>
  <c r="Q146" i="24"/>
  <c r="I73" i="22"/>
  <c r="F209" i="19"/>
  <c r="N208" i="19"/>
  <c r="B207" i="19"/>
  <c r="F205" i="19"/>
  <c r="C204" i="20"/>
  <c r="G202" i="20"/>
  <c r="C197" i="20"/>
  <c r="J200" i="21"/>
  <c r="H73" i="22"/>
  <c r="G159" i="23"/>
  <c r="F154" i="23"/>
  <c r="C140" i="23"/>
  <c r="C173" i="24"/>
  <c r="D168" i="24"/>
  <c r="P149" i="24"/>
  <c r="L139" i="24"/>
  <c r="L132" i="24"/>
  <c r="M186" i="16"/>
  <c r="Q184" i="16"/>
  <c r="E93" i="14"/>
  <c r="M160" i="16"/>
  <c r="H225" i="17"/>
  <c r="N134" i="6"/>
  <c r="M197" i="19"/>
  <c r="K185" i="20"/>
  <c r="N207" i="20"/>
  <c r="B204" i="20"/>
  <c r="F202" i="20"/>
  <c r="N201" i="20"/>
  <c r="N198" i="20"/>
  <c r="J191" i="20"/>
  <c r="J208" i="21"/>
  <c r="G73" i="22"/>
  <c r="F159" i="23"/>
  <c r="B173" i="24"/>
  <c r="C102" i="18"/>
  <c r="C165" i="6" s="1"/>
  <c r="I92" i="18"/>
  <c r="P240" i="20"/>
  <c r="I185" i="20"/>
  <c r="K178" i="20"/>
  <c r="M201" i="20"/>
  <c r="O175" i="23"/>
  <c r="C154" i="23"/>
  <c r="B168" i="24"/>
  <c r="L51" i="18"/>
  <c r="O246" i="20"/>
  <c r="O245" i="20"/>
  <c r="O243" i="20"/>
  <c r="O240" i="20"/>
  <c r="K233" i="20"/>
  <c r="K228" i="20"/>
  <c r="O226" i="20"/>
  <c r="O218" i="20"/>
  <c r="G215" i="20"/>
  <c r="I178" i="20"/>
  <c r="L204" i="21"/>
  <c r="M139" i="23"/>
  <c r="G101" i="18"/>
  <c r="G164" i="6" s="1"/>
  <c r="Q216" i="19"/>
  <c r="N210" i="19"/>
  <c r="N204" i="19"/>
  <c r="N197" i="19"/>
  <c r="F188" i="19"/>
  <c r="F182" i="19"/>
  <c r="F179" i="19"/>
  <c r="N226" i="20"/>
  <c r="N169" i="19"/>
  <c r="N161" i="19"/>
  <c r="F158" i="19"/>
  <c r="K191" i="20"/>
  <c r="L181" i="20"/>
  <c r="D162" i="20"/>
  <c r="D157" i="20" s="1"/>
  <c r="C203" i="23"/>
  <c r="C66" i="22"/>
  <c r="G189" i="23"/>
  <c r="G182" i="23"/>
  <c r="G64" i="22"/>
  <c r="J205" i="24"/>
  <c r="N203" i="24"/>
  <c r="B202" i="24"/>
  <c r="F156" i="23"/>
  <c r="F150" i="23"/>
  <c r="J193" i="24"/>
  <c r="J145" i="23"/>
  <c r="N191" i="24"/>
  <c r="N145" i="23"/>
  <c r="N150" i="23"/>
  <c r="N156" i="23"/>
  <c r="B140" i="23"/>
  <c r="H226" i="17"/>
  <c r="I89" i="18"/>
  <c r="C101" i="18"/>
  <c r="C164" i="6" s="1"/>
  <c r="F136" i="6"/>
  <c r="M216" i="19"/>
  <c r="M246" i="20"/>
  <c r="M245" i="20"/>
  <c r="M243" i="20"/>
  <c r="I242" i="20"/>
  <c r="M240" i="20"/>
  <c r="Q238" i="20"/>
  <c r="E237" i="20"/>
  <c r="I190" i="19"/>
  <c r="E188" i="19"/>
  <c r="I186" i="19"/>
  <c r="I233" i="20"/>
  <c r="E182" i="19"/>
  <c r="Q231" i="20"/>
  <c r="E230" i="20"/>
  <c r="I228" i="20"/>
  <c r="M226" i="20"/>
  <c r="Q171" i="19"/>
  <c r="Q222" i="20"/>
  <c r="M218" i="20"/>
  <c r="Q216" i="20"/>
  <c r="E215" i="20"/>
  <c r="I191" i="20"/>
  <c r="Q168" i="20"/>
  <c r="F64" i="22"/>
  <c r="F68" i="22"/>
  <c r="M203" i="23"/>
  <c r="M163" i="23"/>
  <c r="I199" i="23"/>
  <c r="I193" i="23"/>
  <c r="I145" i="23"/>
  <c r="M145" i="23"/>
  <c r="M150" i="23"/>
  <c r="M156" i="23"/>
  <c r="E182" i="23"/>
  <c r="E131" i="23"/>
  <c r="I133" i="23"/>
  <c r="I138" i="23"/>
  <c r="G79" i="18"/>
  <c r="G78" i="18" s="1"/>
  <c r="G99" i="18" s="1"/>
  <c r="G162" i="6" s="1"/>
  <c r="I90" i="18"/>
  <c r="P238" i="20"/>
  <c r="H228" i="20"/>
  <c r="P216" i="20"/>
  <c r="L218" i="20"/>
  <c r="H191" i="20"/>
  <c r="I181" i="20"/>
  <c r="P168" i="20"/>
  <c r="G226" i="21"/>
  <c r="K69" i="22"/>
  <c r="Q192" i="23"/>
  <c r="Q69" i="22"/>
  <c r="Q193" i="23"/>
  <c r="Q65" i="22"/>
  <c r="Q195" i="23"/>
  <c r="E181" i="23"/>
  <c r="E184" i="23"/>
  <c r="E64" i="22"/>
  <c r="I198" i="23"/>
  <c r="H145" i="23"/>
  <c r="D131" i="23"/>
  <c r="L136" i="24"/>
  <c r="G242" i="20"/>
  <c r="O238" i="20"/>
  <c r="C237" i="20"/>
  <c r="C237" i="21"/>
  <c r="C230" i="20"/>
  <c r="K226" i="20"/>
  <c r="O222" i="20"/>
  <c r="O216" i="20"/>
  <c r="C158" i="19"/>
  <c r="H181" i="20"/>
  <c r="Q164" i="20"/>
  <c r="P158" i="20"/>
  <c r="K203" i="23"/>
  <c r="K163" i="23"/>
  <c r="O200" i="23"/>
  <c r="O157" i="23"/>
  <c r="G145" i="23"/>
  <c r="K145" i="23"/>
  <c r="K152" i="23"/>
  <c r="K150" i="23"/>
  <c r="K156" i="23"/>
  <c r="K146" i="23"/>
  <c r="C182" i="23"/>
  <c r="C131" i="23"/>
  <c r="G133" i="23"/>
  <c r="G140" i="23"/>
  <c r="G138" i="23"/>
  <c r="G139" i="23"/>
  <c r="F165" i="24"/>
  <c r="M159" i="19"/>
  <c r="N202" i="19"/>
  <c r="N195" i="19"/>
  <c r="F190" i="19"/>
  <c r="B188" i="19"/>
  <c r="F186" i="19"/>
  <c r="B182" i="19"/>
  <c r="B179" i="19"/>
  <c r="F177" i="19"/>
  <c r="N171" i="19"/>
  <c r="J169" i="19"/>
  <c r="N167" i="19"/>
  <c r="N159" i="19"/>
  <c r="P164" i="20"/>
  <c r="I69" i="22"/>
  <c r="O199" i="23"/>
  <c r="O65" i="22"/>
  <c r="O193" i="23"/>
  <c r="O195" i="23"/>
  <c r="C181" i="23"/>
  <c r="C189" i="23"/>
  <c r="C184" i="23"/>
  <c r="C64" i="22"/>
  <c r="Q197" i="23"/>
  <c r="N200" i="25"/>
  <c r="N157" i="23"/>
  <c r="B198" i="25"/>
  <c r="B150" i="23"/>
  <c r="N196" i="25"/>
  <c r="N148" i="23"/>
  <c r="F193" i="24"/>
  <c r="F145" i="23"/>
  <c r="J191" i="24"/>
  <c r="J150" i="23"/>
  <c r="J152" i="23"/>
  <c r="J156" i="23"/>
  <c r="H230" i="20"/>
  <c r="P226" i="20"/>
  <c r="P218" i="20"/>
  <c r="H215" i="20"/>
  <c r="L69" i="22"/>
  <c r="F139" i="24"/>
  <c r="F132" i="24"/>
  <c r="F129" i="24" s="1"/>
  <c r="B209" i="25"/>
  <c r="B171" i="25"/>
  <c r="J77" i="22"/>
  <c r="J168" i="6" s="1"/>
  <c r="F195" i="24"/>
  <c r="N147" i="24"/>
  <c r="N154" i="24"/>
  <c r="N158" i="24"/>
  <c r="B189" i="24"/>
  <c r="F131" i="24"/>
  <c r="J131" i="24"/>
  <c r="J138" i="24"/>
  <c r="H77" i="22"/>
  <c r="H168" i="6" s="1"/>
  <c r="Q148" i="24"/>
  <c r="I145" i="24"/>
  <c r="M137" i="24"/>
  <c r="M134" i="24"/>
  <c r="E131" i="24"/>
  <c r="P151" i="24"/>
  <c r="P148" i="24"/>
  <c r="L147" i="24"/>
  <c r="L144" i="24"/>
  <c r="L158" i="24"/>
  <c r="L137" i="24"/>
  <c r="L134" i="24"/>
  <c r="H138" i="24"/>
  <c r="H72" i="22"/>
  <c r="G72" i="22"/>
  <c r="E176" i="25"/>
  <c r="E150" i="25"/>
  <c r="E154" i="25"/>
  <c r="E158" i="25"/>
  <c r="N183" i="24"/>
  <c r="L205" i="25"/>
  <c r="L165" i="25"/>
  <c r="D77" i="22"/>
  <c r="D168" i="6" s="1"/>
  <c r="M135" i="24"/>
  <c r="M132" i="24"/>
  <c r="E72" i="22"/>
  <c r="E65" i="22"/>
  <c r="E203" i="23"/>
  <c r="E163" i="23"/>
  <c r="I157" i="23"/>
  <c r="I200" i="23"/>
  <c r="M155" i="23"/>
  <c r="I148" i="23"/>
  <c r="E155" i="23"/>
  <c r="E146" i="23"/>
  <c r="E144" i="23"/>
  <c r="E143" i="23" s="1"/>
  <c r="E158" i="23"/>
  <c r="E137" i="23"/>
  <c r="E134" i="23"/>
  <c r="E185" i="25"/>
  <c r="M181" i="23"/>
  <c r="M130" i="23"/>
  <c r="P155" i="24"/>
  <c r="L151" i="24"/>
  <c r="L148" i="24"/>
  <c r="H134" i="24"/>
  <c r="D138" i="24"/>
  <c r="D72" i="22"/>
  <c r="D135" i="24"/>
  <c r="F199" i="21"/>
  <c r="H159" i="23"/>
  <c r="L155" i="23"/>
  <c r="H151" i="23"/>
  <c r="L149" i="23"/>
  <c r="L146" i="23"/>
  <c r="D137" i="23"/>
  <c r="H135" i="23"/>
  <c r="H132" i="23"/>
  <c r="K159" i="24"/>
  <c r="K157" i="24"/>
  <c r="O155" i="24"/>
  <c r="K151" i="24"/>
  <c r="O149" i="24"/>
  <c r="K148" i="24"/>
  <c r="O146" i="24"/>
  <c r="K139" i="24"/>
  <c r="G137" i="24"/>
  <c r="K135" i="24"/>
  <c r="G134" i="24"/>
  <c r="K132" i="24"/>
  <c r="C72" i="22"/>
  <c r="J195" i="20"/>
  <c r="J189" i="20"/>
  <c r="N187" i="20"/>
  <c r="N185" i="20"/>
  <c r="N181" i="20"/>
  <c r="J180" i="20"/>
  <c r="J159" i="20"/>
  <c r="I204" i="21"/>
  <c r="K208" i="21"/>
  <c r="K199" i="21"/>
  <c r="G189" i="21"/>
  <c r="G157" i="23"/>
  <c r="K155" i="23"/>
  <c r="G148" i="23"/>
  <c r="O192" i="23"/>
  <c r="C155" i="23"/>
  <c r="C146" i="23"/>
  <c r="C144" i="23"/>
  <c r="C158" i="23"/>
  <c r="C137" i="23"/>
  <c r="C134" i="23"/>
  <c r="G183" i="23"/>
  <c r="K129" i="23"/>
  <c r="N155" i="24"/>
  <c r="J151" i="24"/>
  <c r="J148" i="24"/>
  <c r="F144" i="24"/>
  <c r="F158" i="24"/>
  <c r="F155" i="24"/>
  <c r="J135" i="24"/>
  <c r="F134" i="24"/>
  <c r="B138" i="24"/>
  <c r="B135" i="24"/>
  <c r="B132" i="24"/>
  <c r="B139" i="24"/>
  <c r="B163" i="23"/>
  <c r="F157" i="23"/>
  <c r="J155" i="23"/>
  <c r="F148" i="23"/>
  <c r="J194" i="24"/>
  <c r="J146" i="23"/>
  <c r="B191" i="24"/>
  <c r="B148" i="23"/>
  <c r="B155" i="23"/>
  <c r="B146" i="23"/>
  <c r="B144" i="23"/>
  <c r="B151" i="23"/>
  <c r="B137" i="23"/>
  <c r="F135" i="23"/>
  <c r="J140" i="24"/>
  <c r="E163" i="24"/>
  <c r="I159" i="24"/>
  <c r="I157" i="24"/>
  <c r="M155" i="24"/>
  <c r="Q153" i="24"/>
  <c r="I151" i="24"/>
  <c r="M149" i="24"/>
  <c r="I148" i="24"/>
  <c r="M146" i="24"/>
  <c r="Q144" i="24"/>
  <c r="I139" i="24"/>
  <c r="E137" i="24"/>
  <c r="I135" i="24"/>
  <c r="E134" i="24"/>
  <c r="I132" i="24"/>
  <c r="M130" i="24"/>
  <c r="F204" i="21"/>
  <c r="I155" i="23"/>
  <c r="E151" i="23"/>
  <c r="E148" i="23"/>
  <c r="I146" i="23"/>
  <c r="I194" i="23"/>
  <c r="I130" i="23"/>
  <c r="N156" i="24"/>
  <c r="H140" i="24"/>
  <c r="H159" i="24"/>
  <c r="L155" i="24"/>
  <c r="H151" i="24"/>
  <c r="H148" i="24"/>
  <c r="P144" i="24"/>
  <c r="D144" i="24"/>
  <c r="D148" i="24"/>
  <c r="D155" i="24"/>
  <c r="D159" i="24"/>
  <c r="H135" i="24"/>
  <c r="D134" i="24"/>
  <c r="L130" i="24"/>
  <c r="L77" i="22"/>
  <c r="L168" i="6" s="1"/>
  <c r="H155" i="23"/>
  <c r="H149" i="23"/>
  <c r="H146" i="23"/>
  <c r="L144" i="23"/>
  <c r="D135" i="23"/>
  <c r="D132" i="23"/>
  <c r="H130" i="23"/>
  <c r="L156" i="24"/>
  <c r="F140" i="24"/>
  <c r="J133" i="24"/>
  <c r="K155" i="24"/>
  <c r="K149" i="24"/>
  <c r="K146" i="24"/>
  <c r="O144" i="24"/>
  <c r="G139" i="24"/>
  <c r="G135" i="24"/>
  <c r="G132" i="24"/>
  <c r="K130" i="24"/>
  <c r="J185" i="20"/>
  <c r="N183" i="20"/>
  <c r="J178" i="20"/>
  <c r="B169" i="20"/>
  <c r="I201" i="21"/>
  <c r="B196" i="21"/>
  <c r="B194" i="21" s="1"/>
  <c r="K206" i="21"/>
  <c r="K204" i="21"/>
  <c r="K200" i="21"/>
  <c r="G199" i="21"/>
  <c r="C165" i="21"/>
  <c r="O165" i="23"/>
  <c r="O172" i="23"/>
  <c r="G155" i="23"/>
  <c r="C151" i="23"/>
  <c r="C148" i="23"/>
  <c r="G146" i="23"/>
  <c r="C183" i="23"/>
  <c r="G181" i="23"/>
  <c r="N149" i="24"/>
  <c r="H133" i="24"/>
  <c r="J155" i="24"/>
  <c r="F151" i="24"/>
  <c r="F148" i="24"/>
  <c r="N144" i="24"/>
  <c r="F186" i="24"/>
  <c r="J130" i="24"/>
  <c r="J166" i="19"/>
  <c r="J163" i="19"/>
  <c r="J160" i="19"/>
  <c r="H201" i="21"/>
  <c r="O174" i="23"/>
  <c r="F155" i="23"/>
  <c r="B140" i="24"/>
  <c r="F133" i="24"/>
  <c r="I244" i="20"/>
  <c r="Q242" i="20"/>
  <c r="E241" i="20"/>
  <c r="I239" i="20"/>
  <c r="M237" i="20"/>
  <c r="M188" i="19"/>
  <c r="Q233" i="20"/>
  <c r="E183" i="19"/>
  <c r="M182" i="19"/>
  <c r="M230" i="20"/>
  <c r="Q228" i="20"/>
  <c r="E227" i="20"/>
  <c r="I224" i="20"/>
  <c r="I223" i="20"/>
  <c r="E221" i="20"/>
  <c r="I220" i="20"/>
  <c r="E219" i="20"/>
  <c r="I217" i="20"/>
  <c r="M215" i="20"/>
  <c r="C185" i="20"/>
  <c r="P244" i="20"/>
  <c r="F201" i="21"/>
  <c r="P195" i="21"/>
  <c r="P194" i="21" s="1"/>
  <c r="Q163" i="23"/>
  <c r="J149" i="23"/>
  <c r="Q172" i="23"/>
  <c r="D173" i="24"/>
  <c r="P158" i="24"/>
  <c r="H155" i="24"/>
  <c r="D151" i="24"/>
  <c r="P228" i="20"/>
  <c r="H224" i="20"/>
  <c r="H220" i="20"/>
  <c r="H217" i="20"/>
  <c r="O240" i="21"/>
  <c r="M235" i="21"/>
  <c r="D208" i="21"/>
  <c r="D199" i="21"/>
  <c r="H240" i="21"/>
  <c r="H197" i="21"/>
  <c r="O163" i="23"/>
  <c r="H149" i="24"/>
  <c r="G244" i="20"/>
  <c r="O242" i="20"/>
  <c r="G239" i="20"/>
  <c r="K237" i="20"/>
  <c r="K230" i="20"/>
  <c r="C227" i="20"/>
  <c r="G224" i="20"/>
  <c r="G223" i="20"/>
  <c r="G220" i="20"/>
  <c r="G217" i="20"/>
  <c r="N209" i="20"/>
  <c r="J207" i="20"/>
  <c r="N205" i="20"/>
  <c r="B202" i="20"/>
  <c r="J201" i="20"/>
  <c r="N196" i="20"/>
  <c r="B189" i="20"/>
  <c r="F185" i="20"/>
  <c r="J183" i="20"/>
  <c r="J176" i="20"/>
  <c r="B171" i="20"/>
  <c r="J170" i="20"/>
  <c r="N168" i="20"/>
  <c r="B167" i="20"/>
  <c r="N166" i="20"/>
  <c r="N160" i="20"/>
  <c r="M240" i="21"/>
  <c r="O163" i="21"/>
  <c r="C208" i="21"/>
  <c r="G206" i="21"/>
  <c r="G204" i="21"/>
  <c r="G200" i="21"/>
  <c r="C199" i="21"/>
  <c r="G164" i="21"/>
  <c r="G132" i="23"/>
  <c r="F149" i="24"/>
  <c r="F204" i="25"/>
  <c r="Q165" i="25"/>
  <c r="B201" i="19"/>
  <c r="B198" i="19"/>
  <c r="F196" i="19"/>
  <c r="J237" i="21"/>
  <c r="N190" i="19"/>
  <c r="J188" i="19"/>
  <c r="N186" i="19"/>
  <c r="B183" i="19"/>
  <c r="J182" i="19"/>
  <c r="J179" i="19"/>
  <c r="B176" i="19"/>
  <c r="F172" i="19"/>
  <c r="B170" i="19"/>
  <c r="F166" i="19"/>
  <c r="F163" i="19"/>
  <c r="F160" i="19"/>
  <c r="J158" i="19"/>
  <c r="D187" i="20"/>
  <c r="K240" i="21"/>
  <c r="F200" i="21"/>
  <c r="N69" i="22"/>
  <c r="K206" i="23"/>
  <c r="N152" i="23"/>
  <c r="D149" i="24"/>
  <c r="N132" i="24"/>
  <c r="N129" i="24" s="1"/>
  <c r="E204" i="25"/>
  <c r="Q246" i="20"/>
  <c r="Q245" i="20"/>
  <c r="E244" i="20"/>
  <c r="Q243" i="20"/>
  <c r="M242" i="20"/>
  <c r="Q240" i="20"/>
  <c r="E239" i="20"/>
  <c r="I237" i="20"/>
  <c r="M190" i="19"/>
  <c r="I188" i="19"/>
  <c r="M186" i="19"/>
  <c r="M233" i="20"/>
  <c r="I182" i="19"/>
  <c r="I230" i="20"/>
  <c r="M228" i="20"/>
  <c r="Q226" i="20"/>
  <c r="E224" i="20"/>
  <c r="E223" i="20"/>
  <c r="E220" i="20"/>
  <c r="Q218" i="20"/>
  <c r="E217" i="20"/>
  <c r="I215" i="20"/>
  <c r="L244" i="20"/>
  <c r="J195" i="21"/>
  <c r="M69" i="22"/>
  <c r="E206" i="23"/>
  <c r="E149" i="23"/>
  <c r="Q165" i="23"/>
  <c r="Q162" i="23" s="1"/>
  <c r="M152" i="23"/>
  <c r="I140" i="23"/>
  <c r="D171" i="24"/>
  <c r="D169" i="24"/>
  <c r="D166" i="24"/>
  <c r="P150" i="24"/>
  <c r="P147" i="24"/>
  <c r="H144" i="24"/>
  <c r="E151" i="25"/>
  <c r="E148" i="25"/>
  <c r="I146" i="25"/>
  <c r="I194" i="25"/>
  <c r="M144" i="25"/>
  <c r="M192" i="25"/>
  <c r="H68" i="26"/>
  <c r="C125" i="27"/>
  <c r="H119" i="27"/>
  <c r="E155" i="27"/>
  <c r="D151" i="28"/>
  <c r="N78" i="22"/>
  <c r="N169" i="6" s="1"/>
  <c r="G197" i="25"/>
  <c r="G149" i="25"/>
  <c r="M139" i="27"/>
  <c r="D112" i="27"/>
  <c r="M124" i="27"/>
  <c r="E155" i="25"/>
  <c r="E197" i="25"/>
  <c r="E149" i="25"/>
  <c r="B112" i="27"/>
  <c r="M105" i="27"/>
  <c r="M95" i="27" s="1"/>
  <c r="K106" i="32"/>
  <c r="K94" i="32"/>
  <c r="K101" i="32"/>
  <c r="K89" i="32"/>
  <c r="K96" i="32"/>
  <c r="K103" i="32"/>
  <c r="K84" i="32"/>
  <c r="K36" i="30"/>
  <c r="K95" i="32"/>
  <c r="K90" i="32"/>
  <c r="K93" i="32"/>
  <c r="K107" i="32"/>
  <c r="K88" i="32"/>
  <c r="K91" i="32"/>
  <c r="K102" i="32"/>
  <c r="K105" i="32"/>
  <c r="K86" i="32"/>
  <c r="K100" i="32"/>
  <c r="D197" i="25"/>
  <c r="D149" i="25"/>
  <c r="E130" i="25"/>
  <c r="E181" i="25"/>
  <c r="C74" i="26"/>
  <c r="C171" i="6" s="1"/>
  <c r="F68" i="26"/>
  <c r="J66" i="26"/>
  <c r="M137" i="27"/>
  <c r="P111" i="27"/>
  <c r="E119" i="28"/>
  <c r="G120" i="33"/>
  <c r="G97" i="31"/>
  <c r="K119" i="33"/>
  <c r="K93" i="31"/>
  <c r="O118" i="33"/>
  <c r="O89" i="31"/>
  <c r="K117" i="33"/>
  <c r="K88" i="31"/>
  <c r="G112" i="33"/>
  <c r="G102" i="31"/>
  <c r="G90" i="31"/>
  <c r="G104" i="31"/>
  <c r="G85" i="31"/>
  <c r="G92" i="31"/>
  <c r="G106" i="31"/>
  <c r="G94" i="31"/>
  <c r="G96" i="31"/>
  <c r="G108" i="31"/>
  <c r="G100" i="31"/>
  <c r="G98" i="31"/>
  <c r="G86" i="31"/>
  <c r="G84" i="31"/>
  <c r="G101" i="31"/>
  <c r="G87" i="31"/>
  <c r="G89" i="31"/>
  <c r="G93" i="31"/>
  <c r="G103" i="31"/>
  <c r="G91" i="31"/>
  <c r="G105" i="31"/>
  <c r="G107" i="31"/>
  <c r="L189" i="25"/>
  <c r="L140" i="25"/>
  <c r="C143" i="29"/>
  <c r="C121" i="27"/>
  <c r="C116" i="27"/>
  <c r="C111" i="27"/>
  <c r="C99" i="27"/>
  <c r="K133" i="29"/>
  <c r="K102" i="27"/>
  <c r="K99" i="27"/>
  <c r="C130" i="25"/>
  <c r="C181" i="25"/>
  <c r="J149" i="28"/>
  <c r="J113" i="27"/>
  <c r="J146" i="28"/>
  <c r="J110" i="27"/>
  <c r="N144" i="28"/>
  <c r="N108" i="27"/>
  <c r="B143" i="28"/>
  <c r="B121" i="27"/>
  <c r="B116" i="27"/>
  <c r="B111" i="27"/>
  <c r="F104" i="27"/>
  <c r="I159" i="27"/>
  <c r="I129" i="27"/>
  <c r="I156" i="27"/>
  <c r="I126" i="27"/>
  <c r="I149" i="29"/>
  <c r="I149" i="27"/>
  <c r="Q141" i="27"/>
  <c r="Q105" i="27"/>
  <c r="Q139" i="27"/>
  <c r="Q136" i="27"/>
  <c r="Q98" i="27"/>
  <c r="I133" i="29"/>
  <c r="I102" i="27"/>
  <c r="I99" i="27"/>
  <c r="K37" i="30"/>
  <c r="K174" i="6" s="1"/>
  <c r="K34" i="30"/>
  <c r="K35" i="30"/>
  <c r="E59" i="22"/>
  <c r="E112" i="6" s="1"/>
  <c r="E137" i="25"/>
  <c r="D128" i="27"/>
  <c r="D158" i="28"/>
  <c r="H126" i="27"/>
  <c r="H156" i="28"/>
  <c r="L124" i="27"/>
  <c r="L154" i="28"/>
  <c r="H149" i="28"/>
  <c r="H113" i="27"/>
  <c r="H146" i="28"/>
  <c r="H110" i="27"/>
  <c r="L144" i="28"/>
  <c r="L108" i="27"/>
  <c r="D104" i="27"/>
  <c r="P144" i="29"/>
  <c r="P108" i="29"/>
  <c r="G133" i="29"/>
  <c r="G102" i="27"/>
  <c r="G99" i="27"/>
  <c r="G96" i="27"/>
  <c r="J144" i="28"/>
  <c r="J108" i="27"/>
  <c r="C159" i="28"/>
  <c r="C129" i="28"/>
  <c r="O157" i="28"/>
  <c r="O127" i="28"/>
  <c r="C156" i="28"/>
  <c r="C126" i="28"/>
  <c r="G154" i="28"/>
  <c r="G124" i="28"/>
  <c r="G151" i="28"/>
  <c r="C149" i="28"/>
  <c r="C113" i="28"/>
  <c r="O147" i="28"/>
  <c r="O111" i="28"/>
  <c r="C146" i="28"/>
  <c r="C110" i="28"/>
  <c r="G144" i="28"/>
  <c r="G108" i="28"/>
  <c r="K141" i="28"/>
  <c r="K139" i="28"/>
  <c r="G138" i="28"/>
  <c r="K136" i="28"/>
  <c r="O134" i="28"/>
  <c r="C97" i="28"/>
  <c r="C104" i="28"/>
  <c r="C99" i="28"/>
  <c r="I154" i="27"/>
  <c r="I151" i="29"/>
  <c r="I151" i="27"/>
  <c r="Q134" i="27"/>
  <c r="E133" i="29"/>
  <c r="E99" i="27"/>
  <c r="E96" i="27"/>
  <c r="D126" i="27"/>
  <c r="D156" i="28"/>
  <c r="H124" i="27"/>
  <c r="H154" i="28"/>
  <c r="D149" i="28"/>
  <c r="D113" i="27"/>
  <c r="H144" i="28"/>
  <c r="H108" i="27"/>
  <c r="M157" i="28"/>
  <c r="M127" i="28"/>
  <c r="Q155" i="28"/>
  <c r="Q125" i="28"/>
  <c r="E154" i="28"/>
  <c r="E124" i="28"/>
  <c r="Q150" i="28"/>
  <c r="Q116" i="28"/>
  <c r="M147" i="28"/>
  <c r="M111" i="28"/>
  <c r="Q145" i="28"/>
  <c r="Q109" i="28"/>
  <c r="E144" i="28"/>
  <c r="E108" i="28"/>
  <c r="C133" i="29"/>
  <c r="C96" i="27"/>
  <c r="L127" i="28"/>
  <c r="L157" i="28"/>
  <c r="E134" i="25"/>
  <c r="J131" i="25"/>
  <c r="C64" i="26"/>
  <c r="G62" i="26"/>
  <c r="G98" i="27"/>
  <c r="F151" i="28"/>
  <c r="B149" i="28"/>
  <c r="B113" i="27"/>
  <c r="N147" i="28"/>
  <c r="B146" i="28"/>
  <c r="F144" i="28"/>
  <c r="F103" i="27"/>
  <c r="C105" i="28"/>
  <c r="C103" i="28"/>
  <c r="K98" i="28"/>
  <c r="K157" i="28"/>
  <c r="K127" i="28"/>
  <c r="O155" i="28"/>
  <c r="O125" i="28"/>
  <c r="C154" i="28"/>
  <c r="C124" i="28"/>
  <c r="C123" i="28" s="1"/>
  <c r="C151" i="28"/>
  <c r="O150" i="28"/>
  <c r="O116" i="28"/>
  <c r="K147" i="28"/>
  <c r="K111" i="28"/>
  <c r="O145" i="28"/>
  <c r="O109" i="28"/>
  <c r="C144" i="28"/>
  <c r="C108" i="28"/>
  <c r="G141" i="28"/>
  <c r="G139" i="28"/>
  <c r="C138" i="28"/>
  <c r="G136" i="28"/>
  <c r="K134" i="28"/>
  <c r="F65" i="22"/>
  <c r="B173" i="23"/>
  <c r="B200" i="25"/>
  <c r="B196" i="25"/>
  <c r="J138" i="23"/>
  <c r="N187" i="25"/>
  <c r="E175" i="24"/>
  <c r="E173" i="24"/>
  <c r="Q202" i="24"/>
  <c r="E159" i="24"/>
  <c r="Q158" i="24"/>
  <c r="E157" i="24"/>
  <c r="I155" i="24"/>
  <c r="E151" i="24"/>
  <c r="I149" i="24"/>
  <c r="E148" i="24"/>
  <c r="I146" i="24"/>
  <c r="M144" i="24"/>
  <c r="E139" i="24"/>
  <c r="M138" i="24"/>
  <c r="E135" i="24"/>
  <c r="E132" i="24"/>
  <c r="I130" i="24"/>
  <c r="L192" i="25"/>
  <c r="D175" i="25"/>
  <c r="C171" i="25"/>
  <c r="Q133" i="25"/>
  <c r="I131" i="25"/>
  <c r="B64" i="26"/>
  <c r="E98" i="27"/>
  <c r="M157" i="27"/>
  <c r="Q150" i="29"/>
  <c r="Q150" i="27"/>
  <c r="E103" i="27"/>
  <c r="E138" i="29"/>
  <c r="E100" i="27"/>
  <c r="J127" i="28"/>
  <c r="J111" i="28"/>
  <c r="E126" i="29"/>
  <c r="E156" i="29"/>
  <c r="D206" i="21"/>
  <c r="D204" i="21"/>
  <c r="D200" i="21"/>
  <c r="N192" i="24"/>
  <c r="F135" i="24"/>
  <c r="K192" i="25"/>
  <c r="C175" i="25"/>
  <c r="O133" i="25"/>
  <c r="Q148" i="27"/>
  <c r="Q149" i="27"/>
  <c r="Q151" i="27"/>
  <c r="D110" i="27"/>
  <c r="C98" i="27"/>
  <c r="P125" i="27"/>
  <c r="P150" i="28"/>
  <c r="L147" i="28"/>
  <c r="P145" i="28"/>
  <c r="D144" i="28"/>
  <c r="D108" i="27"/>
  <c r="D103" i="27"/>
  <c r="I98" i="28"/>
  <c r="I157" i="28"/>
  <c r="I127" i="28"/>
  <c r="M155" i="28"/>
  <c r="M125" i="28"/>
  <c r="M150" i="28"/>
  <c r="M116" i="28"/>
  <c r="I147" i="28"/>
  <c r="I111" i="28"/>
  <c r="M145" i="28"/>
  <c r="M109" i="28"/>
  <c r="Q119" i="28"/>
  <c r="Q114" i="28"/>
  <c r="Q121" i="28"/>
  <c r="E141" i="28"/>
  <c r="E139" i="28"/>
  <c r="Q137" i="28"/>
  <c r="E136" i="28"/>
  <c r="I134" i="28"/>
  <c r="P174" i="23"/>
  <c r="L158" i="23"/>
  <c r="D155" i="23"/>
  <c r="D149" i="23"/>
  <c r="D146" i="23"/>
  <c r="H144" i="23"/>
  <c r="H138" i="23"/>
  <c r="D130" i="23"/>
  <c r="B159" i="24"/>
  <c r="C159" i="24"/>
  <c r="O158" i="24"/>
  <c r="C157" i="24"/>
  <c r="G155" i="24"/>
  <c r="C151" i="24"/>
  <c r="G149" i="24"/>
  <c r="C148" i="24"/>
  <c r="G146" i="24"/>
  <c r="K144" i="24"/>
  <c r="C139" i="24"/>
  <c r="K138" i="24"/>
  <c r="C135" i="24"/>
  <c r="C132" i="24"/>
  <c r="G130" i="24"/>
  <c r="H194" i="25"/>
  <c r="J192" i="25"/>
  <c r="N133" i="25"/>
  <c r="P63" i="26"/>
  <c r="M159" i="27"/>
  <c r="C114" i="27"/>
  <c r="C108" i="27"/>
  <c r="C103" i="27"/>
  <c r="C100" i="27"/>
  <c r="K96" i="27"/>
  <c r="H159" i="28"/>
  <c r="H127" i="28"/>
  <c r="H157" i="28"/>
  <c r="L125" i="28"/>
  <c r="L123" i="28" s="1"/>
  <c r="L155" i="28"/>
  <c r="P119" i="28"/>
  <c r="P114" i="28"/>
  <c r="P121" i="28"/>
  <c r="G154" i="29"/>
  <c r="G124" i="29"/>
  <c r="I192" i="25"/>
  <c r="G144" i="25"/>
  <c r="M133" i="25"/>
  <c r="C76" i="26"/>
  <c r="C173" i="6" s="1"/>
  <c r="O63" i="26"/>
  <c r="C62" i="26"/>
  <c r="E159" i="27"/>
  <c r="B114" i="27"/>
  <c r="B110" i="27"/>
  <c r="B151" i="28"/>
  <c r="B119" i="27"/>
  <c r="B144" i="28"/>
  <c r="B108" i="27"/>
  <c r="B103" i="27"/>
  <c r="D159" i="28"/>
  <c r="G100" i="28"/>
  <c r="G98" i="28"/>
  <c r="G157" i="28"/>
  <c r="G127" i="28"/>
  <c r="K155" i="28"/>
  <c r="K125" i="28"/>
  <c r="K150" i="28"/>
  <c r="K116" i="28"/>
  <c r="G147" i="28"/>
  <c r="G111" i="28"/>
  <c r="K145" i="28"/>
  <c r="K109" i="28"/>
  <c r="O140" i="28"/>
  <c r="O102" i="28"/>
  <c r="C139" i="28"/>
  <c r="C101" i="28"/>
  <c r="N66" i="22"/>
  <c r="B65" i="22"/>
  <c r="B169" i="23"/>
  <c r="N198" i="25"/>
  <c r="F138" i="23"/>
  <c r="B130" i="23"/>
  <c r="E171" i="24"/>
  <c r="E169" i="24"/>
  <c r="E166" i="24"/>
  <c r="M158" i="24"/>
  <c r="Q156" i="24"/>
  <c r="E155" i="24"/>
  <c r="Q152" i="24"/>
  <c r="Q150" i="24"/>
  <c r="E149" i="24"/>
  <c r="Q147" i="24"/>
  <c r="E146" i="24"/>
  <c r="I144" i="24"/>
  <c r="M140" i="24"/>
  <c r="I138" i="24"/>
  <c r="M136" i="24"/>
  <c r="M133" i="24"/>
  <c r="E130" i="24"/>
  <c r="H192" i="25"/>
  <c r="F144" i="25"/>
  <c r="K133" i="25"/>
  <c r="M158" i="27"/>
  <c r="C120" i="27"/>
  <c r="I157" i="27"/>
  <c r="M125" i="27"/>
  <c r="M155" i="27"/>
  <c r="Q153" i="29"/>
  <c r="Q129" i="27"/>
  <c r="Q140" i="29"/>
  <c r="Q102" i="27"/>
  <c r="Q137" i="27"/>
  <c r="Q99" i="27"/>
  <c r="I96" i="27"/>
  <c r="J125" i="28"/>
  <c r="J116" i="28"/>
  <c r="J109" i="28"/>
  <c r="E70" i="22"/>
  <c r="M204" i="23"/>
  <c r="B197" i="25"/>
  <c r="E194" i="25"/>
  <c r="D144" i="25"/>
  <c r="J133" i="25"/>
  <c r="Q147" i="27"/>
  <c r="B120" i="27"/>
  <c r="K97" i="27"/>
  <c r="H147" i="28"/>
  <c r="H111" i="27"/>
  <c r="P143" i="28"/>
  <c r="P112" i="27"/>
  <c r="P115" i="27"/>
  <c r="P110" i="27"/>
  <c r="P113" i="27"/>
  <c r="E100" i="28"/>
  <c r="Q158" i="28"/>
  <c r="Q128" i="28"/>
  <c r="E157" i="28"/>
  <c r="E127" i="28"/>
  <c r="I155" i="28"/>
  <c r="I125" i="28"/>
  <c r="I150" i="28"/>
  <c r="I116" i="28"/>
  <c r="Q148" i="28"/>
  <c r="Q112" i="28"/>
  <c r="E147" i="28"/>
  <c r="E111" i="28"/>
  <c r="I145" i="28"/>
  <c r="I109" i="28"/>
  <c r="I107" i="28" s="1"/>
  <c r="M140" i="28"/>
  <c r="M102" i="28"/>
  <c r="K207" i="21"/>
  <c r="K201" i="21"/>
  <c r="D70" i="22"/>
  <c r="H68" i="22"/>
  <c r="L174" i="23"/>
  <c r="P170" i="23"/>
  <c r="H158" i="23"/>
  <c r="L156" i="23"/>
  <c r="L152" i="23"/>
  <c r="L147" i="23"/>
  <c r="D144" i="23"/>
  <c r="H140" i="23"/>
  <c r="D138" i="23"/>
  <c r="H133" i="23"/>
  <c r="P168" i="24"/>
  <c r="B155" i="24"/>
  <c r="B148" i="24"/>
  <c r="K158" i="24"/>
  <c r="O156" i="24"/>
  <c r="C155" i="24"/>
  <c r="O152" i="24"/>
  <c r="O150" i="24"/>
  <c r="C149" i="24"/>
  <c r="C143" i="24" s="1"/>
  <c r="O147" i="24"/>
  <c r="C146" i="24"/>
  <c r="G144" i="24"/>
  <c r="K140" i="24"/>
  <c r="G138" i="24"/>
  <c r="K136" i="24"/>
  <c r="K133" i="24"/>
  <c r="O131" i="24"/>
  <c r="C130" i="24"/>
  <c r="E196" i="25"/>
  <c r="L164" i="25"/>
  <c r="C144" i="25"/>
  <c r="I133" i="25"/>
  <c r="P119" i="27"/>
  <c r="E102" i="27"/>
  <c r="I97" i="27"/>
  <c r="D154" i="28"/>
  <c r="D127" i="28"/>
  <c r="D157" i="28"/>
  <c r="H125" i="28"/>
  <c r="H155" i="28"/>
  <c r="C154" i="29"/>
  <c r="C124" i="29"/>
  <c r="C123" i="29" s="1"/>
  <c r="C70" i="22"/>
  <c r="G130" i="23"/>
  <c r="Q195" i="25"/>
  <c r="E192" i="25"/>
  <c r="H164" i="25"/>
  <c r="B144" i="25"/>
  <c r="E133" i="25"/>
  <c r="Q146" i="27"/>
  <c r="C127" i="27"/>
  <c r="P116" i="27"/>
  <c r="L109" i="27"/>
  <c r="C102" i="28"/>
  <c r="C100" i="28"/>
  <c r="C98" i="28"/>
  <c r="C96" i="28"/>
  <c r="K140" i="28"/>
  <c r="K102" i="28"/>
  <c r="N125" i="29"/>
  <c r="N155" i="29"/>
  <c r="J66" i="22"/>
  <c r="N64" i="22"/>
  <c r="J174" i="23"/>
  <c r="N170" i="23"/>
  <c r="B138" i="23"/>
  <c r="M172" i="24"/>
  <c r="Q170" i="24"/>
  <c r="Q168" i="24"/>
  <c r="M167" i="24"/>
  <c r="M162" i="24" s="1"/>
  <c r="Q165" i="24"/>
  <c r="Q162" i="24" s="1"/>
  <c r="E164" i="24"/>
  <c r="I74" i="22"/>
  <c r="I158" i="24"/>
  <c r="M156" i="24"/>
  <c r="Q154" i="24"/>
  <c r="M152" i="24"/>
  <c r="M150" i="24"/>
  <c r="M147" i="24"/>
  <c r="Q145" i="24"/>
  <c r="E144" i="24"/>
  <c r="I140" i="24"/>
  <c r="E138" i="24"/>
  <c r="I136" i="24"/>
  <c r="I133" i="24"/>
  <c r="M131" i="24"/>
  <c r="F211" i="25"/>
  <c r="P195" i="25"/>
  <c r="B194" i="25"/>
  <c r="E141" i="25"/>
  <c r="Q145" i="27"/>
  <c r="Q143" i="27" s="1"/>
  <c r="Q126" i="27"/>
  <c r="N119" i="27"/>
  <c r="Q101" i="27"/>
  <c r="E97" i="27"/>
  <c r="E157" i="27"/>
  <c r="J72" i="26"/>
  <c r="I147" i="29"/>
  <c r="I111" i="29"/>
  <c r="Q113" i="29"/>
  <c r="Q119" i="29"/>
  <c r="Q120" i="29"/>
  <c r="Q117" i="29"/>
  <c r="Q107" i="29" s="1"/>
  <c r="Q112" i="29"/>
  <c r="E105" i="29"/>
  <c r="E141" i="29"/>
  <c r="K104" i="32"/>
  <c r="K98" i="32"/>
  <c r="E50" i="35"/>
  <c r="Q199" i="23"/>
  <c r="O195" i="25"/>
  <c r="Q193" i="25"/>
  <c r="G184" i="25"/>
  <c r="Q140" i="25"/>
  <c r="L119" i="27"/>
  <c r="N116" i="27"/>
  <c r="I140" i="28"/>
  <c r="I102" i="28"/>
  <c r="Q96" i="28"/>
  <c r="Q103" i="28"/>
  <c r="Q98" i="28"/>
  <c r="Q105" i="28"/>
  <c r="Q100" i="28"/>
  <c r="J157" i="29"/>
  <c r="G207" i="21"/>
  <c r="K203" i="21"/>
  <c r="G201" i="21"/>
  <c r="B77" i="22"/>
  <c r="B168" i="6" s="1"/>
  <c r="P69" i="22"/>
  <c r="H174" i="23"/>
  <c r="L170" i="23"/>
  <c r="P163" i="23"/>
  <c r="D158" i="23"/>
  <c r="H156" i="23"/>
  <c r="H152" i="23"/>
  <c r="H147" i="23"/>
  <c r="L145" i="23"/>
  <c r="D140" i="23"/>
  <c r="P137" i="23"/>
  <c r="D133" i="23"/>
  <c r="H131" i="23"/>
  <c r="B151" i="24"/>
  <c r="G158" i="24"/>
  <c r="K156" i="24"/>
  <c r="O154" i="24"/>
  <c r="K152" i="24"/>
  <c r="K150" i="24"/>
  <c r="K147" i="24"/>
  <c r="O145" i="24"/>
  <c r="C144" i="24"/>
  <c r="G140" i="24"/>
  <c r="C138" i="24"/>
  <c r="G136" i="24"/>
  <c r="G133" i="24"/>
  <c r="K131" i="24"/>
  <c r="I204" i="25"/>
  <c r="N195" i="25"/>
  <c r="F184" i="25"/>
  <c r="N140" i="25"/>
  <c r="Q144" i="27"/>
  <c r="Q96" i="27"/>
  <c r="P96" i="28"/>
  <c r="P103" i="28"/>
  <c r="P95" i="28" s="1"/>
  <c r="P98" i="28"/>
  <c r="P105" i="28"/>
  <c r="P100" i="28"/>
  <c r="I157" i="29"/>
  <c r="O69" i="22"/>
  <c r="K181" i="23"/>
  <c r="M195" i="25"/>
  <c r="O193" i="25"/>
  <c r="J68" i="26"/>
  <c r="P66" i="26"/>
  <c r="J119" i="27"/>
  <c r="K119" i="28"/>
  <c r="C111" i="28"/>
  <c r="K108" i="28"/>
  <c r="O99" i="28"/>
  <c r="O97" i="28"/>
  <c r="D34" i="34"/>
  <c r="D35" i="34"/>
  <c r="Q89" i="31"/>
  <c r="E56" i="35"/>
  <c r="L35" i="30"/>
  <c r="E106" i="33"/>
  <c r="E100" i="33"/>
  <c r="I65" i="35"/>
  <c r="I80" i="37"/>
  <c r="H51" i="37"/>
  <c r="H72" i="37"/>
  <c r="C53" i="37"/>
  <c r="C74" i="37"/>
  <c r="L103" i="29"/>
  <c r="H35" i="30"/>
  <c r="C100" i="33"/>
  <c r="C90" i="33"/>
  <c r="C104" i="33"/>
  <c r="J67" i="37"/>
  <c r="J82" i="37"/>
  <c r="M54" i="37"/>
  <c r="M75" i="37"/>
  <c r="Q73" i="37"/>
  <c r="Q52" i="37"/>
  <c r="E51" i="37"/>
  <c r="E72" i="37"/>
  <c r="E93" i="33"/>
  <c r="L54" i="37"/>
  <c r="L75" i="37"/>
  <c r="P73" i="37"/>
  <c r="P52" i="37"/>
  <c r="D51" i="37"/>
  <c r="D72" i="37"/>
  <c r="K108" i="32"/>
  <c r="K92" i="32"/>
  <c r="K87" i="32"/>
  <c r="K83" i="32" s="1"/>
  <c r="D99" i="33"/>
  <c r="D93" i="33"/>
  <c r="D88" i="33"/>
  <c r="J66" i="36"/>
  <c r="Q75" i="48"/>
  <c r="Q58" i="47"/>
  <c r="M53" i="47"/>
  <c r="M70" i="48"/>
  <c r="Q57" i="47"/>
  <c r="Q68" i="48"/>
  <c r="Q54" i="47"/>
  <c r="Q55" i="47"/>
  <c r="Q61" i="47"/>
  <c r="Q56" i="47"/>
  <c r="Q52" i="47"/>
  <c r="Q62" i="47"/>
  <c r="D117" i="29"/>
  <c r="Q59" i="35"/>
  <c r="Q76" i="37"/>
  <c r="Q37" i="30"/>
  <c r="Q174" i="6" s="1"/>
  <c r="Q102" i="32"/>
  <c r="Q90" i="32"/>
  <c r="Q104" i="32"/>
  <c r="Q85" i="32"/>
  <c r="Q92" i="32"/>
  <c r="Q106" i="32"/>
  <c r="D37" i="34"/>
  <c r="D175" i="6" s="1"/>
  <c r="B80" i="36"/>
  <c r="B80" i="35"/>
  <c r="Q71" i="37"/>
  <c r="D87" i="44"/>
  <c r="D87" i="43"/>
  <c r="L86" i="44"/>
  <c r="L86" i="43"/>
  <c r="L65" i="43"/>
  <c r="L83" i="43"/>
  <c r="B113" i="29"/>
  <c r="F103" i="29"/>
  <c r="P36" i="30"/>
  <c r="P90" i="32"/>
  <c r="P104" i="32"/>
  <c r="P92" i="32"/>
  <c r="P106" i="32"/>
  <c r="P87" i="32"/>
  <c r="P94" i="32"/>
  <c r="P101" i="32"/>
  <c r="P108" i="32"/>
  <c r="E88" i="33"/>
  <c r="E89" i="33"/>
  <c r="K85" i="32"/>
  <c r="O90" i="32"/>
  <c r="O104" i="32"/>
  <c r="O92" i="32"/>
  <c r="O106" i="32"/>
  <c r="O87" i="32"/>
  <c r="O94" i="32"/>
  <c r="O101" i="32"/>
  <c r="O108" i="32"/>
  <c r="D89" i="33"/>
  <c r="P75" i="37"/>
  <c r="J85" i="31"/>
  <c r="J92" i="31"/>
  <c r="J106" i="31"/>
  <c r="N90" i="32"/>
  <c r="N104" i="32"/>
  <c r="N92" i="32"/>
  <c r="N106" i="32"/>
  <c r="C89" i="33"/>
  <c r="C86" i="33"/>
  <c r="C115" i="33"/>
  <c r="I112" i="33"/>
  <c r="I85" i="31"/>
  <c r="I92" i="31"/>
  <c r="I106" i="31"/>
  <c r="M90" i="32"/>
  <c r="M104" i="32"/>
  <c r="M92" i="32"/>
  <c r="M106" i="32"/>
  <c r="M87" i="32"/>
  <c r="M94" i="32"/>
  <c r="M101" i="32"/>
  <c r="M108" i="32"/>
  <c r="M63" i="35"/>
  <c r="D53" i="37"/>
  <c r="L36" i="30"/>
  <c r="L106" i="32"/>
  <c r="L94" i="32"/>
  <c r="L101" i="32"/>
  <c r="L83" i="32" s="1"/>
  <c r="L89" i="32"/>
  <c r="L96" i="32"/>
  <c r="L103" i="32"/>
  <c r="Q85" i="33"/>
  <c r="Q83" i="33" s="1"/>
  <c r="Q114" i="33"/>
  <c r="B101" i="52"/>
  <c r="B78" i="52"/>
  <c r="N76" i="52"/>
  <c r="N99" i="52"/>
  <c r="B75" i="52"/>
  <c r="B98" i="52"/>
  <c r="F73" i="52"/>
  <c r="F96" i="52"/>
  <c r="B78" i="22"/>
  <c r="B169" i="6" s="1"/>
  <c r="K75" i="26"/>
  <c r="K172" i="6" s="1"/>
  <c r="O159" i="28"/>
  <c r="K158" i="28"/>
  <c r="O156" i="28"/>
  <c r="C155" i="28"/>
  <c r="C150" i="28"/>
  <c r="O149" i="28"/>
  <c r="K148" i="28"/>
  <c r="O146" i="28"/>
  <c r="C145" i="28"/>
  <c r="G140" i="28"/>
  <c r="G137" i="28"/>
  <c r="K135" i="28"/>
  <c r="M154" i="29"/>
  <c r="I126" i="29"/>
  <c r="P111" i="29"/>
  <c r="J84" i="31"/>
  <c r="J99" i="31"/>
  <c r="F87" i="31"/>
  <c r="F94" i="31"/>
  <c r="F101" i="31"/>
  <c r="P98" i="32"/>
  <c r="N95" i="32"/>
  <c r="N99" i="32"/>
  <c r="B98" i="32"/>
  <c r="J36" i="30"/>
  <c r="J106" i="32"/>
  <c r="J94" i="32"/>
  <c r="J101" i="32"/>
  <c r="G115" i="33"/>
  <c r="G35" i="34"/>
  <c r="P34" i="34"/>
  <c r="B73" i="35"/>
  <c r="Q54" i="36"/>
  <c r="N153" i="28"/>
  <c r="J150" i="28"/>
  <c r="F147" i="28"/>
  <c r="J145" i="28"/>
  <c r="N143" i="28"/>
  <c r="F157" i="29"/>
  <c r="K154" i="29"/>
  <c r="G126" i="29"/>
  <c r="O111" i="29"/>
  <c r="J37" i="30"/>
  <c r="J174" i="6" s="1"/>
  <c r="I37" i="30"/>
  <c r="I174" i="6" s="1"/>
  <c r="C35" i="30"/>
  <c r="I84" i="31"/>
  <c r="I99" i="31"/>
  <c r="E120" i="33"/>
  <c r="E112" i="33"/>
  <c r="E87" i="31"/>
  <c r="E94" i="31"/>
  <c r="E101" i="31"/>
  <c r="O98" i="32"/>
  <c r="M95" i="32"/>
  <c r="M99" i="32"/>
  <c r="I106" i="32"/>
  <c r="I94" i="32"/>
  <c r="I101" i="32"/>
  <c r="I89" i="32"/>
  <c r="I96" i="32"/>
  <c r="I103" i="32"/>
  <c r="E115" i="33"/>
  <c r="C35" i="34"/>
  <c r="H82" i="37"/>
  <c r="G72" i="37"/>
  <c r="M66" i="37"/>
  <c r="M81" i="37"/>
  <c r="I79" i="37"/>
  <c r="I62" i="37"/>
  <c r="Q77" i="37"/>
  <c r="Q56" i="37"/>
  <c r="Q53" i="37"/>
  <c r="Q74" i="37"/>
  <c r="E52" i="37"/>
  <c r="E73" i="37"/>
  <c r="I65" i="37"/>
  <c r="I56" i="37"/>
  <c r="I63" i="37"/>
  <c r="I71" i="37"/>
  <c r="I57" i="37"/>
  <c r="I55" i="37"/>
  <c r="K63" i="26"/>
  <c r="I155" i="27"/>
  <c r="Q135" i="27"/>
  <c r="M159" i="28"/>
  <c r="I158" i="28"/>
  <c r="M156" i="28"/>
  <c r="Q154" i="28"/>
  <c r="Q151" i="28"/>
  <c r="M149" i="28"/>
  <c r="I148" i="28"/>
  <c r="M146" i="28"/>
  <c r="Q144" i="28"/>
  <c r="E140" i="28"/>
  <c r="Q138" i="28"/>
  <c r="E137" i="28"/>
  <c r="I135" i="28"/>
  <c r="M111" i="29"/>
  <c r="J86" i="31"/>
  <c r="H84" i="31"/>
  <c r="H88" i="31"/>
  <c r="N98" i="32"/>
  <c r="L95" i="32"/>
  <c r="L99" i="32"/>
  <c r="H101" i="32"/>
  <c r="H89" i="32"/>
  <c r="H103" i="32"/>
  <c r="H84" i="32"/>
  <c r="H91" i="32"/>
  <c r="H105" i="32"/>
  <c r="N34" i="34"/>
  <c r="Q58" i="35"/>
  <c r="G67" i="41"/>
  <c r="G82" i="41"/>
  <c r="K54" i="41"/>
  <c r="K75" i="41"/>
  <c r="O52" i="41"/>
  <c r="O73" i="41"/>
  <c r="C72" i="41"/>
  <c r="C51" i="41"/>
  <c r="O76" i="26"/>
  <c r="O173" i="6" s="1"/>
  <c r="P128" i="27"/>
  <c r="D127" i="27"/>
  <c r="H125" i="27"/>
  <c r="P148" i="28"/>
  <c r="D147" i="28"/>
  <c r="H145" i="28"/>
  <c r="L143" i="28"/>
  <c r="K111" i="29"/>
  <c r="O108" i="29"/>
  <c r="I86" i="31"/>
  <c r="G99" i="31"/>
  <c r="C120" i="33"/>
  <c r="C97" i="31"/>
  <c r="G95" i="31"/>
  <c r="G119" i="33"/>
  <c r="K118" i="33"/>
  <c r="G117" i="33"/>
  <c r="G88" i="31"/>
  <c r="C112" i="33"/>
  <c r="C90" i="31"/>
  <c r="C104" i="31"/>
  <c r="C92" i="31"/>
  <c r="C106" i="31"/>
  <c r="C87" i="31"/>
  <c r="C83" i="31" s="1"/>
  <c r="C94" i="31"/>
  <c r="C101" i="31"/>
  <c r="C108" i="31"/>
  <c r="M98" i="32"/>
  <c r="Q87" i="32"/>
  <c r="Q84" i="32"/>
  <c r="K99" i="32"/>
  <c r="G101" i="32"/>
  <c r="G89" i="32"/>
  <c r="G103" i="32"/>
  <c r="G84" i="32"/>
  <c r="G91" i="32"/>
  <c r="G105" i="32"/>
  <c r="D106" i="33"/>
  <c r="D94" i="33"/>
  <c r="Q59" i="47"/>
  <c r="C58" i="26"/>
  <c r="C56" i="26" s="1"/>
  <c r="C115" i="6" s="1"/>
  <c r="L156" i="28"/>
  <c r="K159" i="28"/>
  <c r="G158" i="28"/>
  <c r="K156" i="28"/>
  <c r="O154" i="28"/>
  <c r="O151" i="28"/>
  <c r="K149" i="28"/>
  <c r="G148" i="28"/>
  <c r="K146" i="28"/>
  <c r="O144" i="28"/>
  <c r="C140" i="28"/>
  <c r="O138" i="28"/>
  <c r="C137" i="28"/>
  <c r="G135" i="28"/>
  <c r="E154" i="29"/>
  <c r="C120" i="29"/>
  <c r="M108" i="29"/>
  <c r="D114" i="29"/>
  <c r="J98" i="31"/>
  <c r="M88" i="31"/>
  <c r="H86" i="31"/>
  <c r="B120" i="31"/>
  <c r="B89" i="31"/>
  <c r="B96" i="31"/>
  <c r="B103" i="31"/>
  <c r="N87" i="32"/>
  <c r="P84" i="32"/>
  <c r="P83" i="32" s="1"/>
  <c r="F36" i="30"/>
  <c r="F101" i="32"/>
  <c r="F89" i="32"/>
  <c r="F103" i="32"/>
  <c r="L34" i="34"/>
  <c r="J66" i="37"/>
  <c r="J81" i="37"/>
  <c r="N74" i="37"/>
  <c r="N53" i="37"/>
  <c r="M67" i="44"/>
  <c r="M85" i="44"/>
  <c r="E64" i="44"/>
  <c r="E82" i="44"/>
  <c r="J153" i="28"/>
  <c r="F150" i="28"/>
  <c r="N148" i="28"/>
  <c r="B147" i="28"/>
  <c r="F145" i="28"/>
  <c r="J143" i="28"/>
  <c r="B99" i="28"/>
  <c r="K108" i="29"/>
  <c r="E37" i="30"/>
  <c r="E174" i="6" s="1"/>
  <c r="J104" i="31"/>
  <c r="J100" i="31"/>
  <c r="I98" i="31"/>
  <c r="E119" i="33"/>
  <c r="E117" i="33"/>
  <c r="B93" i="32"/>
  <c r="O84" i="32"/>
  <c r="E101" i="32"/>
  <c r="E89" i="32"/>
  <c r="E103" i="32"/>
  <c r="E84" i="32"/>
  <c r="E91" i="32"/>
  <c r="E105" i="32"/>
  <c r="K34" i="34"/>
  <c r="E35" i="34"/>
  <c r="L67" i="37"/>
  <c r="L68" i="26"/>
  <c r="G63" i="26"/>
  <c r="Q117" i="27"/>
  <c r="Q110" i="27"/>
  <c r="I159" i="28"/>
  <c r="E158" i="28"/>
  <c r="I156" i="28"/>
  <c r="M154" i="28"/>
  <c r="M151" i="28"/>
  <c r="I149" i="28"/>
  <c r="E148" i="28"/>
  <c r="I146" i="28"/>
  <c r="M144" i="28"/>
  <c r="Q141" i="28"/>
  <c r="Q139" i="28"/>
  <c r="M138" i="28"/>
  <c r="Q136" i="28"/>
  <c r="E135" i="28"/>
  <c r="B149" i="29"/>
  <c r="I108" i="29"/>
  <c r="B114" i="29"/>
  <c r="I104" i="31"/>
  <c r="J102" i="31"/>
  <c r="I100" i="31"/>
  <c r="H98" i="31"/>
  <c r="J96" i="31"/>
  <c r="J90" i="31"/>
  <c r="J88" i="31"/>
  <c r="Q103" i="32"/>
  <c r="Q100" i="32"/>
  <c r="J34" i="34"/>
  <c r="Q65" i="35"/>
  <c r="Q51" i="35"/>
  <c r="K67" i="37"/>
  <c r="D37" i="38"/>
  <c r="D176" i="6" s="1"/>
  <c r="O74" i="26"/>
  <c r="O171" i="6" s="1"/>
  <c r="P129" i="27"/>
  <c r="P126" i="27"/>
  <c r="D150" i="28"/>
  <c r="P149" i="28"/>
  <c r="L148" i="28"/>
  <c r="P146" i="28"/>
  <c r="D145" i="28"/>
  <c r="H143" i="28"/>
  <c r="P133" i="28"/>
  <c r="H108" i="29"/>
  <c r="H107" i="29" s="1"/>
  <c r="M128" i="29"/>
  <c r="H104" i="31"/>
  <c r="I102" i="31"/>
  <c r="H100" i="31"/>
  <c r="I96" i="31"/>
  <c r="J94" i="31"/>
  <c r="H92" i="31"/>
  <c r="I90" i="31"/>
  <c r="I88" i="31"/>
  <c r="C119" i="33"/>
  <c r="G118" i="33"/>
  <c r="C117" i="33"/>
  <c r="I120" i="32"/>
  <c r="P100" i="32"/>
  <c r="B90" i="32"/>
  <c r="M84" i="32"/>
  <c r="J57" i="36"/>
  <c r="J54" i="36"/>
  <c r="I67" i="37"/>
  <c r="G69" i="45"/>
  <c r="G87" i="45"/>
  <c r="O68" i="45"/>
  <c r="O86" i="45"/>
  <c r="O83" i="45"/>
  <c r="O65" i="45"/>
  <c r="C82" i="45"/>
  <c r="C64" i="45"/>
  <c r="G68" i="45"/>
  <c r="G73" i="45"/>
  <c r="G80" i="45"/>
  <c r="G71" i="45"/>
  <c r="G67" i="45"/>
  <c r="G159" i="28"/>
  <c r="C158" i="28"/>
  <c r="G156" i="28"/>
  <c r="K154" i="28"/>
  <c r="K151" i="28"/>
  <c r="G149" i="28"/>
  <c r="C148" i="28"/>
  <c r="G146" i="28"/>
  <c r="K144" i="28"/>
  <c r="O141" i="28"/>
  <c r="O139" i="28"/>
  <c r="K138" i="28"/>
  <c r="O136" i="28"/>
  <c r="C135" i="28"/>
  <c r="G144" i="29"/>
  <c r="D120" i="29"/>
  <c r="N36" i="30"/>
  <c r="H102" i="31"/>
  <c r="I94" i="31"/>
  <c r="M117" i="32"/>
  <c r="O103" i="32"/>
  <c r="O100" i="32"/>
  <c r="Q89" i="32"/>
  <c r="Q86" i="32"/>
  <c r="L84" i="32"/>
  <c r="B36" i="30"/>
  <c r="B89" i="32"/>
  <c r="B103" i="32"/>
  <c r="B91" i="32"/>
  <c r="B105" i="32"/>
  <c r="C52" i="35"/>
  <c r="C59" i="35"/>
  <c r="J104" i="27"/>
  <c r="B104" i="28"/>
  <c r="J156" i="29"/>
  <c r="E144" i="29"/>
  <c r="Q122" i="33"/>
  <c r="E118" i="33"/>
  <c r="N103" i="32"/>
  <c r="N100" i="32"/>
  <c r="P89" i="32"/>
  <c r="P86" i="32"/>
  <c r="M56" i="35"/>
  <c r="D61" i="36"/>
  <c r="F58" i="22"/>
  <c r="F111" i="6" s="1"/>
  <c r="O64" i="26"/>
  <c r="C63" i="26"/>
  <c r="Q128" i="27"/>
  <c r="Q123" i="27" s="1"/>
  <c r="I125" i="27"/>
  <c r="Q115" i="27"/>
  <c r="M110" i="27"/>
  <c r="Q108" i="27"/>
  <c r="E159" i="28"/>
  <c r="Q157" i="28"/>
  <c r="E156" i="28"/>
  <c r="I154" i="28"/>
  <c r="I151" i="28"/>
  <c r="E149" i="28"/>
  <c r="Q147" i="28"/>
  <c r="E146" i="28"/>
  <c r="I144" i="28"/>
  <c r="M141" i="28"/>
  <c r="M139" i="28"/>
  <c r="I138" i="28"/>
  <c r="M136" i="28"/>
  <c r="Q134" i="28"/>
  <c r="C144" i="29"/>
  <c r="B120" i="29"/>
  <c r="I112" i="32"/>
  <c r="M103" i="32"/>
  <c r="M100" i="32"/>
  <c r="O89" i="32"/>
  <c r="O86" i="32"/>
  <c r="F34" i="34"/>
  <c r="F35" i="34"/>
  <c r="M65" i="35"/>
  <c r="Q61" i="35"/>
  <c r="M51" i="35"/>
  <c r="G76" i="26"/>
  <c r="G173" i="6" s="1"/>
  <c r="G125" i="27"/>
  <c r="P124" i="27"/>
  <c r="H104" i="27"/>
  <c r="Q141" i="29"/>
  <c r="O122" i="33"/>
  <c r="O121" i="33"/>
  <c r="O98" i="31"/>
  <c r="C118" i="33"/>
  <c r="Q108" i="32"/>
  <c r="N89" i="32"/>
  <c r="N86" i="32"/>
  <c r="P61" i="35"/>
  <c r="J66" i="41"/>
  <c r="J81" i="41"/>
  <c r="K90" i="44"/>
  <c r="K76" i="43"/>
  <c r="K88" i="44"/>
  <c r="K70" i="43"/>
  <c r="O82" i="44"/>
  <c r="O64" i="43"/>
  <c r="C81" i="44"/>
  <c r="C63" i="43"/>
  <c r="N84" i="45"/>
  <c r="N66" i="45"/>
  <c r="B83" i="45"/>
  <c r="B65" i="45"/>
  <c r="F81" i="45"/>
  <c r="F63" i="45"/>
  <c r="M53" i="41"/>
  <c r="M74" i="41"/>
  <c r="Q51" i="41"/>
  <c r="Q72" i="41"/>
  <c r="O34" i="42"/>
  <c r="O37" i="42"/>
  <c r="O177" i="6" s="1"/>
  <c r="M84" i="45"/>
  <c r="M66" i="45"/>
  <c r="Q82" i="45"/>
  <c r="Q64" i="45"/>
  <c r="E81" i="45"/>
  <c r="E63" i="45"/>
  <c r="C61" i="47"/>
  <c r="C55" i="47"/>
  <c r="C52" i="47"/>
  <c r="C68" i="49"/>
  <c r="P55" i="48"/>
  <c r="P53" i="48"/>
  <c r="P57" i="48"/>
  <c r="P54" i="48"/>
  <c r="N34" i="42"/>
  <c r="N37" i="42"/>
  <c r="N177" i="6" s="1"/>
  <c r="N76" i="45"/>
  <c r="L84" i="45"/>
  <c r="L66" i="45"/>
  <c r="P82" i="45"/>
  <c r="P64" i="45"/>
  <c r="D81" i="45"/>
  <c r="D63" i="45"/>
  <c r="M67" i="39"/>
  <c r="M61" i="39"/>
  <c r="M34" i="42"/>
  <c r="M37" i="42"/>
  <c r="M177" i="6" s="1"/>
  <c r="D72" i="43"/>
  <c r="L64" i="43"/>
  <c r="L82" i="43"/>
  <c r="K84" i="45"/>
  <c r="K66" i="45"/>
  <c r="O82" i="45"/>
  <c r="O64" i="45"/>
  <c r="C81" i="45"/>
  <c r="C63" i="45"/>
  <c r="J100" i="52"/>
  <c r="J77" i="52"/>
  <c r="N75" i="52"/>
  <c r="N98" i="52"/>
  <c r="B74" i="52"/>
  <c r="B97" i="52"/>
  <c r="F60" i="41"/>
  <c r="F55" i="41"/>
  <c r="B55" i="41"/>
  <c r="B60" i="41"/>
  <c r="G90" i="44"/>
  <c r="G76" i="43"/>
  <c r="G88" i="44"/>
  <c r="G70" i="43"/>
  <c r="O87" i="44"/>
  <c r="O69" i="43"/>
  <c r="K82" i="44"/>
  <c r="K64" i="43"/>
  <c r="O80" i="44"/>
  <c r="O76" i="43"/>
  <c r="O63" i="43"/>
  <c r="O70" i="43"/>
  <c r="K76" i="45"/>
  <c r="J84" i="45"/>
  <c r="J66" i="45"/>
  <c r="N82" i="45"/>
  <c r="N64" i="45"/>
  <c r="B81" i="45"/>
  <c r="B63" i="45"/>
  <c r="M64" i="48"/>
  <c r="M77" i="48"/>
  <c r="M58" i="48"/>
  <c r="M75" i="48"/>
  <c r="F59" i="49"/>
  <c r="F76" i="49"/>
  <c r="N55" i="49"/>
  <c r="N72" i="49"/>
  <c r="B54" i="49"/>
  <c r="B71" i="49"/>
  <c r="F52" i="49"/>
  <c r="F69" i="49"/>
  <c r="J52" i="36"/>
  <c r="C82" i="37"/>
  <c r="O57" i="39"/>
  <c r="C58" i="40"/>
  <c r="K37" i="42"/>
  <c r="K177" i="6" s="1"/>
  <c r="K35" i="42"/>
  <c r="J74" i="43"/>
  <c r="J64" i="43"/>
  <c r="J76" i="45"/>
  <c r="C53" i="47"/>
  <c r="P56" i="48"/>
  <c r="Q55" i="36"/>
  <c r="I52" i="36"/>
  <c r="J82" i="40"/>
  <c r="J61" i="39"/>
  <c r="D67" i="41"/>
  <c r="D50" i="41" s="1"/>
  <c r="N53" i="41"/>
  <c r="J37" i="42"/>
  <c r="J177" i="6" s="1"/>
  <c r="J35" i="42"/>
  <c r="Q73" i="43"/>
  <c r="P35" i="46"/>
  <c r="B62" i="47"/>
  <c r="P62" i="48"/>
  <c r="P60" i="36"/>
  <c r="D57" i="36"/>
  <c r="Q36" i="38"/>
  <c r="M74" i="39"/>
  <c r="D86" i="43"/>
  <c r="D76" i="43"/>
  <c r="P73" i="43"/>
  <c r="D70" i="43"/>
  <c r="D66" i="43"/>
  <c r="D84" i="43"/>
  <c r="H64" i="43"/>
  <c r="M80" i="44"/>
  <c r="E57" i="47"/>
  <c r="E74" i="48"/>
  <c r="O60" i="36"/>
  <c r="O55" i="36"/>
  <c r="D54" i="40"/>
  <c r="D61" i="40"/>
  <c r="F63" i="41"/>
  <c r="O67" i="43"/>
  <c r="C90" i="44"/>
  <c r="C76" i="43"/>
  <c r="O89" i="44"/>
  <c r="O71" i="43"/>
  <c r="C88" i="44"/>
  <c r="C70" i="43"/>
  <c r="K87" i="44"/>
  <c r="K69" i="43"/>
  <c r="K80" i="44"/>
  <c r="K63" i="43"/>
  <c r="H90" i="44"/>
  <c r="H76" i="44"/>
  <c r="P66" i="44"/>
  <c r="P64" i="44"/>
  <c r="P76" i="44"/>
  <c r="N72" i="45"/>
  <c r="N68" i="45"/>
  <c r="M76" i="48"/>
  <c r="M62" i="48"/>
  <c r="O50" i="40"/>
  <c r="C54" i="40"/>
  <c r="C61" i="40"/>
  <c r="C52" i="40"/>
  <c r="C59" i="40"/>
  <c r="F66" i="41"/>
  <c r="J53" i="41"/>
  <c r="G35" i="42"/>
  <c r="D85" i="43"/>
  <c r="O66" i="44"/>
  <c r="O64" i="44"/>
  <c r="C57" i="47"/>
  <c r="C74" i="49"/>
  <c r="C54" i="47"/>
  <c r="I76" i="48"/>
  <c r="D96" i="51"/>
  <c r="D106" i="51"/>
  <c r="D36" i="50"/>
  <c r="D98" i="51"/>
  <c r="D99" i="51"/>
  <c r="Q56" i="36"/>
  <c r="Q53" i="36"/>
  <c r="F59" i="37"/>
  <c r="F57" i="37"/>
  <c r="D34" i="38"/>
  <c r="J57" i="39"/>
  <c r="F56" i="41"/>
  <c r="F35" i="42"/>
  <c r="P34" i="42"/>
  <c r="Q65" i="43"/>
  <c r="N66" i="44"/>
  <c r="N64" i="44"/>
  <c r="C62" i="47"/>
  <c r="K90" i="51"/>
  <c r="K105" i="51"/>
  <c r="G82" i="51"/>
  <c r="G103" i="52"/>
  <c r="O99" i="51"/>
  <c r="O76" i="51"/>
  <c r="P58" i="36"/>
  <c r="C34" i="38"/>
  <c r="B63" i="41"/>
  <c r="D83" i="43"/>
  <c r="D74" i="43"/>
  <c r="P65" i="43"/>
  <c r="D64" i="43"/>
  <c r="D82" i="43"/>
  <c r="I74" i="44"/>
  <c r="I64" i="44"/>
  <c r="O87" i="45"/>
  <c r="Q60" i="47"/>
  <c r="Q53" i="47"/>
  <c r="O58" i="36"/>
  <c r="O56" i="36"/>
  <c r="O53" i="36"/>
  <c r="H75" i="41"/>
  <c r="F59" i="41"/>
  <c r="O66" i="43"/>
  <c r="K89" i="44"/>
  <c r="K71" i="43"/>
  <c r="G87" i="44"/>
  <c r="G69" i="43"/>
  <c r="C82" i="44"/>
  <c r="C64" i="43"/>
  <c r="G80" i="44"/>
  <c r="G63" i="43"/>
  <c r="P89" i="44"/>
  <c r="P71" i="44"/>
  <c r="D61" i="47"/>
  <c r="P61" i="48"/>
  <c r="J60" i="36"/>
  <c r="M72" i="39"/>
  <c r="P65" i="41"/>
  <c r="B56" i="41"/>
  <c r="C35" i="42"/>
  <c r="K66" i="43"/>
  <c r="F68" i="44"/>
  <c r="O71" i="44"/>
  <c r="O85" i="45"/>
  <c r="M72" i="48"/>
  <c r="P59" i="48"/>
  <c r="P52" i="48"/>
  <c r="Q51" i="36"/>
  <c r="Q82" i="39"/>
  <c r="B60" i="40"/>
  <c r="B55" i="40"/>
  <c r="G66" i="43"/>
  <c r="F74" i="44"/>
  <c r="F62" i="44" s="1"/>
  <c r="N73" i="44"/>
  <c r="N71" i="44"/>
  <c r="D36" i="30"/>
  <c r="F106" i="33"/>
  <c r="F94" i="33"/>
  <c r="G66" i="36"/>
  <c r="O65" i="36"/>
  <c r="O63" i="36"/>
  <c r="G60" i="36"/>
  <c r="K58" i="36"/>
  <c r="K56" i="36"/>
  <c r="G55" i="36"/>
  <c r="K53" i="36"/>
  <c r="O51" i="36"/>
  <c r="B35" i="38"/>
  <c r="E82" i="39"/>
  <c r="E71" i="39" s="1"/>
  <c r="J67" i="39"/>
  <c r="P60" i="39"/>
  <c r="D57" i="40"/>
  <c r="D58" i="40"/>
  <c r="D56" i="40"/>
  <c r="B65" i="41"/>
  <c r="O65" i="43"/>
  <c r="F71" i="44"/>
  <c r="O63" i="44"/>
  <c r="L71" i="44"/>
  <c r="L67" i="44"/>
  <c r="F66" i="45"/>
  <c r="M61" i="48"/>
  <c r="M59" i="48"/>
  <c r="I74" i="48"/>
  <c r="E56" i="48"/>
  <c r="E73" i="48"/>
  <c r="I71" i="48"/>
  <c r="J58" i="49"/>
  <c r="J75" i="49"/>
  <c r="B55" i="49"/>
  <c r="B72" i="49"/>
  <c r="F53" i="49"/>
  <c r="F70" i="49"/>
  <c r="M121" i="33"/>
  <c r="B67" i="35"/>
  <c r="B61" i="35"/>
  <c r="N65" i="36"/>
  <c r="N63" i="36"/>
  <c r="F60" i="36"/>
  <c r="J58" i="36"/>
  <c r="J56" i="36"/>
  <c r="N51" i="36"/>
  <c r="Q63" i="37"/>
  <c r="I72" i="39"/>
  <c r="I81" i="39"/>
  <c r="O60" i="39"/>
  <c r="C57" i="39"/>
  <c r="C57" i="40"/>
  <c r="C56" i="40"/>
  <c r="I59" i="41"/>
  <c r="I57" i="41"/>
  <c r="K65" i="43"/>
  <c r="N63" i="44"/>
  <c r="K71" i="44"/>
  <c r="K67" i="44"/>
  <c r="G65" i="44"/>
  <c r="G72" i="44"/>
  <c r="G62" i="44" s="1"/>
  <c r="B69" i="47"/>
  <c r="B76" i="47"/>
  <c r="N69" i="47"/>
  <c r="C56" i="47"/>
  <c r="N34" i="38"/>
  <c r="P59" i="41"/>
  <c r="P57" i="41"/>
  <c r="P60" i="48"/>
  <c r="K122" i="33"/>
  <c r="K121" i="33"/>
  <c r="Q35" i="34"/>
  <c r="E34" i="34"/>
  <c r="P60" i="35"/>
  <c r="L71" i="37"/>
  <c r="L63" i="36"/>
  <c r="P61" i="36"/>
  <c r="D60" i="36"/>
  <c r="H58" i="36"/>
  <c r="O63" i="37"/>
  <c r="O56" i="37"/>
  <c r="Q80" i="39"/>
  <c r="M66" i="39"/>
  <c r="M60" i="39"/>
  <c r="Q58" i="39"/>
  <c r="H65" i="41"/>
  <c r="O35" i="42"/>
  <c r="K63" i="44"/>
  <c r="I73" i="44"/>
  <c r="I71" i="44"/>
  <c r="M68" i="44"/>
  <c r="I67" i="44"/>
  <c r="M65" i="44"/>
  <c r="E36" i="42"/>
  <c r="E80" i="44"/>
  <c r="C66" i="45"/>
  <c r="F34" i="46"/>
  <c r="Q70" i="48"/>
  <c r="J61" i="48"/>
  <c r="J59" i="48"/>
  <c r="J52" i="48"/>
  <c r="O54" i="49"/>
  <c r="O71" i="49"/>
  <c r="C53" i="49"/>
  <c r="C70" i="49"/>
  <c r="G68" i="49"/>
  <c r="B106" i="33"/>
  <c r="F104" i="33"/>
  <c r="F100" i="33"/>
  <c r="F98" i="33"/>
  <c r="B94" i="33"/>
  <c r="F90" i="33"/>
  <c r="O67" i="36"/>
  <c r="K65" i="36"/>
  <c r="K63" i="36"/>
  <c r="O61" i="36"/>
  <c r="G58" i="36"/>
  <c r="G56" i="36"/>
  <c r="G53" i="36"/>
  <c r="K51" i="36"/>
  <c r="C66" i="37"/>
  <c r="M63" i="37"/>
  <c r="M56" i="37"/>
  <c r="P58" i="39"/>
  <c r="E66" i="40"/>
  <c r="D65" i="40"/>
  <c r="D63" i="40"/>
  <c r="D51" i="40"/>
  <c r="F82" i="41"/>
  <c r="B52" i="41"/>
  <c r="F57" i="41"/>
  <c r="N59" i="41"/>
  <c r="N57" i="41"/>
  <c r="N35" i="42"/>
  <c r="G64" i="43"/>
  <c r="H88" i="44"/>
  <c r="P70" i="44"/>
  <c r="H71" i="44"/>
  <c r="H89" i="44"/>
  <c r="H67" i="44"/>
  <c r="O71" i="45"/>
  <c r="M68" i="45"/>
  <c r="B66" i="45"/>
  <c r="I116" i="32"/>
  <c r="M114" i="32"/>
  <c r="J79" i="36"/>
  <c r="B57" i="35"/>
  <c r="B54" i="35"/>
  <c r="N67" i="36"/>
  <c r="J63" i="36"/>
  <c r="N61" i="36"/>
  <c r="F58" i="36"/>
  <c r="O82" i="37"/>
  <c r="C72" i="37"/>
  <c r="Q65" i="37"/>
  <c r="L63" i="37"/>
  <c r="L56" i="37"/>
  <c r="O58" i="39"/>
  <c r="C63" i="40"/>
  <c r="E59" i="41"/>
  <c r="E57" i="41"/>
  <c r="Q55" i="41"/>
  <c r="M35" i="42"/>
  <c r="P87" i="44"/>
  <c r="O70" i="44"/>
  <c r="L66" i="44"/>
  <c r="G67" i="44"/>
  <c r="C67" i="44"/>
  <c r="C65" i="44"/>
  <c r="P105" i="33"/>
  <c r="D104" i="33"/>
  <c r="D100" i="33"/>
  <c r="P99" i="33"/>
  <c r="D98" i="33"/>
  <c r="P93" i="33"/>
  <c r="D90" i="33"/>
  <c r="P88" i="33"/>
  <c r="B34" i="34"/>
  <c r="M67" i="36"/>
  <c r="I63" i="36"/>
  <c r="M61" i="36"/>
  <c r="Q59" i="36"/>
  <c r="E58" i="36"/>
  <c r="Q57" i="36"/>
  <c r="E53" i="36"/>
  <c r="I51" i="36"/>
  <c r="K63" i="37"/>
  <c r="K56" i="37"/>
  <c r="N65" i="37"/>
  <c r="N63" i="37"/>
  <c r="F60" i="37"/>
  <c r="J56" i="37"/>
  <c r="F55" i="37"/>
  <c r="J34" i="38"/>
  <c r="J60" i="39"/>
  <c r="N58" i="39"/>
  <c r="D53" i="40"/>
  <c r="B65" i="40"/>
  <c r="B63" i="40"/>
  <c r="N52" i="40"/>
  <c r="B51" i="40"/>
  <c r="C82" i="41"/>
  <c r="P66" i="41"/>
  <c r="P81" i="41"/>
  <c r="I35" i="42"/>
  <c r="H87" i="44"/>
  <c r="P74" i="44"/>
  <c r="N70" i="44"/>
  <c r="K66" i="44"/>
  <c r="K62" i="44" s="1"/>
  <c r="F67" i="44"/>
  <c r="B65" i="44"/>
  <c r="B63" i="44"/>
  <c r="C34" i="46"/>
  <c r="K91" i="51"/>
  <c r="K106" i="51"/>
  <c r="K79" i="51"/>
  <c r="K102" i="51"/>
  <c r="C99" i="51"/>
  <c r="C76" i="51"/>
  <c r="K85" i="51"/>
  <c r="K82" i="51"/>
  <c r="K83" i="51"/>
  <c r="K73" i="51"/>
  <c r="K77" i="51"/>
  <c r="M35" i="34"/>
  <c r="P58" i="35"/>
  <c r="H63" i="36"/>
  <c r="L61" i="36"/>
  <c r="D58" i="36"/>
  <c r="P57" i="36"/>
  <c r="L54" i="39"/>
  <c r="Q63" i="39"/>
  <c r="I60" i="39"/>
  <c r="M58" i="39"/>
  <c r="C53" i="40"/>
  <c r="Q55" i="40"/>
  <c r="Q53" i="40"/>
  <c r="Q60" i="40"/>
  <c r="Q51" i="40"/>
  <c r="Q58" i="40"/>
  <c r="Q65" i="40"/>
  <c r="B82" i="41"/>
  <c r="N51" i="41"/>
  <c r="O66" i="41"/>
  <c r="O81" i="41"/>
  <c r="K34" i="42"/>
  <c r="G73" i="43"/>
  <c r="M86" i="44"/>
  <c r="O74" i="44"/>
  <c r="L70" i="44"/>
  <c r="J66" i="44"/>
  <c r="F63" i="44"/>
  <c r="E73" i="44"/>
  <c r="E71" i="44"/>
  <c r="I68" i="44"/>
  <c r="E67" i="44"/>
  <c r="I65" i="44"/>
  <c r="M63" i="44"/>
  <c r="B34" i="46"/>
  <c r="B35" i="46"/>
  <c r="G55" i="47"/>
  <c r="B104" i="33"/>
  <c r="B100" i="33"/>
  <c r="B98" i="33"/>
  <c r="B90" i="33"/>
  <c r="N81" i="35"/>
  <c r="K67" i="36"/>
  <c r="G65" i="36"/>
  <c r="G63" i="36"/>
  <c r="K61" i="36"/>
  <c r="O59" i="36"/>
  <c r="O57" i="36"/>
  <c r="O54" i="36"/>
  <c r="G51" i="36"/>
  <c r="L52" i="39"/>
  <c r="P65" i="39"/>
  <c r="P63" i="39"/>
  <c r="H60" i="39"/>
  <c r="L58" i="39"/>
  <c r="P72" i="40"/>
  <c r="J34" i="42"/>
  <c r="N74" i="44"/>
  <c r="K70" i="44"/>
  <c r="D62" i="44"/>
  <c r="J71" i="45"/>
  <c r="I63" i="45"/>
  <c r="I62" i="45" s="1"/>
  <c r="I114" i="32"/>
  <c r="B52" i="35"/>
  <c r="F63" i="36"/>
  <c r="J61" i="36"/>
  <c r="N59" i="36"/>
  <c r="N57" i="36"/>
  <c r="O63" i="39"/>
  <c r="Q53" i="41"/>
  <c r="Q74" i="41"/>
  <c r="E52" i="41"/>
  <c r="E73" i="41"/>
  <c r="O72" i="43"/>
  <c r="N76" i="43"/>
  <c r="J72" i="43"/>
  <c r="N70" i="43"/>
  <c r="N66" i="43"/>
  <c r="J70" i="44"/>
  <c r="M72" i="45"/>
  <c r="K74" i="49"/>
  <c r="P103" i="51"/>
  <c r="P96" i="51"/>
  <c r="P89" i="33"/>
  <c r="P37" i="34"/>
  <c r="P175" i="6" s="1"/>
  <c r="J72" i="35"/>
  <c r="I67" i="36"/>
  <c r="E65" i="36"/>
  <c r="E63" i="36"/>
  <c r="M59" i="36"/>
  <c r="M57" i="36"/>
  <c r="M54" i="36"/>
  <c r="Q52" i="36"/>
  <c r="E51" i="36"/>
  <c r="J65" i="37"/>
  <c r="J63" i="37"/>
  <c r="F56" i="37"/>
  <c r="N37" i="38"/>
  <c r="N176" i="6" s="1"/>
  <c r="F34" i="38"/>
  <c r="N63" i="39"/>
  <c r="J58" i="39"/>
  <c r="B71" i="40"/>
  <c r="C65" i="40"/>
  <c r="B67" i="40"/>
  <c r="B61" i="40"/>
  <c r="L66" i="41"/>
  <c r="L81" i="41"/>
  <c r="G34" i="42"/>
  <c r="L35" i="42"/>
  <c r="L81" i="43"/>
  <c r="L90" i="43"/>
  <c r="K72" i="43"/>
  <c r="Q74" i="43"/>
  <c r="I72" i="43"/>
  <c r="M66" i="43"/>
  <c r="Q64" i="43"/>
  <c r="L73" i="44"/>
  <c r="F65" i="44"/>
  <c r="O80" i="45"/>
  <c r="L72" i="45"/>
  <c r="P84" i="45"/>
  <c r="P66" i="45"/>
  <c r="D83" i="45"/>
  <c r="D65" i="45"/>
  <c r="H81" i="45"/>
  <c r="H63" i="45"/>
  <c r="H62" i="45" s="1"/>
  <c r="P36" i="46"/>
  <c r="B60" i="47"/>
  <c r="B53" i="47"/>
  <c r="I53" i="48"/>
  <c r="I35" i="34"/>
  <c r="P63" i="35"/>
  <c r="D63" i="36"/>
  <c r="H61" i="36"/>
  <c r="L57" i="36"/>
  <c r="Q67" i="39"/>
  <c r="M63" i="39"/>
  <c r="Q61" i="39"/>
  <c r="K66" i="41"/>
  <c r="K81" i="41"/>
  <c r="G55" i="41"/>
  <c r="G60" i="41"/>
  <c r="F34" i="42"/>
  <c r="Q34" i="42"/>
  <c r="Q37" i="42"/>
  <c r="Q177" i="6" s="1"/>
  <c r="D90" i="43"/>
  <c r="L76" i="43"/>
  <c r="P74" i="43"/>
  <c r="H72" i="43"/>
  <c r="L70" i="43"/>
  <c r="L66" i="43"/>
  <c r="P64" i="43"/>
  <c r="D63" i="43"/>
  <c r="D81" i="43"/>
  <c r="M84" i="44"/>
  <c r="K73" i="44"/>
  <c r="K72" i="45"/>
  <c r="O84" i="45"/>
  <c r="O66" i="45"/>
  <c r="C83" i="45"/>
  <c r="C65" i="45"/>
  <c r="G81" i="45"/>
  <c r="G63" i="45"/>
  <c r="E60" i="47"/>
  <c r="E55" i="47"/>
  <c r="G68" i="48"/>
  <c r="F105" i="52"/>
  <c r="J60" i="48"/>
  <c r="G61" i="49"/>
  <c r="G59" i="49"/>
  <c r="H88" i="51"/>
  <c r="H84" i="51"/>
  <c r="H80" i="51"/>
  <c r="C74" i="52"/>
  <c r="I88" i="53"/>
  <c r="I84" i="53"/>
  <c r="I82" i="53"/>
  <c r="I80" i="53"/>
  <c r="M36" i="50"/>
  <c r="G98" i="51"/>
  <c r="I90" i="53"/>
  <c r="I86" i="53"/>
  <c r="M56" i="48"/>
  <c r="L97" i="51"/>
  <c r="K76" i="51"/>
  <c r="F89" i="52"/>
  <c r="F85" i="52"/>
  <c r="O71" i="48"/>
  <c r="D77" i="52"/>
  <c r="H75" i="52"/>
  <c r="J62" i="48"/>
  <c r="J56" i="48"/>
  <c r="C85" i="52"/>
  <c r="M57" i="48"/>
  <c r="M54" i="48"/>
  <c r="E68" i="48"/>
  <c r="J60" i="49"/>
  <c r="O106" i="51"/>
  <c r="J96" i="52"/>
  <c r="L83" i="53"/>
  <c r="G105" i="51"/>
  <c r="I80" i="52"/>
  <c r="N104" i="51"/>
  <c r="D78" i="52"/>
  <c r="D75" i="52"/>
  <c r="H73" i="52"/>
  <c r="J57" i="48"/>
  <c r="J54" i="48"/>
  <c r="G60" i="49"/>
  <c r="O56" i="49"/>
  <c r="H83" i="51"/>
  <c r="G84" i="52"/>
  <c r="G82" i="52"/>
  <c r="G80" i="52"/>
  <c r="I83" i="53"/>
  <c r="J73" i="43"/>
  <c r="N86" i="44"/>
  <c r="N65" i="43"/>
  <c r="N71" i="47"/>
  <c r="F72" i="49"/>
  <c r="J70" i="49"/>
  <c r="M64" i="49"/>
  <c r="M57" i="49"/>
  <c r="Q57" i="49"/>
  <c r="I37" i="50"/>
  <c r="I179" i="6" s="1"/>
  <c r="I90" i="52"/>
  <c r="O77" i="53"/>
  <c r="D55" i="39"/>
  <c r="I73" i="43"/>
  <c r="M65" i="43"/>
  <c r="Q63" i="43"/>
  <c r="G86" i="45"/>
  <c r="L73" i="45"/>
  <c r="L71" i="45"/>
  <c r="M72" i="47"/>
  <c r="B61" i="47"/>
  <c r="N53" i="47"/>
  <c r="B52" i="47"/>
  <c r="C62" i="48"/>
  <c r="K61" i="48"/>
  <c r="K59" i="48"/>
  <c r="C56" i="48"/>
  <c r="K52" i="48"/>
  <c r="I70" i="49"/>
  <c r="L57" i="49"/>
  <c r="B103" i="51"/>
  <c r="K103" i="51"/>
  <c r="M85" i="51"/>
  <c r="Q78" i="51"/>
  <c r="M77" i="51"/>
  <c r="Q98" i="52"/>
  <c r="E74" i="51"/>
  <c r="D88" i="52"/>
  <c r="D84" i="52"/>
  <c r="D82" i="52"/>
  <c r="D80" i="52"/>
  <c r="D73" i="52"/>
  <c r="F58" i="39"/>
  <c r="M65" i="41"/>
  <c r="M63" i="41"/>
  <c r="E60" i="41"/>
  <c r="I56" i="41"/>
  <c r="E55" i="41"/>
  <c r="L34" i="42"/>
  <c r="G89" i="44"/>
  <c r="C87" i="44"/>
  <c r="K86" i="44"/>
  <c r="G85" i="44"/>
  <c r="K83" i="44"/>
  <c r="O81" i="44"/>
  <c r="C80" i="44"/>
  <c r="M72" i="44"/>
  <c r="E68" i="44"/>
  <c r="Q66" i="44"/>
  <c r="E65" i="44"/>
  <c r="I63" i="44"/>
  <c r="G85" i="45"/>
  <c r="K36" i="46"/>
  <c r="I56" i="48"/>
  <c r="E57" i="48"/>
  <c r="E54" i="48"/>
  <c r="I69" i="48"/>
  <c r="G70" i="49"/>
  <c r="N57" i="49"/>
  <c r="O78" i="51"/>
  <c r="K89" i="51"/>
  <c r="O101" i="51"/>
  <c r="O75" i="51"/>
  <c r="G95" i="52"/>
  <c r="E73" i="52"/>
  <c r="F90" i="52"/>
  <c r="F86" i="52"/>
  <c r="F85" i="44"/>
  <c r="J65" i="43"/>
  <c r="N63" i="43"/>
  <c r="M74" i="48"/>
  <c r="Q61" i="49"/>
  <c r="Q59" i="49"/>
  <c r="Q90" i="51"/>
  <c r="N78" i="51"/>
  <c r="E82" i="52"/>
  <c r="O78" i="53"/>
  <c r="K77" i="53"/>
  <c r="Q72" i="43"/>
  <c r="I65" i="43"/>
  <c r="M63" i="43"/>
  <c r="I72" i="47"/>
  <c r="N68" i="49"/>
  <c r="G61" i="48"/>
  <c r="G51" i="48" s="1"/>
  <c r="C57" i="48"/>
  <c r="O72" i="48"/>
  <c r="C54" i="48"/>
  <c r="D34" i="50"/>
  <c r="N34" i="50"/>
  <c r="N82" i="51"/>
  <c r="Q84" i="51"/>
  <c r="M75" i="51"/>
  <c r="B82" i="52"/>
  <c r="D90" i="52"/>
  <c r="D86" i="52"/>
  <c r="N66" i="40"/>
  <c r="N60" i="40"/>
  <c r="B59" i="40"/>
  <c r="B57" i="40"/>
  <c r="N55" i="40"/>
  <c r="N50" i="40" s="1"/>
  <c r="B54" i="40"/>
  <c r="D73" i="43"/>
  <c r="P72" i="43"/>
  <c r="H65" i="43"/>
  <c r="L63" i="43"/>
  <c r="N34" i="46"/>
  <c r="L59" i="48"/>
  <c r="D56" i="48"/>
  <c r="L52" i="48"/>
  <c r="F61" i="48"/>
  <c r="B57" i="48"/>
  <c r="B54" i="48"/>
  <c r="F52" i="48"/>
  <c r="O61" i="49"/>
  <c r="O59" i="49"/>
  <c r="G56" i="49"/>
  <c r="C34" i="50"/>
  <c r="H89" i="51"/>
  <c r="P88" i="51"/>
  <c r="H85" i="51"/>
  <c r="P84" i="51"/>
  <c r="P80" i="51"/>
  <c r="C90" i="52"/>
  <c r="Q88" i="53"/>
  <c r="Q84" i="53"/>
  <c r="Q82" i="53"/>
  <c r="Q80" i="53"/>
  <c r="M78" i="53"/>
  <c r="I77" i="53"/>
  <c r="I65" i="41"/>
  <c r="I63" i="41"/>
  <c r="Q59" i="41"/>
  <c r="Q57" i="41"/>
  <c r="E56" i="41"/>
  <c r="H34" i="42"/>
  <c r="M76" i="44"/>
  <c r="I72" i="44"/>
  <c r="M70" i="44"/>
  <c r="M66" i="44"/>
  <c r="Q64" i="44"/>
  <c r="E63" i="44"/>
  <c r="G36" i="46"/>
  <c r="N75" i="47"/>
  <c r="I59" i="48"/>
  <c r="I52" i="48"/>
  <c r="E61" i="48"/>
  <c r="E59" i="48"/>
  <c r="M55" i="48"/>
  <c r="N61" i="49"/>
  <c r="C86" i="51"/>
  <c r="O88" i="51"/>
  <c r="O80" i="51"/>
  <c r="K78" i="51"/>
  <c r="E90" i="52"/>
  <c r="B104" i="52"/>
  <c r="N95" i="52"/>
  <c r="P88" i="53"/>
  <c r="P84" i="53"/>
  <c r="P80" i="53"/>
  <c r="M57" i="39"/>
  <c r="N72" i="43"/>
  <c r="F86" i="44"/>
  <c r="J63" i="43"/>
  <c r="M73" i="48"/>
  <c r="H59" i="48"/>
  <c r="N75" i="49"/>
  <c r="K101" i="51"/>
  <c r="B90" i="52"/>
  <c r="I83" i="52"/>
  <c r="I74" i="52"/>
  <c r="O88" i="53"/>
  <c r="O84" i="53"/>
  <c r="O82" i="53"/>
  <c r="O80" i="53"/>
  <c r="K78" i="53"/>
  <c r="G77" i="53"/>
  <c r="M72" i="43"/>
  <c r="Q66" i="43"/>
  <c r="I63" i="43"/>
  <c r="P72" i="45"/>
  <c r="B55" i="47"/>
  <c r="G59" i="48"/>
  <c r="O55" i="48"/>
  <c r="C61" i="48"/>
  <c r="C59" i="48"/>
  <c r="O70" i="48"/>
  <c r="C52" i="48"/>
  <c r="J34" i="50"/>
  <c r="I90" i="51"/>
  <c r="M88" i="51"/>
  <c r="Q86" i="51"/>
  <c r="M82" i="51"/>
  <c r="M80" i="51"/>
  <c r="M73" i="51"/>
  <c r="H83" i="52"/>
  <c r="P77" i="52"/>
  <c r="D76" i="52"/>
  <c r="N88" i="53"/>
  <c r="N84" i="53"/>
  <c r="N80" i="53"/>
  <c r="N58" i="40"/>
  <c r="N56" i="40"/>
  <c r="N53" i="40"/>
  <c r="B52" i="40"/>
  <c r="P76" i="43"/>
  <c r="L72" i="43"/>
  <c r="P70" i="43"/>
  <c r="P66" i="43"/>
  <c r="D65" i="43"/>
  <c r="H63" i="43"/>
  <c r="D74" i="47"/>
  <c r="D59" i="48"/>
  <c r="B61" i="48"/>
  <c r="N60" i="48"/>
  <c r="B59" i="48"/>
  <c r="B52" i="48"/>
  <c r="N85" i="51"/>
  <c r="L88" i="51"/>
  <c r="L84" i="51"/>
  <c r="L80" i="51"/>
  <c r="G83" i="52"/>
  <c r="Q90" i="53"/>
  <c r="M88" i="53"/>
  <c r="Q86" i="53"/>
  <c r="M84" i="53"/>
  <c r="M82" i="53"/>
  <c r="M80" i="53"/>
  <c r="I78" i="53"/>
  <c r="E77" i="53"/>
  <c r="E65" i="41"/>
  <c r="E63" i="41"/>
  <c r="M59" i="41"/>
  <c r="M57" i="41"/>
  <c r="P81" i="43"/>
  <c r="D34" i="42"/>
  <c r="P88" i="44"/>
  <c r="I76" i="44"/>
  <c r="M74" i="44"/>
  <c r="E72" i="44"/>
  <c r="I70" i="44"/>
  <c r="I66" i="44"/>
  <c r="M64" i="44"/>
  <c r="Q36" i="42"/>
  <c r="C36" i="46"/>
  <c r="D60" i="47"/>
  <c r="P74" i="48"/>
  <c r="I55" i="48"/>
  <c r="Q77" i="48"/>
  <c r="M60" i="48"/>
  <c r="I72" i="48"/>
  <c r="M53" i="48"/>
  <c r="J61" i="49"/>
  <c r="B56" i="49"/>
  <c r="B82" i="51"/>
  <c r="O105" i="51"/>
  <c r="K88" i="51"/>
  <c r="O104" i="51"/>
  <c r="K84" i="51"/>
  <c r="K80" i="51"/>
  <c r="J106" i="52"/>
  <c r="F83" i="52"/>
  <c r="J102" i="52"/>
  <c r="F74" i="52"/>
  <c r="L88" i="53"/>
  <c r="L84" i="53"/>
  <c r="L80" i="53"/>
  <c r="K93" i="6"/>
  <c r="E115" i="11"/>
  <c r="E154" i="12"/>
  <c r="E154" i="11"/>
  <c r="M151" i="12"/>
  <c r="M151" i="11"/>
  <c r="M150" i="12"/>
  <c r="M150" i="11"/>
  <c r="E150" i="12"/>
  <c r="E150" i="11"/>
  <c r="E149" i="12"/>
  <c r="E149" i="11"/>
  <c r="I148" i="12"/>
  <c r="I148" i="11"/>
  <c r="M147" i="12"/>
  <c r="M147" i="11"/>
  <c r="E147" i="12"/>
  <c r="E147" i="11"/>
  <c r="I146" i="12"/>
  <c r="I146" i="11"/>
  <c r="M143" i="12"/>
  <c r="M143" i="11"/>
  <c r="M142" i="12"/>
  <c r="M142" i="11"/>
  <c r="M141" i="12"/>
  <c r="M141" i="11"/>
  <c r="I140" i="12"/>
  <c r="I140" i="11"/>
  <c r="H213" i="17"/>
  <c r="H207" i="17"/>
  <c r="B93" i="6"/>
  <c r="N245" i="21"/>
  <c r="N206" i="19"/>
  <c r="B245" i="21"/>
  <c r="B206" i="19"/>
  <c r="F244" i="21"/>
  <c r="F203" i="19"/>
  <c r="N243" i="21"/>
  <c r="N200" i="19"/>
  <c r="F243" i="21"/>
  <c r="F200" i="19"/>
  <c r="J242" i="21"/>
  <c r="J199" i="19"/>
  <c r="B242" i="21"/>
  <c r="B199" i="19"/>
  <c r="F234" i="21"/>
  <c r="F187" i="19"/>
  <c r="N233" i="21"/>
  <c r="N184" i="19"/>
  <c r="F233" i="21"/>
  <c r="F184" i="19"/>
  <c r="N232" i="21"/>
  <c r="N181" i="19"/>
  <c r="N232" i="20"/>
  <c r="N231" i="21"/>
  <c r="N180" i="19"/>
  <c r="F231" i="21"/>
  <c r="F180" i="19"/>
  <c r="F223" i="21"/>
  <c r="F168" i="19"/>
  <c r="B222" i="21"/>
  <c r="B165" i="19"/>
  <c r="N221" i="21"/>
  <c r="N164" i="19"/>
  <c r="B221" i="21"/>
  <c r="B164" i="19"/>
  <c r="J219" i="21"/>
  <c r="J162" i="19"/>
  <c r="J214" i="20"/>
  <c r="L55" i="22"/>
  <c r="M93" i="6"/>
  <c r="H93" i="6"/>
  <c r="C93" i="6"/>
  <c r="J141" i="6"/>
  <c r="M136" i="6"/>
  <c r="M135" i="6"/>
  <c r="M134" i="6"/>
  <c r="I132" i="6"/>
  <c r="C131" i="6"/>
  <c r="I130" i="6"/>
  <c r="I127" i="6"/>
  <c r="P66" i="10"/>
  <c r="P155" i="6" s="1"/>
  <c r="P53" i="6"/>
  <c r="L66" i="10"/>
  <c r="L155" i="6" s="1"/>
  <c r="L53" i="6"/>
  <c r="H66" i="10"/>
  <c r="H155" i="6" s="1"/>
  <c r="H53" i="6"/>
  <c r="D66" i="10"/>
  <c r="D155" i="6" s="1"/>
  <c r="D53" i="6"/>
  <c r="P65" i="10"/>
  <c r="P154" i="6" s="1"/>
  <c r="P52" i="6"/>
  <c r="L65" i="10"/>
  <c r="L154" i="6" s="1"/>
  <c r="L52" i="6"/>
  <c r="H51" i="6"/>
  <c r="H65" i="10"/>
  <c r="H154" i="6" s="1"/>
  <c r="H52" i="6"/>
  <c r="D65" i="10"/>
  <c r="D154" i="6" s="1"/>
  <c r="D52" i="6"/>
  <c r="Q154" i="11"/>
  <c r="Q150" i="11"/>
  <c r="Q146" i="11"/>
  <c r="Q140" i="11"/>
  <c r="B145" i="12"/>
  <c r="N99" i="14"/>
  <c r="N160" i="6" s="1"/>
  <c r="O69" i="14"/>
  <c r="K69" i="14"/>
  <c r="G69" i="14"/>
  <c r="C69" i="14"/>
  <c r="O59" i="6"/>
  <c r="O132" i="6" s="1"/>
  <c r="O88" i="14"/>
  <c r="O99" i="14"/>
  <c r="O160" i="6" s="1"/>
  <c r="O58" i="6"/>
  <c r="O87" i="14"/>
  <c r="K87" i="14"/>
  <c r="K99" i="14"/>
  <c r="K160" i="6" s="1"/>
  <c r="G99" i="14"/>
  <c r="G160" i="6" s="1"/>
  <c r="G58" i="6"/>
  <c r="O57" i="6"/>
  <c r="O86" i="14"/>
  <c r="O96" i="14"/>
  <c r="O157" i="6" s="1"/>
  <c r="O55" i="6"/>
  <c r="O130" i="6" s="1"/>
  <c r="O84" i="14"/>
  <c r="K84" i="14"/>
  <c r="K96" i="14"/>
  <c r="K157" i="6" s="1"/>
  <c r="G96" i="14"/>
  <c r="G157" i="6" s="1"/>
  <c r="G55" i="6"/>
  <c r="G130" i="6" s="1"/>
  <c r="C84" i="14"/>
  <c r="C96" i="14"/>
  <c r="C157" i="6" s="1"/>
  <c r="Q253" i="15"/>
  <c r="Q257" i="15"/>
  <c r="Q88" i="14"/>
  <c r="Q250" i="15"/>
  <c r="Q254" i="15"/>
  <c r="M252" i="15"/>
  <c r="M256" i="15"/>
  <c r="M253" i="15"/>
  <c r="M257" i="15"/>
  <c r="E251" i="15"/>
  <c r="E255" i="15"/>
  <c r="E252" i="15"/>
  <c r="E256" i="15"/>
  <c r="E88" i="14"/>
  <c r="Q243" i="15"/>
  <c r="Q247" i="15"/>
  <c r="Q87" i="14"/>
  <c r="Q240" i="15"/>
  <c r="Q244" i="15"/>
  <c r="M242" i="15"/>
  <c r="M246" i="15"/>
  <c r="M243" i="15"/>
  <c r="M247" i="15"/>
  <c r="E241" i="15"/>
  <c r="E245" i="15"/>
  <c r="E242" i="15"/>
  <c r="E246" i="15"/>
  <c r="E87" i="14"/>
  <c r="Q233" i="15"/>
  <c r="Q237" i="15"/>
  <c r="Q86" i="14"/>
  <c r="Q230" i="15"/>
  <c r="Q234" i="15"/>
  <c r="M232" i="15"/>
  <c r="M236" i="15"/>
  <c r="M233" i="15"/>
  <c r="M237" i="15"/>
  <c r="E231" i="15"/>
  <c r="E235" i="15"/>
  <c r="E232" i="15"/>
  <c r="E236" i="15"/>
  <c r="E86" i="14"/>
  <c r="Q223" i="15"/>
  <c r="Q227" i="15"/>
  <c r="Q84" i="14"/>
  <c r="Q224" i="15"/>
  <c r="M222" i="15"/>
  <c r="M226" i="15"/>
  <c r="M223" i="15"/>
  <c r="M227" i="15"/>
  <c r="E221" i="15"/>
  <c r="E225" i="15"/>
  <c r="E222" i="15"/>
  <c r="E226" i="15"/>
  <c r="E84" i="14"/>
  <c r="Q82" i="14"/>
  <c r="I82" i="14"/>
  <c r="E82" i="14"/>
  <c r="Q81" i="14"/>
  <c r="I81" i="14"/>
  <c r="E81" i="14"/>
  <c r="Q80" i="14"/>
  <c r="I80" i="14"/>
  <c r="E80" i="14"/>
  <c r="Q252" i="15"/>
  <c r="M245" i="15"/>
  <c r="E240" i="15"/>
  <c r="Q232" i="15"/>
  <c r="M225" i="15"/>
  <c r="E257" i="15"/>
  <c r="Q255" i="15"/>
  <c r="M254" i="15"/>
  <c r="E247" i="15"/>
  <c r="Q245" i="15"/>
  <c r="M244" i="15"/>
  <c r="E237" i="15"/>
  <c r="M234" i="15"/>
  <c r="E227" i="15"/>
  <c r="Q225" i="15"/>
  <c r="P93" i="6"/>
  <c r="B10" i="7"/>
  <c r="I115" i="11"/>
  <c r="I98" i="11"/>
  <c r="M154" i="12"/>
  <c r="M154" i="11"/>
  <c r="M153" i="12"/>
  <c r="M153" i="11"/>
  <c r="E153" i="12"/>
  <c r="E153" i="11"/>
  <c r="I152" i="12"/>
  <c r="I152" i="11"/>
  <c r="E152" i="12"/>
  <c r="E152" i="11"/>
  <c r="I151" i="12"/>
  <c r="I151" i="11"/>
  <c r="I150" i="12"/>
  <c r="I150" i="11"/>
  <c r="M149" i="12"/>
  <c r="M149" i="11"/>
  <c r="E143" i="12"/>
  <c r="E143" i="11"/>
  <c r="E142" i="12"/>
  <c r="E142" i="11"/>
  <c r="I141" i="12"/>
  <c r="I141" i="11"/>
  <c r="M139" i="12"/>
  <c r="M139" i="11"/>
  <c r="I139" i="12"/>
  <c r="I139" i="11"/>
  <c r="E139" i="12"/>
  <c r="E139" i="11"/>
  <c r="Q138" i="12"/>
  <c r="M138" i="12"/>
  <c r="M138" i="11"/>
  <c r="I138" i="12"/>
  <c r="I138" i="11"/>
  <c r="E138" i="12"/>
  <c r="E138" i="11"/>
  <c r="Q137" i="12"/>
  <c r="M137" i="12"/>
  <c r="M137" i="11"/>
  <c r="I137" i="12"/>
  <c r="I137" i="11"/>
  <c r="E137" i="12"/>
  <c r="E137" i="11"/>
  <c r="Q136" i="12"/>
  <c r="M136" i="12"/>
  <c r="M136" i="11"/>
  <c r="I136" i="12"/>
  <c r="I136" i="11"/>
  <c r="E136" i="12"/>
  <c r="E136" i="11"/>
  <c r="Q135" i="12"/>
  <c r="M135" i="12"/>
  <c r="M135" i="11"/>
  <c r="I135" i="12"/>
  <c r="I135" i="11"/>
  <c r="E135" i="12"/>
  <c r="E135" i="11"/>
  <c r="B98" i="12"/>
  <c r="N63" i="10"/>
  <c r="N145" i="12"/>
  <c r="F63" i="10"/>
  <c r="F145" i="12"/>
  <c r="N183" i="17"/>
  <c r="B183" i="17"/>
  <c r="F158" i="17"/>
  <c r="H249" i="17"/>
  <c r="H77" i="14"/>
  <c r="H106" i="6" s="1"/>
  <c r="H214" i="17"/>
  <c r="H209" i="17"/>
  <c r="H206" i="17"/>
  <c r="D209" i="17"/>
  <c r="D212" i="17"/>
  <c r="D214" i="17"/>
  <c r="B99" i="14"/>
  <c r="B160" i="6" s="1"/>
  <c r="N104" i="6"/>
  <c r="N98" i="14"/>
  <c r="N159" i="6" s="1"/>
  <c r="N93" i="6"/>
  <c r="J93" i="6"/>
  <c r="J210" i="19"/>
  <c r="J246" i="20"/>
  <c r="J245" i="21"/>
  <c r="J206" i="19"/>
  <c r="J244" i="21"/>
  <c r="J203" i="19"/>
  <c r="J244" i="20"/>
  <c r="J243" i="21"/>
  <c r="J200" i="19"/>
  <c r="N242" i="21"/>
  <c r="N199" i="19"/>
  <c r="F242" i="21"/>
  <c r="F199" i="19"/>
  <c r="N198" i="19"/>
  <c r="N241" i="20"/>
  <c r="J197" i="19"/>
  <c r="J240" i="20"/>
  <c r="N237" i="21"/>
  <c r="N237" i="20"/>
  <c r="J191" i="19"/>
  <c r="J235" i="20"/>
  <c r="N234" i="21"/>
  <c r="N187" i="19"/>
  <c r="J232" i="21"/>
  <c r="J181" i="19"/>
  <c r="B232" i="21"/>
  <c r="B181" i="19"/>
  <c r="N177" i="19"/>
  <c r="N228" i="20"/>
  <c r="J223" i="21"/>
  <c r="J168" i="19"/>
  <c r="J222" i="21"/>
  <c r="J165" i="19"/>
  <c r="J222" i="20"/>
  <c r="F221" i="21"/>
  <c r="F164" i="19"/>
  <c r="N219" i="21"/>
  <c r="N162" i="19"/>
  <c r="N219" i="20"/>
  <c r="F219" i="21"/>
  <c r="F162" i="19"/>
  <c r="B219" i="21"/>
  <c r="B162" i="19"/>
  <c r="N158" i="19"/>
  <c r="N215" i="20"/>
  <c r="H55" i="22"/>
  <c r="Q93" i="6"/>
  <c r="G93" i="6"/>
  <c r="Q150" i="6"/>
  <c r="M150" i="6"/>
  <c r="I150" i="6"/>
  <c r="E150" i="6"/>
  <c r="Q149" i="6"/>
  <c r="M149" i="6"/>
  <c r="I149" i="6"/>
  <c r="E149" i="6"/>
  <c r="Q148" i="6"/>
  <c r="M148" i="6"/>
  <c r="I148" i="6"/>
  <c r="E148" i="6"/>
  <c r="Q147" i="6"/>
  <c r="M147" i="6"/>
  <c r="I147" i="6"/>
  <c r="E147" i="6"/>
  <c r="Q146" i="6"/>
  <c r="M146" i="6"/>
  <c r="I146" i="6"/>
  <c r="E146" i="6"/>
  <c r="Q145" i="6"/>
  <c r="M145" i="6"/>
  <c r="I145" i="6"/>
  <c r="E145" i="6"/>
  <c r="Q144" i="6"/>
  <c r="M144" i="6"/>
  <c r="I144" i="6"/>
  <c r="E144" i="6"/>
  <c r="Q143" i="6"/>
  <c r="M143" i="6"/>
  <c r="I143" i="6"/>
  <c r="E143" i="6"/>
  <c r="Q142" i="6"/>
  <c r="M142" i="6"/>
  <c r="I142" i="6"/>
  <c r="E142" i="6"/>
  <c r="Q140" i="6"/>
  <c r="M140" i="6"/>
  <c r="I140" i="6"/>
  <c r="E140" i="6"/>
  <c r="Q139" i="6"/>
  <c r="M139" i="6"/>
  <c r="I139" i="6"/>
  <c r="E139" i="6"/>
  <c r="Q138" i="6"/>
  <c r="M138" i="6"/>
  <c r="I138" i="6"/>
  <c r="E138" i="6"/>
  <c r="Q136" i="6"/>
  <c r="Q135" i="6"/>
  <c r="Q134" i="6"/>
  <c r="Q132" i="6"/>
  <c r="Q33" i="6"/>
  <c r="Q127" i="6"/>
  <c r="Q153" i="11"/>
  <c r="Q149" i="11"/>
  <c r="Q143" i="11"/>
  <c r="Q139" i="11"/>
  <c r="Q135" i="11"/>
  <c r="F100" i="14"/>
  <c r="F161" i="6" s="1"/>
  <c r="M87" i="14"/>
  <c r="G85" i="14"/>
  <c r="Q256" i="15"/>
  <c r="M251" i="15"/>
  <c r="E244" i="15"/>
  <c r="Q236" i="15"/>
  <c r="M231" i="15"/>
  <c r="E224" i="15"/>
  <c r="N235" i="17"/>
  <c r="J235" i="17"/>
  <c r="F235" i="17"/>
  <c r="B235" i="17"/>
  <c r="D213" i="17"/>
  <c r="N245" i="20"/>
  <c r="N239" i="20"/>
  <c r="J238" i="20"/>
  <c r="N230" i="20"/>
  <c r="J229" i="20"/>
  <c r="N221" i="20"/>
  <c r="J220" i="20"/>
  <c r="E93" i="6"/>
  <c r="B15" i="7"/>
  <c r="E98" i="11"/>
  <c r="I154" i="12"/>
  <c r="I154" i="11"/>
  <c r="I153" i="12"/>
  <c r="I153" i="11"/>
  <c r="M152" i="12"/>
  <c r="M152" i="11"/>
  <c r="E151" i="12"/>
  <c r="E151" i="11"/>
  <c r="I149" i="12"/>
  <c r="I149" i="11"/>
  <c r="M148" i="12"/>
  <c r="M148" i="11"/>
  <c r="E148" i="12"/>
  <c r="E148" i="11"/>
  <c r="I147" i="12"/>
  <c r="I147" i="11"/>
  <c r="M146" i="12"/>
  <c r="M146" i="11"/>
  <c r="E146" i="12"/>
  <c r="E146" i="11"/>
  <c r="I143" i="12"/>
  <c r="I143" i="11"/>
  <c r="I142" i="12"/>
  <c r="I142" i="11"/>
  <c r="E141" i="12"/>
  <c r="E141" i="11"/>
  <c r="M140" i="12"/>
  <c r="M140" i="11"/>
  <c r="E140" i="12"/>
  <c r="E140" i="11"/>
  <c r="J63" i="10"/>
  <c r="J145" i="12"/>
  <c r="L77" i="14"/>
  <c r="L106" i="6" s="1"/>
  <c r="L205" i="17"/>
  <c r="L206" i="17"/>
  <c r="L207" i="17"/>
  <c r="L209" i="17"/>
  <c r="L210" i="17"/>
  <c r="L212" i="17"/>
  <c r="L213" i="17"/>
  <c r="L214" i="17"/>
  <c r="L216" i="17"/>
  <c r="L249" i="17"/>
  <c r="H212" i="17"/>
  <c r="H210" i="17"/>
  <c r="H205" i="17"/>
  <c r="F93" i="6"/>
  <c r="F245" i="21"/>
  <c r="F206" i="19"/>
  <c r="N244" i="21"/>
  <c r="N203" i="19"/>
  <c r="B244" i="21"/>
  <c r="B203" i="19"/>
  <c r="B243" i="21"/>
  <c r="B200" i="19"/>
  <c r="J234" i="21"/>
  <c r="J187" i="19"/>
  <c r="B234" i="21"/>
  <c r="B187" i="19"/>
  <c r="J233" i="21"/>
  <c r="J184" i="19"/>
  <c r="B233" i="21"/>
  <c r="B184" i="19"/>
  <c r="F232" i="21"/>
  <c r="F181" i="19"/>
  <c r="J231" i="21"/>
  <c r="J180" i="19"/>
  <c r="J231" i="20"/>
  <c r="B231" i="21"/>
  <c r="B180" i="19"/>
  <c r="J176" i="19"/>
  <c r="J227" i="20"/>
  <c r="N223" i="21"/>
  <c r="N168" i="19"/>
  <c r="N223" i="20"/>
  <c r="B223" i="21"/>
  <c r="B168" i="19"/>
  <c r="N222" i="21"/>
  <c r="N165" i="19"/>
  <c r="F222" i="21"/>
  <c r="F165" i="19"/>
  <c r="J221" i="21"/>
  <c r="J164" i="19"/>
  <c r="J161" i="19"/>
  <c r="J218" i="20"/>
  <c r="P55" i="22"/>
  <c r="D55" i="22"/>
  <c r="O110" i="6"/>
  <c r="O93" i="6"/>
  <c r="I93" i="6"/>
  <c r="D93" i="6"/>
  <c r="K132" i="6"/>
  <c r="K130" i="6"/>
  <c r="K33" i="6"/>
  <c r="K127" i="6"/>
  <c r="N53" i="10"/>
  <c r="N98" i="6" s="1"/>
  <c r="F53" i="10"/>
  <c r="F98" i="6" s="1"/>
  <c r="P50" i="10"/>
  <c r="H50" i="10"/>
  <c r="D50" i="10"/>
  <c r="Q151" i="11"/>
  <c r="Q147" i="11"/>
  <c r="Q141" i="11"/>
  <c r="Q137" i="11"/>
  <c r="B98" i="14"/>
  <c r="B159" i="6" s="1"/>
  <c r="H105" i="6"/>
  <c r="H99" i="14"/>
  <c r="H160" i="6" s="1"/>
  <c r="Q167" i="16"/>
  <c r="M167" i="16"/>
  <c r="E167" i="16"/>
  <c r="I183" i="16"/>
  <c r="E183" i="16"/>
  <c r="Q91" i="14"/>
  <c r="Q92" i="14"/>
  <c r="I91" i="14"/>
  <c r="I92" i="14"/>
  <c r="E91" i="14"/>
  <c r="E92" i="14"/>
  <c r="Q162" i="16"/>
  <c r="I162" i="16"/>
  <c r="Q161" i="16"/>
  <c r="I161" i="16"/>
  <c r="Q160" i="16"/>
  <c r="I160" i="16"/>
  <c r="Q159" i="16"/>
  <c r="I159" i="16"/>
  <c r="Q90" i="14"/>
  <c r="I90" i="14"/>
  <c r="E90" i="14"/>
  <c r="J242" i="20"/>
  <c r="N234" i="20"/>
  <c r="J233" i="20"/>
  <c r="J224" i="20"/>
  <c r="N217" i="20"/>
  <c r="J216" i="20"/>
  <c r="J53" i="10"/>
  <c r="J98" i="6" s="1"/>
  <c r="B53" i="10"/>
  <c r="B98" i="6" s="1"/>
  <c r="N50" i="10"/>
  <c r="J50" i="10"/>
  <c r="F50" i="10"/>
  <c r="B50" i="10"/>
  <c r="F51" i="6"/>
  <c r="K98" i="11"/>
  <c r="G98" i="11"/>
  <c r="L115" i="12"/>
  <c r="H115" i="12"/>
  <c r="L98" i="12"/>
  <c r="P154" i="12"/>
  <c r="L154" i="12"/>
  <c r="H154" i="12"/>
  <c r="D154" i="12"/>
  <c r="P153" i="12"/>
  <c r="L153" i="12"/>
  <c r="H153" i="12"/>
  <c r="D153" i="12"/>
  <c r="P152" i="12"/>
  <c r="L152" i="12"/>
  <c r="H152" i="12"/>
  <c r="D152" i="12"/>
  <c r="P151" i="12"/>
  <c r="L151" i="12"/>
  <c r="H151" i="12"/>
  <c r="D151" i="12"/>
  <c r="P150" i="12"/>
  <c r="L150" i="12"/>
  <c r="H150" i="12"/>
  <c r="D150" i="12"/>
  <c r="P149" i="12"/>
  <c r="L149" i="12"/>
  <c r="H149" i="12"/>
  <c r="D149" i="12"/>
  <c r="P148" i="12"/>
  <c r="L148" i="12"/>
  <c r="H148" i="12"/>
  <c r="D148" i="12"/>
  <c r="P147" i="12"/>
  <c r="L147" i="12"/>
  <c r="H147" i="12"/>
  <c r="D147" i="12"/>
  <c r="P146" i="12"/>
  <c r="L146" i="12"/>
  <c r="H146" i="12"/>
  <c r="D146" i="12"/>
  <c r="P145" i="12"/>
  <c r="L145" i="12"/>
  <c r="H145" i="12"/>
  <c r="D145" i="12"/>
  <c r="P143" i="12"/>
  <c r="L143" i="12"/>
  <c r="H143" i="12"/>
  <c r="D143" i="12"/>
  <c r="P142" i="12"/>
  <c r="L142" i="12"/>
  <c r="H142" i="12"/>
  <c r="D142" i="12"/>
  <c r="P141" i="12"/>
  <c r="L141" i="12"/>
  <c r="H141" i="12"/>
  <c r="D141" i="12"/>
  <c r="P140" i="12"/>
  <c r="L140" i="12"/>
  <c r="H140" i="12"/>
  <c r="D140" i="12"/>
  <c r="P139" i="12"/>
  <c r="L139" i="12"/>
  <c r="H139" i="12"/>
  <c r="D139" i="12"/>
  <c r="P138" i="12"/>
  <c r="H138" i="12"/>
  <c r="P137" i="12"/>
  <c r="H137" i="12"/>
  <c r="P136" i="12"/>
  <c r="H136" i="12"/>
  <c r="P135" i="12"/>
  <c r="H135" i="12"/>
  <c r="P134" i="12"/>
  <c r="L134" i="12"/>
  <c r="H134" i="12"/>
  <c r="D134" i="12"/>
  <c r="Q50" i="9"/>
  <c r="M50" i="9"/>
  <c r="I50" i="9"/>
  <c r="E50" i="9"/>
  <c r="Q49" i="9"/>
  <c r="M49" i="9"/>
  <c r="I49" i="9"/>
  <c r="E49" i="9"/>
  <c r="Q48" i="9"/>
  <c r="M48" i="9"/>
  <c r="I48" i="9"/>
  <c r="E48" i="9"/>
  <c r="Q47" i="9"/>
  <c r="P105" i="6"/>
  <c r="P99" i="14"/>
  <c r="P160" i="6" s="1"/>
  <c r="Q69" i="14"/>
  <c r="M69" i="14"/>
  <c r="I69" i="14"/>
  <c r="E69" i="14"/>
  <c r="Q200" i="15"/>
  <c r="E200" i="15"/>
  <c r="I183" i="15"/>
  <c r="E183" i="15"/>
  <c r="Q167" i="15"/>
  <c r="I167" i="15"/>
  <c r="Q158" i="15"/>
  <c r="M158" i="15"/>
  <c r="I158" i="15"/>
  <c r="I257" i="15"/>
  <c r="I256" i="15"/>
  <c r="I255" i="15"/>
  <c r="I254" i="15"/>
  <c r="Q253" i="16"/>
  <c r="M253" i="16"/>
  <c r="I253" i="16"/>
  <c r="I253" i="15"/>
  <c r="E253" i="16"/>
  <c r="Q252" i="16"/>
  <c r="M252" i="16"/>
  <c r="I252" i="16"/>
  <c r="I252" i="15"/>
  <c r="E252" i="16"/>
  <c r="Q251" i="16"/>
  <c r="M251" i="16"/>
  <c r="I251" i="16"/>
  <c r="I251" i="15"/>
  <c r="E251" i="16"/>
  <c r="Q250" i="16"/>
  <c r="M250" i="16"/>
  <c r="I250" i="16"/>
  <c r="I250" i="15"/>
  <c r="E250" i="16"/>
  <c r="Q249" i="16"/>
  <c r="M249" i="16"/>
  <c r="I249" i="16"/>
  <c r="E249" i="16"/>
  <c r="I247" i="15"/>
  <c r="I246" i="15"/>
  <c r="I245" i="15"/>
  <c r="I244" i="15"/>
  <c r="Q243" i="16"/>
  <c r="M243" i="16"/>
  <c r="I243" i="16"/>
  <c r="I243" i="15"/>
  <c r="E243" i="16"/>
  <c r="Q242" i="16"/>
  <c r="M242" i="16"/>
  <c r="I242" i="16"/>
  <c r="I242" i="15"/>
  <c r="E242" i="16"/>
  <c r="Q241" i="16"/>
  <c r="M241" i="16"/>
  <c r="I241" i="16"/>
  <c r="I241" i="15"/>
  <c r="E241" i="16"/>
  <c r="Q240" i="16"/>
  <c r="M240" i="16"/>
  <c r="I240" i="16"/>
  <c r="I240" i="15"/>
  <c r="E240" i="16"/>
  <c r="I237" i="15"/>
  <c r="I236" i="15"/>
  <c r="Q235" i="16"/>
  <c r="M235" i="16"/>
  <c r="I235" i="16"/>
  <c r="I235" i="15"/>
  <c r="E235" i="16"/>
  <c r="I234" i="15"/>
  <c r="Q233" i="16"/>
  <c r="M233" i="16"/>
  <c r="I233" i="16"/>
  <c r="I233" i="15"/>
  <c r="E233" i="16"/>
  <c r="Q232" i="16"/>
  <c r="M232" i="16"/>
  <c r="I232" i="16"/>
  <c r="I232" i="15"/>
  <c r="E232" i="16"/>
  <c r="Q231" i="16"/>
  <c r="M231" i="16"/>
  <c r="I231" i="16"/>
  <c r="I231" i="15"/>
  <c r="E231" i="16"/>
  <c r="Q230" i="16"/>
  <c r="M230" i="16"/>
  <c r="I230" i="16"/>
  <c r="I230" i="15"/>
  <c r="E230" i="16"/>
  <c r="Q229" i="16"/>
  <c r="M229" i="16"/>
  <c r="I229" i="16"/>
  <c r="E229" i="16"/>
  <c r="I227" i="15"/>
  <c r="I226" i="15"/>
  <c r="I225" i="15"/>
  <c r="Q224" i="16"/>
  <c r="M224" i="16"/>
  <c r="I224" i="16"/>
  <c r="I224" i="15"/>
  <c r="E224" i="16"/>
  <c r="Q223" i="16"/>
  <c r="M223" i="16"/>
  <c r="I223" i="16"/>
  <c r="I223" i="15"/>
  <c r="E223" i="16"/>
  <c r="Q222" i="16"/>
  <c r="M222" i="16"/>
  <c r="I222" i="16"/>
  <c r="I222" i="15"/>
  <c r="E222" i="16"/>
  <c r="Q221" i="16"/>
  <c r="M221" i="16"/>
  <c r="I221" i="16"/>
  <c r="I221" i="15"/>
  <c r="E221" i="16"/>
  <c r="H247" i="17"/>
  <c r="H246" i="17"/>
  <c r="H245" i="17"/>
  <c r="H244" i="17"/>
  <c r="H239" i="17"/>
  <c r="L75" i="14"/>
  <c r="L74" i="14" s="1"/>
  <c r="L172" i="17"/>
  <c r="L174" i="17"/>
  <c r="L175" i="17"/>
  <c r="L177" i="17"/>
  <c r="L178" i="17"/>
  <c r="L179" i="17"/>
  <c r="L181" i="17"/>
  <c r="L229" i="17"/>
  <c r="H229" i="17"/>
  <c r="H75" i="14"/>
  <c r="H74" i="14" s="1"/>
  <c r="H179" i="17"/>
  <c r="H178" i="17"/>
  <c r="H177" i="17"/>
  <c r="H175" i="17"/>
  <c r="H174" i="17"/>
  <c r="H172" i="17"/>
  <c r="C78" i="18"/>
  <c r="C100" i="18"/>
  <c r="C163" i="6" s="1"/>
  <c r="N75" i="18"/>
  <c r="J75" i="18"/>
  <c r="F75" i="18"/>
  <c r="B75" i="18"/>
  <c r="D133" i="6"/>
  <c r="O239" i="19"/>
  <c r="O241" i="19"/>
  <c r="O243" i="19"/>
  <c r="O245" i="19"/>
  <c r="G239" i="19"/>
  <c r="G241" i="19"/>
  <c r="G243" i="19"/>
  <c r="G245" i="19"/>
  <c r="G238" i="19"/>
  <c r="G240" i="19"/>
  <c r="G242" i="19"/>
  <c r="G244" i="19"/>
  <c r="G246" i="19"/>
  <c r="G92" i="18"/>
  <c r="C92" i="18"/>
  <c r="C98" i="18"/>
  <c r="K91" i="18"/>
  <c r="K227" i="19"/>
  <c r="K229" i="19"/>
  <c r="K231" i="19"/>
  <c r="K233" i="19"/>
  <c r="K235" i="19"/>
  <c r="K228" i="19"/>
  <c r="K230" i="19"/>
  <c r="K232" i="19"/>
  <c r="K234" i="19"/>
  <c r="K97" i="18"/>
  <c r="C91" i="18"/>
  <c r="C97" i="18"/>
  <c r="C228" i="19"/>
  <c r="C230" i="19"/>
  <c r="C232" i="19"/>
  <c r="C234" i="19"/>
  <c r="O95" i="18"/>
  <c r="O96" i="18"/>
  <c r="O215" i="19"/>
  <c r="O217" i="19"/>
  <c r="O219" i="19"/>
  <c r="O221" i="19"/>
  <c r="O223" i="19"/>
  <c r="O216" i="19"/>
  <c r="O218" i="19"/>
  <c r="O220" i="19"/>
  <c r="O222" i="19"/>
  <c r="O224" i="19"/>
  <c r="K90" i="18"/>
  <c r="K95" i="18"/>
  <c r="G95" i="18"/>
  <c r="G94" i="18" s="1"/>
  <c r="G96" i="18"/>
  <c r="G90" i="18"/>
  <c r="G216" i="19"/>
  <c r="G218" i="19"/>
  <c r="G220" i="19"/>
  <c r="G222" i="19"/>
  <c r="G224" i="19"/>
  <c r="C90" i="18"/>
  <c r="C95" i="18"/>
  <c r="C96" i="18"/>
  <c r="O86" i="18"/>
  <c r="K86" i="18"/>
  <c r="G86" i="18"/>
  <c r="C86" i="18"/>
  <c r="O85" i="18"/>
  <c r="K85" i="18"/>
  <c r="G85" i="18"/>
  <c r="O84" i="18"/>
  <c r="K84" i="18"/>
  <c r="G84" i="18"/>
  <c r="C84" i="18"/>
  <c r="O244" i="19"/>
  <c r="C229" i="19"/>
  <c r="G221" i="19"/>
  <c r="G157" i="20"/>
  <c r="Q50" i="10"/>
  <c r="M50" i="10"/>
  <c r="I50" i="10"/>
  <c r="E50" i="10"/>
  <c r="Q51" i="6"/>
  <c r="Q128" i="6" s="1"/>
  <c r="M51" i="6"/>
  <c r="M128" i="6" s="1"/>
  <c r="I51" i="6"/>
  <c r="I128" i="6" s="1"/>
  <c r="E51" i="6"/>
  <c r="E128" i="6" s="1"/>
  <c r="M57" i="10"/>
  <c r="I61" i="10"/>
  <c r="N115" i="11"/>
  <c r="J115" i="11"/>
  <c r="F115" i="11"/>
  <c r="N154" i="13"/>
  <c r="J154" i="13"/>
  <c r="F154" i="13"/>
  <c r="B154" i="13"/>
  <c r="N153" i="13"/>
  <c r="J153" i="13"/>
  <c r="F153" i="13"/>
  <c r="B153" i="13"/>
  <c r="N151" i="13"/>
  <c r="J151" i="13"/>
  <c r="F151" i="13"/>
  <c r="B151" i="13"/>
  <c r="N150" i="13"/>
  <c r="J150" i="13"/>
  <c r="F150" i="13"/>
  <c r="B150" i="13"/>
  <c r="N143" i="13"/>
  <c r="J143" i="13"/>
  <c r="F143" i="13"/>
  <c r="B143" i="13"/>
  <c r="N142" i="13"/>
  <c r="J142" i="13"/>
  <c r="F142" i="13"/>
  <c r="B142" i="13"/>
  <c r="N141" i="13"/>
  <c r="J141" i="13"/>
  <c r="F141" i="13"/>
  <c r="B141" i="13"/>
  <c r="N140" i="13"/>
  <c r="J140" i="13"/>
  <c r="F140" i="13"/>
  <c r="B140" i="13"/>
  <c r="N139" i="13"/>
  <c r="J139" i="13"/>
  <c r="F139" i="13"/>
  <c r="B139" i="13"/>
  <c r="F143" i="12"/>
  <c r="F142" i="12"/>
  <c r="F141" i="12"/>
  <c r="F140" i="12"/>
  <c r="F139" i="12"/>
  <c r="O115" i="12"/>
  <c r="K115" i="12"/>
  <c r="G115" i="12"/>
  <c r="C115" i="12"/>
  <c r="N100" i="14"/>
  <c r="N161" i="6" s="1"/>
  <c r="J99" i="14"/>
  <c r="J160" i="6" s="1"/>
  <c r="F98" i="14"/>
  <c r="F159" i="6" s="1"/>
  <c r="N88" i="14"/>
  <c r="N87" i="14"/>
  <c r="N86" i="14"/>
  <c r="N85" i="14"/>
  <c r="N84" i="14"/>
  <c r="D105" i="6"/>
  <c r="D99" i="14"/>
  <c r="D160" i="6" s="1"/>
  <c r="E253" i="15"/>
  <c r="Q251" i="15"/>
  <c r="M250" i="15"/>
  <c r="E243" i="15"/>
  <c r="Q241" i="15"/>
  <c r="M240" i="15"/>
  <c r="Q235" i="15"/>
  <c r="E233" i="15"/>
  <c r="Q231" i="15"/>
  <c r="M230" i="15"/>
  <c r="M224" i="15"/>
  <c r="E223" i="15"/>
  <c r="Q221" i="15"/>
  <c r="L200" i="15"/>
  <c r="H200" i="15"/>
  <c r="D200" i="15"/>
  <c r="P183" i="15"/>
  <c r="D183" i="15"/>
  <c r="P167" i="15"/>
  <c r="L158" i="15"/>
  <c r="P247" i="17"/>
  <c r="P247" i="16"/>
  <c r="P246" i="17"/>
  <c r="P246" i="16"/>
  <c r="P245" i="17"/>
  <c r="P245" i="16"/>
  <c r="P244" i="17"/>
  <c r="P244" i="16"/>
  <c r="P239" i="17"/>
  <c r="P239" i="16"/>
  <c r="P237" i="17"/>
  <c r="P237" i="16"/>
  <c r="P236" i="17"/>
  <c r="P236" i="16"/>
  <c r="P234" i="16"/>
  <c r="P234" i="17"/>
  <c r="L234" i="16"/>
  <c r="L234" i="17"/>
  <c r="P229" i="16"/>
  <c r="P229" i="17"/>
  <c r="P227" i="16"/>
  <c r="P227" i="17"/>
  <c r="L227" i="16"/>
  <c r="L227" i="17"/>
  <c r="P226" i="16"/>
  <c r="P226" i="17"/>
  <c r="L226" i="16"/>
  <c r="L226" i="17"/>
  <c r="P225" i="16"/>
  <c r="P225" i="17"/>
  <c r="L225" i="16"/>
  <c r="L225" i="17"/>
  <c r="P220" i="16"/>
  <c r="P220" i="17"/>
  <c r="L220" i="16"/>
  <c r="L220" i="17"/>
  <c r="J256" i="16"/>
  <c r="J255" i="16"/>
  <c r="J254" i="16"/>
  <c r="H183" i="16"/>
  <c r="P158" i="16"/>
  <c r="H158" i="16"/>
  <c r="D227" i="17"/>
  <c r="K96" i="18"/>
  <c r="O90" i="18"/>
  <c r="O242" i="19"/>
  <c r="C231" i="19"/>
  <c r="G223" i="19"/>
  <c r="G215" i="19"/>
  <c r="N210" i="20"/>
  <c r="N246" i="20"/>
  <c r="F246" i="20"/>
  <c r="F210" i="20"/>
  <c r="B210" i="20"/>
  <c r="B246" i="20"/>
  <c r="J206" i="20"/>
  <c r="J245" i="20"/>
  <c r="F206" i="20"/>
  <c r="F245" i="20"/>
  <c r="B245" i="20"/>
  <c r="B206" i="20"/>
  <c r="N203" i="20"/>
  <c r="N244" i="20"/>
  <c r="F244" i="20"/>
  <c r="F203" i="20"/>
  <c r="B203" i="20"/>
  <c r="B244" i="20"/>
  <c r="J200" i="20"/>
  <c r="J243" i="20"/>
  <c r="F200" i="20"/>
  <c r="F243" i="20"/>
  <c r="B243" i="20"/>
  <c r="B200" i="20"/>
  <c r="N199" i="20"/>
  <c r="N242" i="20"/>
  <c r="F242" i="20"/>
  <c r="F199" i="20"/>
  <c r="B199" i="20"/>
  <c r="B242" i="20"/>
  <c r="J198" i="20"/>
  <c r="J241" i="20"/>
  <c r="F198" i="20"/>
  <c r="F241" i="20"/>
  <c r="B241" i="20"/>
  <c r="B198" i="20"/>
  <c r="N197" i="20"/>
  <c r="N240" i="20"/>
  <c r="F240" i="20"/>
  <c r="F197" i="20"/>
  <c r="B197" i="20"/>
  <c r="B240" i="20"/>
  <c r="J196" i="20"/>
  <c r="J239" i="20"/>
  <c r="F196" i="20"/>
  <c r="F239" i="20"/>
  <c r="B239" i="20"/>
  <c r="B196" i="20"/>
  <c r="N195" i="20"/>
  <c r="N238" i="20"/>
  <c r="F238" i="20"/>
  <c r="F195" i="20"/>
  <c r="B195" i="20"/>
  <c r="B238" i="20"/>
  <c r="J237" i="20"/>
  <c r="F237" i="20"/>
  <c r="B237" i="20"/>
  <c r="N191" i="20"/>
  <c r="N235" i="20"/>
  <c r="F235" i="20"/>
  <c r="F191" i="20"/>
  <c r="B235" i="20"/>
  <c r="B191" i="20"/>
  <c r="J187" i="20"/>
  <c r="J234" i="20"/>
  <c r="F234" i="20"/>
  <c r="F187" i="20"/>
  <c r="B234" i="20"/>
  <c r="B187" i="20"/>
  <c r="N184" i="20"/>
  <c r="N233" i="20"/>
  <c r="F233" i="20"/>
  <c r="F184" i="20"/>
  <c r="B233" i="20"/>
  <c r="B184" i="20"/>
  <c r="J181" i="20"/>
  <c r="J232" i="20"/>
  <c r="F232" i="20"/>
  <c r="F181" i="20"/>
  <c r="B232" i="20"/>
  <c r="B181" i="20"/>
  <c r="N180" i="20"/>
  <c r="N231" i="20"/>
  <c r="F231" i="20"/>
  <c r="F180" i="20"/>
  <c r="B231" i="20"/>
  <c r="B180" i="20"/>
  <c r="J179" i="20"/>
  <c r="J230" i="20"/>
  <c r="F230" i="20"/>
  <c r="F179" i="20"/>
  <c r="B230" i="20"/>
  <c r="B179" i="20"/>
  <c r="N178" i="20"/>
  <c r="N229" i="20"/>
  <c r="F229" i="20"/>
  <c r="F178" i="20"/>
  <c r="B229" i="20"/>
  <c r="B178" i="20"/>
  <c r="J177" i="20"/>
  <c r="J228" i="20"/>
  <c r="F228" i="20"/>
  <c r="F177" i="20"/>
  <c r="B228" i="20"/>
  <c r="B177" i="20"/>
  <c r="N176" i="20"/>
  <c r="N227" i="20"/>
  <c r="F227" i="20"/>
  <c r="F176" i="20"/>
  <c r="B227" i="20"/>
  <c r="B176" i="20"/>
  <c r="J226" i="20"/>
  <c r="F226" i="20"/>
  <c r="B226" i="20"/>
  <c r="N172" i="20"/>
  <c r="N224" i="20"/>
  <c r="F172" i="20"/>
  <c r="F224" i="20"/>
  <c r="B172" i="20"/>
  <c r="B224" i="20"/>
  <c r="J168" i="20"/>
  <c r="J223" i="20"/>
  <c r="F168" i="20"/>
  <c r="F223" i="20"/>
  <c r="B168" i="20"/>
  <c r="B223" i="20"/>
  <c r="N165" i="20"/>
  <c r="N222" i="20"/>
  <c r="F165" i="20"/>
  <c r="F222" i="20"/>
  <c r="B165" i="20"/>
  <c r="B222" i="20"/>
  <c r="J164" i="20"/>
  <c r="J221" i="20"/>
  <c r="F164" i="20"/>
  <c r="F221" i="20"/>
  <c r="B164" i="20"/>
  <c r="B221" i="20"/>
  <c r="N163" i="20"/>
  <c r="N220" i="20"/>
  <c r="F163" i="20"/>
  <c r="F220" i="20"/>
  <c r="B163" i="20"/>
  <c r="B220" i="20"/>
  <c r="J162" i="20"/>
  <c r="J219" i="20"/>
  <c r="F162" i="20"/>
  <c r="F219" i="20"/>
  <c r="B162" i="20"/>
  <c r="B219" i="20"/>
  <c r="N161" i="20"/>
  <c r="N218" i="20"/>
  <c r="F161" i="20"/>
  <c r="F218" i="20"/>
  <c r="B161" i="20"/>
  <c r="B218" i="20"/>
  <c r="J160" i="20"/>
  <c r="J217" i="20"/>
  <c r="F160" i="20"/>
  <c r="F217" i="20"/>
  <c r="B160" i="20"/>
  <c r="B217" i="20"/>
  <c r="N159" i="20"/>
  <c r="N216" i="20"/>
  <c r="F159" i="20"/>
  <c r="F216" i="20"/>
  <c r="B159" i="20"/>
  <c r="B216" i="20"/>
  <c r="J158" i="20"/>
  <c r="J215" i="20"/>
  <c r="F158" i="20"/>
  <c r="F215" i="20"/>
  <c r="B158" i="20"/>
  <c r="B215" i="20"/>
  <c r="N214" i="20"/>
  <c r="F214" i="20"/>
  <c r="B214" i="20"/>
  <c r="L53" i="10"/>
  <c r="L64" i="10" s="1"/>
  <c r="L153" i="6" s="1"/>
  <c r="D53" i="10"/>
  <c r="O50" i="10"/>
  <c r="K50" i="10"/>
  <c r="G50" i="10"/>
  <c r="C50" i="10"/>
  <c r="O51" i="6"/>
  <c r="O128" i="6" s="1"/>
  <c r="G51" i="6"/>
  <c r="G128" i="6" s="1"/>
  <c r="C51" i="6"/>
  <c r="C57" i="10"/>
  <c r="L115" i="11"/>
  <c r="D115" i="11"/>
  <c r="L98" i="11"/>
  <c r="D98" i="11"/>
  <c r="M115" i="12"/>
  <c r="I115" i="12"/>
  <c r="E98" i="12"/>
  <c r="L105" i="6"/>
  <c r="L99" i="14"/>
  <c r="L160" i="6" s="1"/>
  <c r="N69" i="14"/>
  <c r="J69" i="14"/>
  <c r="F69" i="14"/>
  <c r="B69" i="14"/>
  <c r="J59" i="6"/>
  <c r="J132" i="6" s="1"/>
  <c r="J100" i="14"/>
  <c r="J161" i="6" s="1"/>
  <c r="J57" i="6"/>
  <c r="J98" i="14"/>
  <c r="J159" i="6" s="1"/>
  <c r="N49" i="6"/>
  <c r="J49" i="6"/>
  <c r="F49" i="6"/>
  <c r="B49" i="6"/>
  <c r="N48" i="6"/>
  <c r="J48" i="6"/>
  <c r="F48" i="6"/>
  <c r="B48" i="6"/>
  <c r="N47" i="6"/>
  <c r="J47" i="6"/>
  <c r="F47" i="6"/>
  <c r="B47" i="6"/>
  <c r="N46" i="6"/>
  <c r="J46" i="6"/>
  <c r="F46" i="6"/>
  <c r="B46" i="6"/>
  <c r="N45" i="6"/>
  <c r="J45" i="6"/>
  <c r="F45" i="6"/>
  <c r="B45" i="6"/>
  <c r="N44" i="6"/>
  <c r="J44" i="6"/>
  <c r="F44" i="6"/>
  <c r="B44" i="6"/>
  <c r="N43" i="6"/>
  <c r="J43" i="6"/>
  <c r="F43" i="6"/>
  <c r="B43" i="6"/>
  <c r="N41" i="6"/>
  <c r="J41" i="6"/>
  <c r="F41" i="6"/>
  <c r="B41" i="6"/>
  <c r="N40" i="6"/>
  <c r="J40" i="6"/>
  <c r="F40" i="6"/>
  <c r="B40" i="6"/>
  <c r="N38" i="6"/>
  <c r="J38" i="6"/>
  <c r="F38" i="6"/>
  <c r="B38" i="6"/>
  <c r="N37" i="6"/>
  <c r="J37" i="6"/>
  <c r="F37" i="6"/>
  <c r="B37" i="6"/>
  <c r="N36" i="6"/>
  <c r="J36" i="6"/>
  <c r="F36" i="6"/>
  <c r="B36" i="6"/>
  <c r="N35" i="6"/>
  <c r="J35" i="6"/>
  <c r="F35" i="6"/>
  <c r="B35" i="6"/>
  <c r="N34" i="6"/>
  <c r="J34" i="6"/>
  <c r="F34" i="6"/>
  <c r="B34" i="6"/>
  <c r="N31" i="6"/>
  <c r="J31" i="6"/>
  <c r="F31" i="6"/>
  <c r="B31" i="6"/>
  <c r="N29" i="6"/>
  <c r="J29" i="6"/>
  <c r="J127" i="6" s="1"/>
  <c r="F29" i="6"/>
  <c r="F127" i="6" s="1"/>
  <c r="B29" i="6"/>
  <c r="B127" i="6" s="1"/>
  <c r="P8" i="6"/>
  <c r="P82" i="14"/>
  <c r="L8" i="6"/>
  <c r="L82" i="14"/>
  <c r="H8" i="6"/>
  <c r="H82" i="14"/>
  <c r="D8" i="6"/>
  <c r="D82" i="14"/>
  <c r="P7" i="6"/>
  <c r="P81" i="14"/>
  <c r="L7" i="6"/>
  <c r="L81" i="14"/>
  <c r="H7" i="6"/>
  <c r="H81" i="14"/>
  <c r="D7" i="6"/>
  <c r="D81" i="14"/>
  <c r="P6" i="6"/>
  <c r="P130" i="6" s="1"/>
  <c r="P80" i="14"/>
  <c r="L6" i="6"/>
  <c r="L80" i="14"/>
  <c r="H6" i="6"/>
  <c r="H130" i="6" s="1"/>
  <c r="H80" i="14"/>
  <c r="D6" i="6"/>
  <c r="D130" i="6" s="1"/>
  <c r="D80" i="14"/>
  <c r="N200" i="15"/>
  <c r="J200" i="15"/>
  <c r="F200" i="15"/>
  <c r="N183" i="15"/>
  <c r="N158" i="15"/>
  <c r="N257" i="17"/>
  <c r="N257" i="16"/>
  <c r="F257" i="17"/>
  <c r="F257" i="16"/>
  <c r="N256" i="17"/>
  <c r="N256" i="16"/>
  <c r="F256" i="17"/>
  <c r="F256" i="16"/>
  <c r="N255" i="17"/>
  <c r="N255" i="16"/>
  <c r="F255" i="17"/>
  <c r="F255" i="16"/>
  <c r="N254" i="17"/>
  <c r="N254" i="16"/>
  <c r="F254" i="17"/>
  <c r="F254" i="16"/>
  <c r="N247" i="17"/>
  <c r="N247" i="16"/>
  <c r="J247" i="17"/>
  <c r="F247" i="17"/>
  <c r="F247" i="16"/>
  <c r="B247" i="17"/>
  <c r="N246" i="17"/>
  <c r="N246" i="16"/>
  <c r="J246" i="17"/>
  <c r="F246" i="17"/>
  <c r="F246" i="16"/>
  <c r="B246" i="17"/>
  <c r="N245" i="17"/>
  <c r="N245" i="16"/>
  <c r="J245" i="17"/>
  <c r="F245" i="17"/>
  <c r="F245" i="16"/>
  <c r="B245" i="17"/>
  <c r="N244" i="17"/>
  <c r="N244" i="16"/>
  <c r="J244" i="17"/>
  <c r="F244" i="17"/>
  <c r="F244" i="16"/>
  <c r="B244" i="17"/>
  <c r="N239" i="17"/>
  <c r="N239" i="16"/>
  <c r="J239" i="17"/>
  <c r="F239" i="17"/>
  <c r="F239" i="16"/>
  <c r="B239" i="17"/>
  <c r="N237" i="17"/>
  <c r="N237" i="16"/>
  <c r="J237" i="17"/>
  <c r="F237" i="17"/>
  <c r="F237" i="16"/>
  <c r="B237" i="17"/>
  <c r="N236" i="17"/>
  <c r="N236" i="16"/>
  <c r="J236" i="17"/>
  <c r="F236" i="17"/>
  <c r="F236" i="16"/>
  <c r="B236" i="17"/>
  <c r="J257" i="16"/>
  <c r="P256" i="16"/>
  <c r="B256" i="16"/>
  <c r="B255" i="16"/>
  <c r="B254" i="16"/>
  <c r="B247" i="16"/>
  <c r="B246" i="16"/>
  <c r="B245" i="16"/>
  <c r="B244" i="16"/>
  <c r="B239" i="16"/>
  <c r="B237" i="16"/>
  <c r="B236" i="16"/>
  <c r="H200" i="16"/>
  <c r="D200" i="16"/>
  <c r="H256" i="16"/>
  <c r="P255" i="16"/>
  <c r="H255" i="16"/>
  <c r="P254" i="16"/>
  <c r="H254" i="16"/>
  <c r="P253" i="16"/>
  <c r="H253" i="16"/>
  <c r="P252" i="16"/>
  <c r="H252" i="16"/>
  <c r="P251" i="16"/>
  <c r="H251" i="16"/>
  <c r="P250" i="16"/>
  <c r="H250" i="16"/>
  <c r="P94" i="14"/>
  <c r="L94" i="14"/>
  <c r="H94" i="14"/>
  <c r="D94" i="14"/>
  <c r="P93" i="14"/>
  <c r="L93" i="14"/>
  <c r="H93" i="14"/>
  <c r="D93" i="14"/>
  <c r="P91" i="14"/>
  <c r="L91" i="14"/>
  <c r="H91" i="14"/>
  <c r="D91" i="14"/>
  <c r="P90" i="14"/>
  <c r="L90" i="14"/>
  <c r="H90" i="14"/>
  <c r="D90" i="14"/>
  <c r="D234" i="17"/>
  <c r="D225" i="17"/>
  <c r="O70" i="18"/>
  <c r="O89" i="18"/>
  <c r="K70" i="18"/>
  <c r="K89" i="18"/>
  <c r="G70" i="18"/>
  <c r="G89" i="18"/>
  <c r="C70" i="18"/>
  <c r="C89" i="18"/>
  <c r="E102" i="18"/>
  <c r="E165" i="6" s="1"/>
  <c r="O246" i="19"/>
  <c r="O238" i="19"/>
  <c r="C235" i="19"/>
  <c r="C227" i="19"/>
  <c r="G219" i="19"/>
  <c r="N243" i="20"/>
  <c r="C157" i="20"/>
  <c r="G180" i="21"/>
  <c r="G185" i="21"/>
  <c r="G192" i="21"/>
  <c r="G181" i="21"/>
  <c r="G187" i="21"/>
  <c r="G184" i="21"/>
  <c r="P249" i="16"/>
  <c r="H249" i="16"/>
  <c r="Q102" i="18"/>
  <c r="Q165" i="6" s="1"/>
  <c r="H51" i="18"/>
  <c r="H60" i="6" s="1"/>
  <c r="H133" i="6" s="1"/>
  <c r="I246" i="19"/>
  <c r="E245" i="19"/>
  <c r="I244" i="19"/>
  <c r="E243" i="19"/>
  <c r="I242" i="19"/>
  <c r="E241" i="19"/>
  <c r="I240" i="19"/>
  <c r="E239" i="19"/>
  <c r="I238" i="19"/>
  <c r="I235" i="19"/>
  <c r="Q172" i="19"/>
  <c r="M172" i="19"/>
  <c r="I172" i="19"/>
  <c r="I157" i="19" s="1"/>
  <c r="E172" i="19"/>
  <c r="O194" i="21"/>
  <c r="K181" i="21"/>
  <c r="K187" i="21"/>
  <c r="K226" i="21"/>
  <c r="K80" i="18"/>
  <c r="K78" i="18" s="1"/>
  <c r="K107" i="6" s="1"/>
  <c r="C184" i="21"/>
  <c r="C189" i="21"/>
  <c r="C226" i="21"/>
  <c r="K189" i="21"/>
  <c r="G188" i="21"/>
  <c r="K234" i="21"/>
  <c r="C187" i="21"/>
  <c r="K184" i="21"/>
  <c r="G233" i="21"/>
  <c r="G182" i="21"/>
  <c r="C181" i="21"/>
  <c r="O50" i="22"/>
  <c r="O64" i="6" s="1"/>
  <c r="O137" i="6" s="1"/>
  <c r="O68" i="22"/>
  <c r="K50" i="22"/>
  <c r="K64" i="6" s="1"/>
  <c r="K137" i="6" s="1"/>
  <c r="K68" i="22"/>
  <c r="G50" i="22"/>
  <c r="G64" i="6" s="1"/>
  <c r="G137" i="6" s="1"/>
  <c r="G68" i="22"/>
  <c r="C50" i="22"/>
  <c r="C64" i="6" s="1"/>
  <c r="C137" i="6" s="1"/>
  <c r="Q129" i="24"/>
  <c r="N62" i="10"/>
  <c r="F62" i="10"/>
  <c r="P92" i="14"/>
  <c r="L92" i="14"/>
  <c r="H92" i="14"/>
  <c r="D92" i="14"/>
  <c r="P69" i="14"/>
  <c r="L69" i="14"/>
  <c r="H69" i="14"/>
  <c r="D69" i="14"/>
  <c r="P100" i="14"/>
  <c r="P161" i="6" s="1"/>
  <c r="P98" i="14"/>
  <c r="P159" i="6" s="1"/>
  <c r="P49" i="6"/>
  <c r="L49" i="6"/>
  <c r="H49" i="6"/>
  <c r="D49" i="6"/>
  <c r="P48" i="6"/>
  <c r="L48" i="6"/>
  <c r="H48" i="6"/>
  <c r="D48" i="6"/>
  <c r="P47" i="6"/>
  <c r="L47" i="6"/>
  <c r="H47" i="6"/>
  <c r="D47" i="6"/>
  <c r="P46" i="6"/>
  <c r="L46" i="6"/>
  <c r="H46" i="6"/>
  <c r="D46" i="6"/>
  <c r="P45" i="6"/>
  <c r="L45" i="6"/>
  <c r="H45" i="6"/>
  <c r="D45" i="6"/>
  <c r="P44" i="6"/>
  <c r="L44" i="6"/>
  <c r="H44" i="6"/>
  <c r="D44" i="6"/>
  <c r="P43" i="6"/>
  <c r="L43" i="6"/>
  <c r="H43" i="6"/>
  <c r="D43" i="6"/>
  <c r="P41" i="6"/>
  <c r="L41" i="6"/>
  <c r="H41" i="6"/>
  <c r="D41" i="6"/>
  <c r="P40" i="6"/>
  <c r="L40" i="6"/>
  <c r="H40" i="6"/>
  <c r="D40" i="6"/>
  <c r="P38" i="6"/>
  <c r="L38" i="6"/>
  <c r="H38" i="6"/>
  <c r="D38" i="6"/>
  <c r="P37" i="6"/>
  <c r="L37" i="6"/>
  <c r="H37" i="6"/>
  <c r="D37" i="6"/>
  <c r="P36" i="6"/>
  <c r="L36" i="6"/>
  <c r="H36" i="6"/>
  <c r="D36" i="6"/>
  <c r="P35" i="6"/>
  <c r="L35" i="6"/>
  <c r="H35" i="6"/>
  <c r="D35" i="6"/>
  <c r="P34" i="6"/>
  <c r="L34" i="6"/>
  <c r="H34" i="6"/>
  <c r="D34" i="6"/>
  <c r="P31" i="6"/>
  <c r="L31" i="6"/>
  <c r="H31" i="6"/>
  <c r="D31" i="6"/>
  <c r="P29" i="6"/>
  <c r="L29" i="6"/>
  <c r="H29" i="6"/>
  <c r="H127" i="6" s="1"/>
  <c r="D29" i="6"/>
  <c r="D127" i="6" s="1"/>
  <c r="K200" i="15"/>
  <c r="C200" i="15"/>
  <c r="K183" i="15"/>
  <c r="G183" i="15"/>
  <c r="O167" i="15"/>
  <c r="C167" i="15"/>
  <c r="K158" i="15"/>
  <c r="G158" i="15"/>
  <c r="C158" i="15"/>
  <c r="O253" i="16"/>
  <c r="K253" i="16"/>
  <c r="G253" i="16"/>
  <c r="C253" i="16"/>
  <c r="O252" i="16"/>
  <c r="K252" i="16"/>
  <c r="G252" i="16"/>
  <c r="C252" i="16"/>
  <c r="O251" i="16"/>
  <c r="K251" i="16"/>
  <c r="G251" i="16"/>
  <c r="C251" i="16"/>
  <c r="O250" i="16"/>
  <c r="K250" i="16"/>
  <c r="G250" i="16"/>
  <c r="C250" i="16"/>
  <c r="O249" i="16"/>
  <c r="K249" i="16"/>
  <c r="G249" i="16"/>
  <c r="C249" i="16"/>
  <c r="O243" i="16"/>
  <c r="K243" i="16"/>
  <c r="G243" i="16"/>
  <c r="C243" i="16"/>
  <c r="O242" i="16"/>
  <c r="K242" i="16"/>
  <c r="G242" i="16"/>
  <c r="C242" i="16"/>
  <c r="O241" i="16"/>
  <c r="K241" i="16"/>
  <c r="G241" i="16"/>
  <c r="C241" i="16"/>
  <c r="O240" i="16"/>
  <c r="K240" i="16"/>
  <c r="G240" i="16"/>
  <c r="C240" i="16"/>
  <c r="O235" i="16"/>
  <c r="K235" i="16"/>
  <c r="G235" i="16"/>
  <c r="C235" i="16"/>
  <c r="O233" i="15"/>
  <c r="K233" i="16"/>
  <c r="G233" i="15"/>
  <c r="C233" i="16"/>
  <c r="O232" i="15"/>
  <c r="K232" i="16"/>
  <c r="G232" i="15"/>
  <c r="C232" i="16"/>
  <c r="O231" i="15"/>
  <c r="K231" i="16"/>
  <c r="G231" i="15"/>
  <c r="C231" i="16"/>
  <c r="O230" i="15"/>
  <c r="K230" i="16"/>
  <c r="G230" i="15"/>
  <c r="C230" i="16"/>
  <c r="O229" i="16"/>
  <c r="K229" i="16"/>
  <c r="G229" i="16"/>
  <c r="C229" i="16"/>
  <c r="O224" i="15"/>
  <c r="K224" i="16"/>
  <c r="G224" i="15"/>
  <c r="C224" i="16"/>
  <c r="O223" i="15"/>
  <c r="K223" i="16"/>
  <c r="G223" i="15"/>
  <c r="C223" i="16"/>
  <c r="O222" i="15"/>
  <c r="K222" i="16"/>
  <c r="G222" i="15"/>
  <c r="C222" i="16"/>
  <c r="O221" i="15"/>
  <c r="K221" i="16"/>
  <c r="G221" i="15"/>
  <c r="C221" i="16"/>
  <c r="J200" i="16"/>
  <c r="F200" i="16"/>
  <c r="B200" i="16"/>
  <c r="N183" i="16"/>
  <c r="F183" i="16"/>
  <c r="N167" i="16"/>
  <c r="B158" i="16"/>
  <c r="H257" i="17"/>
  <c r="H256" i="17"/>
  <c r="H255" i="17"/>
  <c r="H254" i="17"/>
  <c r="H237" i="17"/>
  <c r="H236" i="17"/>
  <c r="H234" i="17"/>
  <c r="H216" i="17"/>
  <c r="H181" i="17"/>
  <c r="C158" i="17"/>
  <c r="I94" i="18"/>
  <c r="M89" i="18"/>
  <c r="K75" i="18"/>
  <c r="Q246" i="19"/>
  <c r="M245" i="19"/>
  <c r="Q244" i="19"/>
  <c r="M243" i="19"/>
  <c r="Q242" i="19"/>
  <c r="M241" i="19"/>
  <c r="Q240" i="19"/>
  <c r="M239" i="19"/>
  <c r="Q238" i="19"/>
  <c r="Q235" i="19"/>
  <c r="E235" i="19"/>
  <c r="Q233" i="19"/>
  <c r="E233" i="19"/>
  <c r="Q231" i="19"/>
  <c r="E231" i="19"/>
  <c r="Q229" i="19"/>
  <c r="E229" i="19"/>
  <c r="Q227" i="19"/>
  <c r="E227" i="19"/>
  <c r="E224" i="19"/>
  <c r="I223" i="19"/>
  <c r="E222" i="19"/>
  <c r="I221" i="19"/>
  <c r="E220" i="19"/>
  <c r="I219" i="19"/>
  <c r="E218" i="19"/>
  <c r="I217" i="19"/>
  <c r="E216" i="19"/>
  <c r="I215" i="19"/>
  <c r="Q191" i="19"/>
  <c r="M191" i="19"/>
  <c r="I191" i="19"/>
  <c r="E191" i="19"/>
  <c r="Q187" i="19"/>
  <c r="M187" i="19"/>
  <c r="I187" i="19"/>
  <c r="E187" i="19"/>
  <c r="Q184" i="19"/>
  <c r="M184" i="19"/>
  <c r="I184" i="19"/>
  <c r="E184" i="19"/>
  <c r="Q181" i="19"/>
  <c r="M181" i="19"/>
  <c r="I181" i="19"/>
  <c r="E181" i="19"/>
  <c r="Q180" i="19"/>
  <c r="M180" i="19"/>
  <c r="I180" i="19"/>
  <c r="E180" i="19"/>
  <c r="Q179" i="19"/>
  <c r="M179" i="19"/>
  <c r="I179" i="19"/>
  <c r="E179" i="19"/>
  <c r="Q178" i="19"/>
  <c r="M178" i="19"/>
  <c r="I178" i="19"/>
  <c r="E178" i="19"/>
  <c r="Q177" i="19"/>
  <c r="M177" i="19"/>
  <c r="I177" i="19"/>
  <c r="E177" i="19"/>
  <c r="Q176" i="19"/>
  <c r="M176" i="19"/>
  <c r="I176" i="19"/>
  <c r="E176" i="19"/>
  <c r="K246" i="20"/>
  <c r="K246" i="19"/>
  <c r="C246" i="20"/>
  <c r="C246" i="19"/>
  <c r="K245" i="20"/>
  <c r="K245" i="19"/>
  <c r="G245" i="20"/>
  <c r="G245" i="21"/>
  <c r="C245" i="20"/>
  <c r="C245" i="19"/>
  <c r="K244" i="20"/>
  <c r="K244" i="19"/>
  <c r="C244" i="20"/>
  <c r="C244" i="21"/>
  <c r="C244" i="19"/>
  <c r="K243" i="20"/>
  <c r="K243" i="19"/>
  <c r="C243" i="20"/>
  <c r="C243" i="19"/>
  <c r="K242" i="20"/>
  <c r="K242" i="21"/>
  <c r="K242" i="19"/>
  <c r="C242" i="20"/>
  <c r="C242" i="19"/>
  <c r="K241" i="20"/>
  <c r="K241" i="19"/>
  <c r="C241" i="20"/>
  <c r="C241" i="19"/>
  <c r="K240" i="20"/>
  <c r="K240" i="19"/>
  <c r="C240" i="20"/>
  <c r="C240" i="19"/>
  <c r="K239" i="20"/>
  <c r="K239" i="19"/>
  <c r="C239" i="20"/>
  <c r="C239" i="19"/>
  <c r="K238" i="20"/>
  <c r="K238" i="19"/>
  <c r="C238" i="20"/>
  <c r="C238" i="19"/>
  <c r="G237" i="20"/>
  <c r="G237" i="21"/>
  <c r="O235" i="20"/>
  <c r="O235" i="19"/>
  <c r="G235" i="20"/>
  <c r="G235" i="19"/>
  <c r="O234" i="20"/>
  <c r="O234" i="19"/>
  <c r="G234" i="20"/>
  <c r="G234" i="19"/>
  <c r="C234" i="20"/>
  <c r="C234" i="21"/>
  <c r="O233" i="20"/>
  <c r="O233" i="19"/>
  <c r="G233" i="20"/>
  <c r="G233" i="19"/>
  <c r="O232" i="20"/>
  <c r="O232" i="19"/>
  <c r="K232" i="20"/>
  <c r="K232" i="21"/>
  <c r="G232" i="20"/>
  <c r="G232" i="19"/>
  <c r="O231" i="20"/>
  <c r="O231" i="19"/>
  <c r="G231" i="20"/>
  <c r="G231" i="21"/>
  <c r="G231" i="19"/>
  <c r="O230" i="20"/>
  <c r="O230" i="19"/>
  <c r="G230" i="20"/>
  <c r="G230" i="19"/>
  <c r="O229" i="20"/>
  <c r="O229" i="19"/>
  <c r="G229" i="20"/>
  <c r="G229" i="19"/>
  <c r="O228" i="20"/>
  <c r="O228" i="19"/>
  <c r="G228" i="20"/>
  <c r="G228" i="19"/>
  <c r="O227" i="20"/>
  <c r="O227" i="19"/>
  <c r="G227" i="20"/>
  <c r="G227" i="19"/>
  <c r="K224" i="20"/>
  <c r="K224" i="19"/>
  <c r="C224" i="20"/>
  <c r="C224" i="19"/>
  <c r="K223" i="20"/>
  <c r="K223" i="19"/>
  <c r="C223" i="20"/>
  <c r="C223" i="19"/>
  <c r="K222" i="20"/>
  <c r="K222" i="19"/>
  <c r="C222" i="20"/>
  <c r="C222" i="19"/>
  <c r="K221" i="20"/>
  <c r="K221" i="19"/>
  <c r="C221" i="20"/>
  <c r="C221" i="19"/>
  <c r="K220" i="20"/>
  <c r="K220" i="19"/>
  <c r="C220" i="20"/>
  <c r="C220" i="19"/>
  <c r="K219" i="20"/>
  <c r="K219" i="19"/>
  <c r="C219" i="20"/>
  <c r="C219" i="19"/>
  <c r="K218" i="20"/>
  <c r="K218" i="19"/>
  <c r="C218" i="20"/>
  <c r="C218" i="19"/>
  <c r="K217" i="20"/>
  <c r="K217" i="19"/>
  <c r="C217" i="20"/>
  <c r="C217" i="19"/>
  <c r="K216" i="20"/>
  <c r="K216" i="19"/>
  <c r="C216" i="20"/>
  <c r="C216" i="19"/>
  <c r="K215" i="20"/>
  <c r="K215" i="19"/>
  <c r="C215" i="20"/>
  <c r="C215" i="19"/>
  <c r="O98" i="18"/>
  <c r="G98" i="18"/>
  <c r="O97" i="18"/>
  <c r="G97" i="18"/>
  <c r="C245" i="21"/>
  <c r="G242" i="21"/>
  <c r="K233" i="21"/>
  <c r="C231" i="21"/>
  <c r="G222" i="21"/>
  <c r="K214" i="21"/>
  <c r="D210" i="21"/>
  <c r="D198" i="21"/>
  <c r="D197" i="21"/>
  <c r="D196" i="21"/>
  <c r="D195" i="21"/>
  <c r="C192" i="21"/>
  <c r="K182" i="21"/>
  <c r="C180" i="21"/>
  <c r="K165" i="21"/>
  <c r="O170" i="21"/>
  <c r="K173" i="21"/>
  <c r="G214" i="21"/>
  <c r="C173" i="21"/>
  <c r="G170" i="21"/>
  <c r="K169" i="21"/>
  <c r="C169" i="21"/>
  <c r="O168" i="21"/>
  <c r="O223" i="21"/>
  <c r="G168" i="21"/>
  <c r="G223" i="21"/>
  <c r="O166" i="21"/>
  <c r="K166" i="21"/>
  <c r="C166" i="21"/>
  <c r="O165" i="21"/>
  <c r="O222" i="21"/>
  <c r="K222" i="21"/>
  <c r="G165" i="21"/>
  <c r="C222" i="21"/>
  <c r="O164" i="21"/>
  <c r="O221" i="21"/>
  <c r="K164" i="21"/>
  <c r="G221" i="21"/>
  <c r="C164" i="21"/>
  <c r="O162" i="21"/>
  <c r="O219" i="21"/>
  <c r="K219" i="21"/>
  <c r="G162" i="21"/>
  <c r="C219" i="21"/>
  <c r="C68" i="22"/>
  <c r="C191" i="23"/>
  <c r="P203" i="24"/>
  <c r="Q183" i="17"/>
  <c r="M183" i="17"/>
  <c r="I183" i="17"/>
  <c r="Q158" i="17"/>
  <c r="E158" i="17"/>
  <c r="Q75" i="18"/>
  <c r="M75" i="18"/>
  <c r="I75" i="18"/>
  <c r="E75" i="18"/>
  <c r="Q51" i="18"/>
  <c r="Q60" i="6" s="1"/>
  <c r="Q133" i="6" s="1"/>
  <c r="M51" i="18"/>
  <c r="M60" i="6" s="1"/>
  <c r="M133" i="6" s="1"/>
  <c r="I51" i="18"/>
  <c r="I60" i="6" s="1"/>
  <c r="I133" i="6" s="1"/>
  <c r="E51" i="18"/>
  <c r="E60" i="6" s="1"/>
  <c r="E133" i="6" s="1"/>
  <c r="C175" i="20"/>
  <c r="K100" i="18"/>
  <c r="K163" i="6" s="1"/>
  <c r="P58" i="22"/>
  <c r="P111" i="6" s="1"/>
  <c r="D58" i="22"/>
  <c r="D111" i="6" s="1"/>
  <c r="D76" i="22"/>
  <c r="D167" i="6" s="1"/>
  <c r="Q129" i="23"/>
  <c r="L211" i="24"/>
  <c r="L175" i="23"/>
  <c r="H211" i="24"/>
  <c r="H175" i="23"/>
  <c r="D211" i="24"/>
  <c r="D175" i="23"/>
  <c r="P210" i="25"/>
  <c r="P210" i="24"/>
  <c r="P172" i="23"/>
  <c r="L210" i="25"/>
  <c r="L172" i="23"/>
  <c r="H210" i="25"/>
  <c r="H210" i="24"/>
  <c r="H172" i="23"/>
  <c r="D210" i="25"/>
  <c r="D210" i="24"/>
  <c r="D172" i="23"/>
  <c r="P171" i="23"/>
  <c r="P209" i="24"/>
  <c r="L209" i="24"/>
  <c r="L171" i="23"/>
  <c r="H209" i="24"/>
  <c r="H171" i="23"/>
  <c r="D209" i="24"/>
  <c r="D171" i="23"/>
  <c r="P208" i="25"/>
  <c r="P208" i="24"/>
  <c r="P168" i="23"/>
  <c r="L208" i="25"/>
  <c r="L168" i="23"/>
  <c r="L208" i="24"/>
  <c r="H208" i="25"/>
  <c r="H208" i="24"/>
  <c r="H168" i="23"/>
  <c r="D208" i="25"/>
  <c r="D208" i="24"/>
  <c r="D168" i="23"/>
  <c r="P207" i="25"/>
  <c r="P167" i="23"/>
  <c r="L207" i="25"/>
  <c r="L207" i="24"/>
  <c r="L167" i="23"/>
  <c r="H207" i="25"/>
  <c r="H207" i="24"/>
  <c r="H167" i="23"/>
  <c r="D207" i="25"/>
  <c r="D207" i="24"/>
  <c r="D167" i="23"/>
  <c r="P206" i="24"/>
  <c r="P166" i="23"/>
  <c r="H206" i="24"/>
  <c r="H166" i="23"/>
  <c r="D206" i="24"/>
  <c r="D166" i="23"/>
  <c r="P165" i="23"/>
  <c r="P205" i="24"/>
  <c r="L205" i="24"/>
  <c r="L165" i="23"/>
  <c r="H205" i="24"/>
  <c r="H165" i="23"/>
  <c r="D205" i="24"/>
  <c r="D165" i="23"/>
  <c r="P204" i="24"/>
  <c r="P164" i="23"/>
  <c r="L164" i="23"/>
  <c r="L204" i="24"/>
  <c r="H204" i="24"/>
  <c r="H164" i="23"/>
  <c r="D204" i="24"/>
  <c r="D164" i="23"/>
  <c r="L203" i="24"/>
  <c r="L163" i="23"/>
  <c r="D203" i="24"/>
  <c r="D163" i="23"/>
  <c r="P200" i="25"/>
  <c r="P157" i="23"/>
  <c r="L200" i="25"/>
  <c r="L157" i="23"/>
  <c r="H200" i="25"/>
  <c r="H157" i="23"/>
  <c r="D200" i="25"/>
  <c r="D157" i="23"/>
  <c r="P199" i="25"/>
  <c r="P154" i="23"/>
  <c r="L199" i="25"/>
  <c r="L154" i="23"/>
  <c r="H199" i="25"/>
  <c r="H154" i="23"/>
  <c r="D199" i="25"/>
  <c r="D154" i="23"/>
  <c r="P198" i="25"/>
  <c r="P150" i="23"/>
  <c r="L198" i="25"/>
  <c r="L150" i="23"/>
  <c r="H198" i="25"/>
  <c r="H150" i="23"/>
  <c r="D198" i="25"/>
  <c r="D150" i="23"/>
  <c r="P196" i="25"/>
  <c r="P148" i="23"/>
  <c r="P143" i="23" s="1"/>
  <c r="L196" i="25"/>
  <c r="L148" i="23"/>
  <c r="H196" i="25"/>
  <c r="H148" i="23"/>
  <c r="D196" i="25"/>
  <c r="D148" i="23"/>
  <c r="P188" i="25"/>
  <c r="P139" i="23"/>
  <c r="L188" i="25"/>
  <c r="L139" i="23"/>
  <c r="H188" i="25"/>
  <c r="H139" i="23"/>
  <c r="D188" i="25"/>
  <c r="D139" i="23"/>
  <c r="P187" i="25"/>
  <c r="P136" i="23"/>
  <c r="L187" i="25"/>
  <c r="L136" i="23"/>
  <c r="H187" i="25"/>
  <c r="H136" i="23"/>
  <c r="D187" i="25"/>
  <c r="D136" i="23"/>
  <c r="P185" i="25"/>
  <c r="P134" i="23"/>
  <c r="L185" i="25"/>
  <c r="L134" i="23"/>
  <c r="H185" i="25"/>
  <c r="H134" i="23"/>
  <c r="D185" i="25"/>
  <c r="D134" i="23"/>
  <c r="P211" i="24"/>
  <c r="L206" i="24"/>
  <c r="O162" i="24"/>
  <c r="N58" i="22"/>
  <c r="N111" i="6" s="1"/>
  <c r="N76" i="22"/>
  <c r="N167" i="6" s="1"/>
  <c r="J58" i="22"/>
  <c r="J111" i="6" s="1"/>
  <c r="J76" i="22"/>
  <c r="J167" i="6" s="1"/>
  <c r="Q50" i="22"/>
  <c r="Q64" i="6" s="1"/>
  <c r="Q137" i="6" s="1"/>
  <c r="M50" i="22"/>
  <c r="M64" i="6" s="1"/>
  <c r="M137" i="6" s="1"/>
  <c r="I50" i="22"/>
  <c r="I64" i="6" s="1"/>
  <c r="I137" i="6" s="1"/>
  <c r="E50" i="22"/>
  <c r="E64" i="6" s="1"/>
  <c r="E137" i="6" s="1"/>
  <c r="E162" i="23"/>
  <c r="N210" i="25"/>
  <c r="N210" i="24"/>
  <c r="J210" i="25"/>
  <c r="J210" i="24"/>
  <c r="B210" i="25"/>
  <c r="B210" i="24"/>
  <c r="N208" i="25"/>
  <c r="N208" i="24"/>
  <c r="J208" i="25"/>
  <c r="J208" i="24"/>
  <c r="B208" i="25"/>
  <c r="B208" i="24"/>
  <c r="N207" i="25"/>
  <c r="N207" i="24"/>
  <c r="J207" i="25"/>
  <c r="J207" i="24"/>
  <c r="B207" i="25"/>
  <c r="B207" i="24"/>
  <c r="J200" i="25"/>
  <c r="J200" i="24"/>
  <c r="F200" i="25"/>
  <c r="F200" i="24"/>
  <c r="N199" i="25"/>
  <c r="N199" i="24"/>
  <c r="J199" i="25"/>
  <c r="J199" i="24"/>
  <c r="B199" i="25"/>
  <c r="B199" i="24"/>
  <c r="J198" i="25"/>
  <c r="J198" i="24"/>
  <c r="F198" i="25"/>
  <c r="F198" i="24"/>
  <c r="J196" i="25"/>
  <c r="J196" i="24"/>
  <c r="F196" i="25"/>
  <c r="F196" i="24"/>
  <c r="N188" i="25"/>
  <c r="N188" i="24"/>
  <c r="J188" i="25"/>
  <c r="J188" i="24"/>
  <c r="B188" i="25"/>
  <c r="B188" i="24"/>
  <c r="J187" i="25"/>
  <c r="J187" i="24"/>
  <c r="F187" i="25"/>
  <c r="F187" i="24"/>
  <c r="J185" i="25"/>
  <c r="J185" i="24"/>
  <c r="F185" i="25"/>
  <c r="F185" i="24"/>
  <c r="F211" i="24"/>
  <c r="F207" i="24"/>
  <c r="F199" i="24"/>
  <c r="N196" i="24"/>
  <c r="N187" i="24"/>
  <c r="B185" i="24"/>
  <c r="F182" i="24"/>
  <c r="N166" i="25"/>
  <c r="N206" i="25"/>
  <c r="J166" i="25"/>
  <c r="J206" i="25"/>
  <c r="B166" i="25"/>
  <c r="B206" i="25"/>
  <c r="N165" i="25"/>
  <c r="N205" i="25"/>
  <c r="J165" i="25"/>
  <c r="J205" i="25"/>
  <c r="B165" i="25"/>
  <c r="B205" i="25"/>
  <c r="N164" i="25"/>
  <c r="N204" i="25"/>
  <c r="J164" i="25"/>
  <c r="J204" i="25"/>
  <c r="B164" i="25"/>
  <c r="B204" i="25"/>
  <c r="N163" i="25"/>
  <c r="N203" i="25"/>
  <c r="J163" i="25"/>
  <c r="J203" i="25"/>
  <c r="B163" i="25"/>
  <c r="B203" i="25"/>
  <c r="P189" i="25"/>
  <c r="P140" i="25"/>
  <c r="H140" i="25"/>
  <c r="H189" i="25"/>
  <c r="D189" i="25"/>
  <c r="D140" i="25"/>
  <c r="P135" i="25"/>
  <c r="P186" i="25"/>
  <c r="L135" i="25"/>
  <c r="L186" i="25"/>
  <c r="H135" i="25"/>
  <c r="H186" i="25"/>
  <c r="D135" i="25"/>
  <c r="D186" i="25"/>
  <c r="P133" i="25"/>
  <c r="P184" i="25"/>
  <c r="L133" i="25"/>
  <c r="L184" i="25"/>
  <c r="H133" i="25"/>
  <c r="H184" i="25"/>
  <c r="D133" i="25"/>
  <c r="D184" i="25"/>
  <c r="P132" i="25"/>
  <c r="P183" i="25"/>
  <c r="L132" i="25"/>
  <c r="L183" i="25"/>
  <c r="H132" i="25"/>
  <c r="H183" i="25"/>
  <c r="D132" i="25"/>
  <c r="D183" i="25"/>
  <c r="P131" i="25"/>
  <c r="P182" i="25"/>
  <c r="L131" i="25"/>
  <c r="L182" i="25"/>
  <c r="H131" i="25"/>
  <c r="H182" i="25"/>
  <c r="D131" i="25"/>
  <c r="D182" i="25"/>
  <c r="P130" i="25"/>
  <c r="P181" i="25"/>
  <c r="L130" i="25"/>
  <c r="L181" i="25"/>
  <c r="H130" i="25"/>
  <c r="H181" i="25"/>
  <c r="D130" i="25"/>
  <c r="D181" i="25"/>
  <c r="P75" i="18"/>
  <c r="L75" i="18"/>
  <c r="H75" i="18"/>
  <c r="D75" i="18"/>
  <c r="O51" i="18"/>
  <c r="O60" i="6" s="1"/>
  <c r="O133" i="6" s="1"/>
  <c r="K51" i="18"/>
  <c r="K60" i="6" s="1"/>
  <c r="K133" i="6" s="1"/>
  <c r="G51" i="18"/>
  <c r="G60" i="6" s="1"/>
  <c r="G133" i="6" s="1"/>
  <c r="C51" i="18"/>
  <c r="C60" i="6" s="1"/>
  <c r="C133" i="6" s="1"/>
  <c r="H194" i="19"/>
  <c r="D194" i="19"/>
  <c r="L175" i="19"/>
  <c r="P245" i="21"/>
  <c r="L245" i="21"/>
  <c r="H245" i="21"/>
  <c r="D245" i="21"/>
  <c r="P244" i="21"/>
  <c r="L244" i="21"/>
  <c r="H244" i="21"/>
  <c r="D244" i="21"/>
  <c r="P243" i="21"/>
  <c r="L243" i="21"/>
  <c r="H243" i="21"/>
  <c r="D243" i="21"/>
  <c r="P242" i="21"/>
  <c r="L242" i="21"/>
  <c r="H242" i="21"/>
  <c r="D242" i="21"/>
  <c r="P237" i="21"/>
  <c r="L237" i="21"/>
  <c r="H237" i="21"/>
  <c r="D237" i="21"/>
  <c r="P234" i="21"/>
  <c r="L234" i="21"/>
  <c r="H234" i="21"/>
  <c r="D234" i="21"/>
  <c r="P233" i="21"/>
  <c r="L233" i="21"/>
  <c r="H233" i="21"/>
  <c r="D233" i="21"/>
  <c r="P232" i="21"/>
  <c r="L232" i="21"/>
  <c r="H232" i="21"/>
  <c r="D232" i="21"/>
  <c r="P231" i="21"/>
  <c r="L231" i="21"/>
  <c r="H231" i="21"/>
  <c r="D231" i="21"/>
  <c r="P237" i="20"/>
  <c r="H237" i="20"/>
  <c r="P234" i="20"/>
  <c r="H234" i="20"/>
  <c r="P233" i="20"/>
  <c r="H233" i="20"/>
  <c r="P232" i="20"/>
  <c r="H232" i="20"/>
  <c r="P231" i="20"/>
  <c r="H231" i="20"/>
  <c r="P223" i="20"/>
  <c r="H223" i="20"/>
  <c r="P222" i="20"/>
  <c r="H222" i="20"/>
  <c r="P221" i="20"/>
  <c r="H221" i="20"/>
  <c r="P219" i="20"/>
  <c r="H219" i="20"/>
  <c r="I194" i="20"/>
  <c r="M157" i="20"/>
  <c r="E157" i="20"/>
  <c r="K244" i="21"/>
  <c r="G243" i="21"/>
  <c r="C242" i="21"/>
  <c r="C232" i="21"/>
  <c r="J70" i="22"/>
  <c r="J69" i="22"/>
  <c r="J68" i="22"/>
  <c r="E68" i="22"/>
  <c r="H58" i="22"/>
  <c r="H75" i="22" s="1"/>
  <c r="Q55" i="22"/>
  <c r="M55" i="22"/>
  <c r="I55" i="22"/>
  <c r="E55" i="22"/>
  <c r="D50" i="22"/>
  <c r="D64" i="6" s="1"/>
  <c r="D137" i="6" s="1"/>
  <c r="D68" i="22"/>
  <c r="L50" i="22"/>
  <c r="L64" i="6" s="1"/>
  <c r="L137" i="6" s="1"/>
  <c r="G211" i="23"/>
  <c r="M210" i="23"/>
  <c r="C210" i="23"/>
  <c r="G209" i="23"/>
  <c r="M208" i="23"/>
  <c r="C208" i="23"/>
  <c r="G207" i="23"/>
  <c r="M206" i="23"/>
  <c r="C206" i="23"/>
  <c r="G205" i="23"/>
  <c r="C204" i="23"/>
  <c r="G203" i="23"/>
  <c r="Q200" i="23"/>
  <c r="G200" i="23"/>
  <c r="K199" i="23"/>
  <c r="Q198" i="23"/>
  <c r="G198" i="23"/>
  <c r="K197" i="23"/>
  <c r="Q196" i="23"/>
  <c r="G196" i="23"/>
  <c r="K195" i="23"/>
  <c r="Q194" i="23"/>
  <c r="G194" i="23"/>
  <c r="K193" i="23"/>
  <c r="G192" i="23"/>
  <c r="O189" i="23"/>
  <c r="E189" i="23"/>
  <c r="K188" i="23"/>
  <c r="O187" i="23"/>
  <c r="E187" i="23"/>
  <c r="K186" i="23"/>
  <c r="O185" i="23"/>
  <c r="E185" i="23"/>
  <c r="K184" i="23"/>
  <c r="O183" i="23"/>
  <c r="E183" i="23"/>
  <c r="K182" i="23"/>
  <c r="O181" i="23"/>
  <c r="N140" i="23"/>
  <c r="J140" i="23"/>
  <c r="F140" i="23"/>
  <c r="N139" i="23"/>
  <c r="J139" i="23"/>
  <c r="F139" i="23"/>
  <c r="B139" i="23"/>
  <c r="N136" i="23"/>
  <c r="J136" i="23"/>
  <c r="F136" i="23"/>
  <c r="B136" i="23"/>
  <c r="N135" i="23"/>
  <c r="J135" i="23"/>
  <c r="B135" i="23"/>
  <c r="N134" i="23"/>
  <c r="J134" i="23"/>
  <c r="F134" i="23"/>
  <c r="B134" i="23"/>
  <c r="N133" i="23"/>
  <c r="J133" i="23"/>
  <c r="F133" i="23"/>
  <c r="B133" i="23"/>
  <c r="J132" i="23"/>
  <c r="F132" i="23"/>
  <c r="B132" i="23"/>
  <c r="N131" i="23"/>
  <c r="J131" i="23"/>
  <c r="B131" i="23"/>
  <c r="N130" i="23"/>
  <c r="J130" i="23"/>
  <c r="F130" i="23"/>
  <c r="Q211" i="24"/>
  <c r="Q211" i="23"/>
  <c r="M211" i="24"/>
  <c r="I211" i="24"/>
  <c r="I211" i="23"/>
  <c r="E211" i="24"/>
  <c r="Q210" i="24"/>
  <c r="Q210" i="23"/>
  <c r="M210" i="24"/>
  <c r="M210" i="25"/>
  <c r="I210" i="24"/>
  <c r="I210" i="23"/>
  <c r="E210" i="24"/>
  <c r="E210" i="25"/>
  <c r="Q209" i="24"/>
  <c r="Q209" i="23"/>
  <c r="M209" i="24"/>
  <c r="I209" i="24"/>
  <c r="I209" i="23"/>
  <c r="E209" i="24"/>
  <c r="Q208" i="24"/>
  <c r="Q208" i="23"/>
  <c r="M208" i="24"/>
  <c r="M208" i="25"/>
  <c r="I208" i="24"/>
  <c r="I208" i="23"/>
  <c r="E208" i="24"/>
  <c r="E208" i="25"/>
  <c r="Q207" i="24"/>
  <c r="Q207" i="23"/>
  <c r="M207" i="24"/>
  <c r="M207" i="25"/>
  <c r="I207" i="24"/>
  <c r="I207" i="23"/>
  <c r="E207" i="24"/>
  <c r="E207" i="25"/>
  <c r="Q206" i="24"/>
  <c r="Q206" i="23"/>
  <c r="M206" i="24"/>
  <c r="I206" i="24"/>
  <c r="I206" i="23"/>
  <c r="E206" i="24"/>
  <c r="Q205" i="24"/>
  <c r="Q205" i="23"/>
  <c r="M205" i="24"/>
  <c r="I205" i="24"/>
  <c r="I205" i="23"/>
  <c r="E205" i="24"/>
  <c r="Q204" i="24"/>
  <c r="Q204" i="23"/>
  <c r="M204" i="24"/>
  <c r="I204" i="24"/>
  <c r="I204" i="23"/>
  <c r="E204" i="24"/>
  <c r="Q203" i="24"/>
  <c r="Q203" i="23"/>
  <c r="M203" i="24"/>
  <c r="I203" i="24"/>
  <c r="I203" i="23"/>
  <c r="E203" i="24"/>
  <c r="M202" i="24"/>
  <c r="I202" i="24"/>
  <c r="E202" i="24"/>
  <c r="Q200" i="24"/>
  <c r="M200" i="24"/>
  <c r="M200" i="23"/>
  <c r="I200" i="24"/>
  <c r="E200" i="24"/>
  <c r="E200" i="25"/>
  <c r="E200" i="23"/>
  <c r="Q199" i="24"/>
  <c r="M199" i="24"/>
  <c r="M199" i="25"/>
  <c r="M199" i="23"/>
  <c r="I199" i="24"/>
  <c r="E199" i="24"/>
  <c r="E199" i="25"/>
  <c r="E199" i="23"/>
  <c r="Q198" i="24"/>
  <c r="M198" i="24"/>
  <c r="M198" i="25"/>
  <c r="M198" i="23"/>
  <c r="I198" i="24"/>
  <c r="E198" i="24"/>
  <c r="E198" i="25"/>
  <c r="E198" i="23"/>
  <c r="Q197" i="24"/>
  <c r="M197" i="24"/>
  <c r="M197" i="23"/>
  <c r="I197" i="24"/>
  <c r="E197" i="24"/>
  <c r="E197" i="23"/>
  <c r="Q196" i="24"/>
  <c r="M196" i="24"/>
  <c r="M196" i="25"/>
  <c r="M196" i="23"/>
  <c r="I196" i="24"/>
  <c r="E196" i="24"/>
  <c r="E196" i="23"/>
  <c r="Q195" i="24"/>
  <c r="M195" i="24"/>
  <c r="M195" i="23"/>
  <c r="I195" i="24"/>
  <c r="E195" i="24"/>
  <c r="E195" i="23"/>
  <c r="Q194" i="24"/>
  <c r="M194" i="24"/>
  <c r="M194" i="23"/>
  <c r="I194" i="24"/>
  <c r="E194" i="24"/>
  <c r="E194" i="23"/>
  <c r="Q193" i="24"/>
  <c r="M193" i="24"/>
  <c r="M193" i="23"/>
  <c r="I193" i="24"/>
  <c r="E193" i="24"/>
  <c r="E193" i="23"/>
  <c r="Q192" i="24"/>
  <c r="M192" i="24"/>
  <c r="M192" i="23"/>
  <c r="I192" i="24"/>
  <c r="E192" i="24"/>
  <c r="E192" i="23"/>
  <c r="Q191" i="24"/>
  <c r="M191" i="24"/>
  <c r="I191" i="24"/>
  <c r="E191" i="24"/>
  <c r="Q189" i="24"/>
  <c r="Q189" i="23"/>
  <c r="M189" i="24"/>
  <c r="I189" i="24"/>
  <c r="I189" i="23"/>
  <c r="E189" i="24"/>
  <c r="Q188" i="24"/>
  <c r="Q188" i="23"/>
  <c r="M188" i="24"/>
  <c r="M188" i="25"/>
  <c r="I188" i="24"/>
  <c r="I188" i="23"/>
  <c r="E188" i="24"/>
  <c r="E188" i="25"/>
  <c r="Q187" i="23"/>
  <c r="I187" i="23"/>
  <c r="Q186" i="23"/>
  <c r="I186" i="23"/>
  <c r="Q185" i="23"/>
  <c r="I185" i="23"/>
  <c r="Q184" i="23"/>
  <c r="I184" i="23"/>
  <c r="Q183" i="23"/>
  <c r="I183" i="23"/>
  <c r="Q182" i="23"/>
  <c r="I182" i="23"/>
  <c r="Q181" i="23"/>
  <c r="I181" i="23"/>
  <c r="F208" i="24"/>
  <c r="F204" i="24"/>
  <c r="N198" i="24"/>
  <c r="B196" i="24"/>
  <c r="B187" i="24"/>
  <c r="O245" i="21"/>
  <c r="O244" i="21"/>
  <c r="O243" i="21"/>
  <c r="O242" i="21"/>
  <c r="O237" i="21"/>
  <c r="O234" i="21"/>
  <c r="O233" i="21"/>
  <c r="O232" i="21"/>
  <c r="O231" i="21"/>
  <c r="N74" i="22"/>
  <c r="J74" i="22"/>
  <c r="F74" i="22"/>
  <c r="B74" i="22"/>
  <c r="N73" i="22"/>
  <c r="J73" i="22"/>
  <c r="F73" i="22"/>
  <c r="B73" i="22"/>
  <c r="N72" i="22"/>
  <c r="J72" i="22"/>
  <c r="F72" i="22"/>
  <c r="B72" i="22"/>
  <c r="B70" i="22"/>
  <c r="B69" i="22"/>
  <c r="M68" i="22"/>
  <c r="B68" i="22"/>
  <c r="B58" i="22"/>
  <c r="B111" i="6" s="1"/>
  <c r="B76" i="22"/>
  <c r="B167" i="6" s="1"/>
  <c r="O55" i="22"/>
  <c r="K55" i="22"/>
  <c r="G55" i="22"/>
  <c r="C55" i="22"/>
  <c r="C211" i="23"/>
  <c r="G210" i="23"/>
  <c r="C209" i="23"/>
  <c r="G208" i="23"/>
  <c r="C207" i="23"/>
  <c r="G206" i="23"/>
  <c r="C205" i="23"/>
  <c r="K200" i="23"/>
  <c r="G199" i="23"/>
  <c r="K198" i="23"/>
  <c r="G197" i="23"/>
  <c r="K196" i="23"/>
  <c r="G195" i="23"/>
  <c r="K194" i="23"/>
  <c r="K189" i="23"/>
  <c r="O188" i="23"/>
  <c r="K187" i="23"/>
  <c r="O186" i="23"/>
  <c r="K185" i="23"/>
  <c r="O184" i="23"/>
  <c r="K183" i="23"/>
  <c r="N175" i="23"/>
  <c r="J175" i="23"/>
  <c r="B175" i="23"/>
  <c r="N172" i="23"/>
  <c r="J172" i="23"/>
  <c r="F172" i="23"/>
  <c r="B172" i="23"/>
  <c r="N171" i="23"/>
  <c r="J171" i="23"/>
  <c r="B171" i="23"/>
  <c r="N168" i="23"/>
  <c r="J168" i="23"/>
  <c r="F168" i="23"/>
  <c r="B168" i="23"/>
  <c r="N167" i="23"/>
  <c r="J167" i="23"/>
  <c r="F167" i="23"/>
  <c r="B167" i="23"/>
  <c r="N166" i="23"/>
  <c r="J166" i="23"/>
  <c r="F166" i="23"/>
  <c r="B166" i="23"/>
  <c r="N165" i="23"/>
  <c r="J165" i="23"/>
  <c r="B165" i="23"/>
  <c r="N164" i="23"/>
  <c r="J164" i="23"/>
  <c r="B164" i="23"/>
  <c r="N163" i="23"/>
  <c r="F163" i="23"/>
  <c r="Q143" i="23"/>
  <c r="F210" i="24"/>
  <c r="B200" i="24"/>
  <c r="F188" i="24"/>
  <c r="N185" i="24"/>
  <c r="Q71" i="26"/>
  <c r="Q143" i="28"/>
  <c r="Q70" i="26"/>
  <c r="Q133" i="28"/>
  <c r="N55" i="22"/>
  <c r="J55" i="22"/>
  <c r="F55" i="22"/>
  <c r="B55" i="22"/>
  <c r="N50" i="22"/>
  <c r="N64" i="6" s="1"/>
  <c r="N137" i="6" s="1"/>
  <c r="J50" i="22"/>
  <c r="J64" i="6" s="1"/>
  <c r="J137" i="6" s="1"/>
  <c r="F50" i="22"/>
  <c r="F64" i="6" s="1"/>
  <c r="F137" i="6" s="1"/>
  <c r="B50" i="22"/>
  <c r="O211" i="24"/>
  <c r="K211" i="24"/>
  <c r="G211" i="24"/>
  <c r="C211" i="24"/>
  <c r="O210" i="24"/>
  <c r="K210" i="24"/>
  <c r="G210" i="24"/>
  <c r="C210" i="24"/>
  <c r="O209" i="24"/>
  <c r="K209" i="24"/>
  <c r="G209" i="24"/>
  <c r="C209" i="24"/>
  <c r="O208" i="24"/>
  <c r="K208" i="24"/>
  <c r="G208" i="24"/>
  <c r="C208" i="24"/>
  <c r="O207" i="24"/>
  <c r="K207" i="24"/>
  <c r="G207" i="24"/>
  <c r="C207" i="24"/>
  <c r="O206" i="24"/>
  <c r="K206" i="24"/>
  <c r="G206" i="24"/>
  <c r="C206" i="24"/>
  <c r="O205" i="24"/>
  <c r="K205" i="24"/>
  <c r="G205" i="24"/>
  <c r="C205" i="24"/>
  <c r="O204" i="24"/>
  <c r="K204" i="24"/>
  <c r="G204" i="24"/>
  <c r="C204" i="24"/>
  <c r="O203" i="24"/>
  <c r="K203" i="24"/>
  <c r="G203" i="24"/>
  <c r="C203" i="24"/>
  <c r="O202" i="24"/>
  <c r="K202" i="24"/>
  <c r="G202" i="24"/>
  <c r="C202" i="24"/>
  <c r="O200" i="24"/>
  <c r="K200" i="24"/>
  <c r="G200" i="24"/>
  <c r="C200" i="24"/>
  <c r="O199" i="24"/>
  <c r="K199" i="24"/>
  <c r="G199" i="24"/>
  <c r="C199" i="24"/>
  <c r="O198" i="24"/>
  <c r="K198" i="24"/>
  <c r="G198" i="24"/>
  <c r="C198" i="24"/>
  <c r="O197" i="24"/>
  <c r="K197" i="24"/>
  <c r="G197" i="24"/>
  <c r="C197" i="24"/>
  <c r="O196" i="24"/>
  <c r="K196" i="24"/>
  <c r="G196" i="24"/>
  <c r="C196" i="24"/>
  <c r="O195" i="24"/>
  <c r="K195" i="24"/>
  <c r="G195" i="24"/>
  <c r="C195" i="24"/>
  <c r="O194" i="24"/>
  <c r="K194" i="24"/>
  <c r="G194" i="24"/>
  <c r="C194" i="24"/>
  <c r="O193" i="24"/>
  <c r="K193" i="24"/>
  <c r="G193" i="24"/>
  <c r="C193" i="24"/>
  <c r="O192" i="24"/>
  <c r="K192" i="24"/>
  <c r="G192" i="24"/>
  <c r="C192" i="24"/>
  <c r="O191" i="24"/>
  <c r="K191" i="24"/>
  <c r="G191" i="24"/>
  <c r="C191" i="24"/>
  <c r="O189" i="24"/>
  <c r="K189" i="24"/>
  <c r="G189" i="24"/>
  <c r="C189" i="24"/>
  <c r="O188" i="24"/>
  <c r="K188" i="24"/>
  <c r="G188" i="24"/>
  <c r="C188" i="24"/>
  <c r="O187" i="24"/>
  <c r="K187" i="24"/>
  <c r="G187" i="24"/>
  <c r="C187" i="24"/>
  <c r="O186" i="24"/>
  <c r="K186" i="24"/>
  <c r="G186" i="24"/>
  <c r="C186" i="24"/>
  <c r="O185" i="24"/>
  <c r="K185" i="24"/>
  <c r="G185" i="24"/>
  <c r="C185" i="24"/>
  <c r="O184" i="24"/>
  <c r="K184" i="24"/>
  <c r="G184" i="24"/>
  <c r="C184" i="24"/>
  <c r="O183" i="24"/>
  <c r="K183" i="24"/>
  <c r="G183" i="24"/>
  <c r="C183" i="24"/>
  <c r="O182" i="24"/>
  <c r="K182" i="24"/>
  <c r="G182" i="24"/>
  <c r="C182" i="24"/>
  <c r="O181" i="24"/>
  <c r="K181" i="24"/>
  <c r="G181" i="24"/>
  <c r="C181" i="24"/>
  <c r="O180" i="24"/>
  <c r="K180" i="24"/>
  <c r="G180" i="24"/>
  <c r="C180" i="24"/>
  <c r="B143" i="24"/>
  <c r="P206" i="25"/>
  <c r="P205" i="25"/>
  <c r="P204" i="25"/>
  <c r="P203" i="25"/>
  <c r="E191" i="25"/>
  <c r="J189" i="25"/>
  <c r="E180" i="25"/>
  <c r="E138" i="25"/>
  <c r="M61" i="22"/>
  <c r="M168" i="25"/>
  <c r="M172" i="25"/>
  <c r="M176" i="25"/>
  <c r="M202" i="25"/>
  <c r="M167" i="25"/>
  <c r="M169" i="25"/>
  <c r="M173" i="25"/>
  <c r="N66" i="26"/>
  <c r="N51" i="26"/>
  <c r="N68" i="6" s="1"/>
  <c r="N141" i="6" s="1"/>
  <c r="F66" i="26"/>
  <c r="F51" i="26"/>
  <c r="F68" i="6" s="1"/>
  <c r="F141" i="6" s="1"/>
  <c r="B51" i="26"/>
  <c r="Q154" i="27"/>
  <c r="Q155" i="27"/>
  <c r="Q156" i="27"/>
  <c r="Q157" i="27"/>
  <c r="Q158" i="27"/>
  <c r="Q159" i="27"/>
  <c r="Q64" i="26"/>
  <c r="Q68" i="26"/>
  <c r="M64" i="26"/>
  <c r="M68" i="26"/>
  <c r="I64" i="26"/>
  <c r="I68" i="26"/>
  <c r="E64" i="26"/>
  <c r="E68" i="26"/>
  <c r="Q63" i="26"/>
  <c r="Q67" i="26"/>
  <c r="M63" i="26"/>
  <c r="M67" i="26"/>
  <c r="I63" i="26"/>
  <c r="I67" i="26"/>
  <c r="E144" i="27"/>
  <c r="E145" i="27"/>
  <c r="E146" i="27"/>
  <c r="E147" i="27"/>
  <c r="E148" i="27"/>
  <c r="E149" i="27"/>
  <c r="E150" i="27"/>
  <c r="E151" i="27"/>
  <c r="E63" i="26"/>
  <c r="E67" i="26"/>
  <c r="Q62" i="26"/>
  <c r="Q66" i="26"/>
  <c r="M62" i="26"/>
  <c r="M66" i="26"/>
  <c r="I134" i="27"/>
  <c r="I135" i="27"/>
  <c r="I136" i="27"/>
  <c r="I137" i="27"/>
  <c r="I138" i="27"/>
  <c r="I139" i="27"/>
  <c r="I140" i="27"/>
  <c r="I141" i="27"/>
  <c r="I62" i="26"/>
  <c r="I66" i="26"/>
  <c r="E62" i="26"/>
  <c r="E66" i="26"/>
  <c r="E158" i="27"/>
  <c r="E156" i="27"/>
  <c r="E154" i="27"/>
  <c r="I150" i="27"/>
  <c r="I148" i="27"/>
  <c r="I146" i="27"/>
  <c r="I144" i="27"/>
  <c r="M140" i="27"/>
  <c r="M138" i="27"/>
  <c r="M136" i="27"/>
  <c r="M134" i="27"/>
  <c r="F119" i="27"/>
  <c r="F116" i="27"/>
  <c r="F113" i="27"/>
  <c r="F112" i="27"/>
  <c r="F111" i="27"/>
  <c r="F110" i="27"/>
  <c r="F109" i="27"/>
  <c r="F108" i="27"/>
  <c r="L123" i="27"/>
  <c r="H123" i="27"/>
  <c r="P141" i="28"/>
  <c r="P105" i="27"/>
  <c r="L141" i="28"/>
  <c r="L105" i="27"/>
  <c r="H141" i="28"/>
  <c r="H105" i="27"/>
  <c r="D141" i="28"/>
  <c r="D105" i="27"/>
  <c r="P140" i="28"/>
  <c r="P102" i="27"/>
  <c r="L140" i="28"/>
  <c r="L102" i="27"/>
  <c r="H140" i="28"/>
  <c r="H102" i="27"/>
  <c r="D140" i="28"/>
  <c r="D102" i="27"/>
  <c r="P139" i="28"/>
  <c r="P101" i="27"/>
  <c r="L139" i="28"/>
  <c r="L101" i="27"/>
  <c r="H139" i="28"/>
  <c r="H101" i="27"/>
  <c r="D139" i="28"/>
  <c r="D101" i="27"/>
  <c r="P138" i="28"/>
  <c r="P100" i="27"/>
  <c r="L138" i="28"/>
  <c r="L100" i="27"/>
  <c r="H138" i="28"/>
  <c r="H100" i="27"/>
  <c r="D138" i="28"/>
  <c r="D100" i="27"/>
  <c r="P137" i="28"/>
  <c r="P99" i="27"/>
  <c r="L137" i="28"/>
  <c r="L99" i="27"/>
  <c r="H137" i="28"/>
  <c r="H99" i="27"/>
  <c r="D137" i="28"/>
  <c r="D99" i="27"/>
  <c r="P136" i="28"/>
  <c r="P98" i="27"/>
  <c r="L136" i="28"/>
  <c r="L98" i="27"/>
  <c r="H136" i="28"/>
  <c r="H98" i="27"/>
  <c r="D136" i="28"/>
  <c r="D98" i="27"/>
  <c r="P135" i="28"/>
  <c r="P97" i="27"/>
  <c r="L135" i="28"/>
  <c r="L97" i="27"/>
  <c r="H135" i="28"/>
  <c r="H97" i="27"/>
  <c r="D135" i="28"/>
  <c r="D97" i="27"/>
  <c r="P134" i="28"/>
  <c r="P96" i="27"/>
  <c r="L134" i="28"/>
  <c r="L96" i="27"/>
  <c r="H134" i="28"/>
  <c r="H96" i="27"/>
  <c r="D134" i="28"/>
  <c r="D96" i="27"/>
  <c r="P159" i="28"/>
  <c r="P158" i="28"/>
  <c r="P157" i="28"/>
  <c r="P156" i="28"/>
  <c r="P155" i="28"/>
  <c r="P154" i="28"/>
  <c r="K123" i="29"/>
  <c r="E123" i="29"/>
  <c r="K83" i="31"/>
  <c r="M121" i="32"/>
  <c r="K143" i="24"/>
  <c r="M60" i="22"/>
  <c r="M148" i="25"/>
  <c r="M160" i="25"/>
  <c r="M191" i="25"/>
  <c r="M200" i="25"/>
  <c r="M154" i="25"/>
  <c r="E60" i="22"/>
  <c r="E152" i="25"/>
  <c r="E157" i="25"/>
  <c r="D107" i="27"/>
  <c r="I95" i="27"/>
  <c r="D83" i="32"/>
  <c r="K83" i="33"/>
  <c r="Q91" i="53"/>
  <c r="Q106" i="53"/>
  <c r="M106" i="53"/>
  <c r="M91" i="53"/>
  <c r="I91" i="53"/>
  <c r="I106" i="53"/>
  <c r="E91" i="53"/>
  <c r="E106" i="53"/>
  <c r="Q76" i="53"/>
  <c r="Q99" i="53"/>
  <c r="M76" i="53"/>
  <c r="M99" i="53"/>
  <c r="I76" i="53"/>
  <c r="I99" i="53"/>
  <c r="E99" i="53"/>
  <c r="E76" i="53"/>
  <c r="Q75" i="53"/>
  <c r="Q98" i="53"/>
  <c r="M98" i="53"/>
  <c r="M75" i="53"/>
  <c r="I75" i="53"/>
  <c r="I98" i="53"/>
  <c r="E98" i="53"/>
  <c r="E75" i="53"/>
  <c r="Q74" i="53"/>
  <c r="Q97" i="53"/>
  <c r="M74" i="53"/>
  <c r="M97" i="53"/>
  <c r="I74" i="53"/>
  <c r="I97" i="53"/>
  <c r="E97" i="53"/>
  <c r="E74" i="53"/>
  <c r="Q96" i="53"/>
  <c r="Q73" i="53"/>
  <c r="M96" i="53"/>
  <c r="M73" i="53"/>
  <c r="I73" i="53"/>
  <c r="I96" i="53"/>
  <c r="E73" i="53"/>
  <c r="E96" i="53"/>
  <c r="Q187" i="24"/>
  <c r="M187" i="24"/>
  <c r="M187" i="25"/>
  <c r="I187" i="24"/>
  <c r="E187" i="24"/>
  <c r="Q186" i="24"/>
  <c r="M186" i="24"/>
  <c r="I186" i="24"/>
  <c r="E186" i="24"/>
  <c r="Q185" i="24"/>
  <c r="M185" i="24"/>
  <c r="M185" i="25"/>
  <c r="I185" i="24"/>
  <c r="E185" i="24"/>
  <c r="Q184" i="24"/>
  <c r="M184" i="24"/>
  <c r="I184" i="24"/>
  <c r="E184" i="24"/>
  <c r="Q183" i="24"/>
  <c r="M183" i="24"/>
  <c r="I183" i="24"/>
  <c r="E183" i="24"/>
  <c r="Q182" i="24"/>
  <c r="M182" i="24"/>
  <c r="I182" i="24"/>
  <c r="E182" i="24"/>
  <c r="Q181" i="24"/>
  <c r="M181" i="24"/>
  <c r="I181" i="24"/>
  <c r="E181" i="24"/>
  <c r="Q180" i="24"/>
  <c r="M180" i="24"/>
  <c r="I180" i="24"/>
  <c r="E180" i="24"/>
  <c r="J162" i="24"/>
  <c r="E187" i="25"/>
  <c r="M59" i="22"/>
  <c r="M112" i="6" s="1"/>
  <c r="M134" i="25"/>
  <c r="M137" i="25"/>
  <c r="M139" i="25"/>
  <c r="M136" i="25"/>
  <c r="M138" i="25"/>
  <c r="M141" i="25"/>
  <c r="M180" i="25"/>
  <c r="N159" i="28"/>
  <c r="N129" i="27"/>
  <c r="J159" i="28"/>
  <c r="J129" i="27"/>
  <c r="F159" i="28"/>
  <c r="F129" i="27"/>
  <c r="B159" i="28"/>
  <c r="B129" i="27"/>
  <c r="N158" i="28"/>
  <c r="N128" i="27"/>
  <c r="J158" i="28"/>
  <c r="J128" i="27"/>
  <c r="F158" i="28"/>
  <c r="F128" i="27"/>
  <c r="B158" i="28"/>
  <c r="B128" i="27"/>
  <c r="N157" i="28"/>
  <c r="N127" i="27"/>
  <c r="J157" i="28"/>
  <c r="J127" i="27"/>
  <c r="F157" i="28"/>
  <c r="F127" i="27"/>
  <c r="B157" i="28"/>
  <c r="B127" i="27"/>
  <c r="N156" i="28"/>
  <c r="N126" i="27"/>
  <c r="J156" i="28"/>
  <c r="J126" i="27"/>
  <c r="F156" i="28"/>
  <c r="F126" i="27"/>
  <c r="B156" i="28"/>
  <c r="B126" i="27"/>
  <c r="N155" i="28"/>
  <c r="N125" i="27"/>
  <c r="J155" i="28"/>
  <c r="J125" i="27"/>
  <c r="F155" i="28"/>
  <c r="F125" i="27"/>
  <c r="B155" i="28"/>
  <c r="B125" i="27"/>
  <c r="N154" i="28"/>
  <c r="N124" i="27"/>
  <c r="J154" i="28"/>
  <c r="J124" i="27"/>
  <c r="F154" i="28"/>
  <c r="F124" i="27"/>
  <c r="B154" i="28"/>
  <c r="B124" i="27"/>
  <c r="N141" i="28"/>
  <c r="N105" i="27"/>
  <c r="J141" i="28"/>
  <c r="J105" i="27"/>
  <c r="F141" i="28"/>
  <c r="F105" i="27"/>
  <c r="B141" i="28"/>
  <c r="B105" i="27"/>
  <c r="N140" i="28"/>
  <c r="N102" i="27"/>
  <c r="J140" i="28"/>
  <c r="J102" i="27"/>
  <c r="F140" i="28"/>
  <c r="F102" i="27"/>
  <c r="B140" i="28"/>
  <c r="B102" i="27"/>
  <c r="N139" i="28"/>
  <c r="N101" i="27"/>
  <c r="J139" i="28"/>
  <c r="J101" i="27"/>
  <c r="F139" i="28"/>
  <c r="F101" i="27"/>
  <c r="B139" i="28"/>
  <c r="B101" i="27"/>
  <c r="N138" i="28"/>
  <c r="N100" i="27"/>
  <c r="J138" i="28"/>
  <c r="J100" i="27"/>
  <c r="F138" i="28"/>
  <c r="F100" i="27"/>
  <c r="B138" i="28"/>
  <c r="B138" i="29"/>
  <c r="B100" i="27"/>
  <c r="N137" i="28"/>
  <c r="N99" i="27"/>
  <c r="J137" i="28"/>
  <c r="J99" i="27"/>
  <c r="F137" i="28"/>
  <c r="F99" i="27"/>
  <c r="B137" i="28"/>
  <c r="B99" i="27"/>
  <c r="N136" i="28"/>
  <c r="N98" i="27"/>
  <c r="J136" i="28"/>
  <c r="J98" i="27"/>
  <c r="F136" i="28"/>
  <c r="F98" i="27"/>
  <c r="B136" i="28"/>
  <c r="B98" i="27"/>
  <c r="N135" i="28"/>
  <c r="N97" i="27"/>
  <c r="J135" i="28"/>
  <c r="J97" i="27"/>
  <c r="F135" i="28"/>
  <c r="F97" i="27"/>
  <c r="B135" i="28"/>
  <c r="B97" i="27"/>
  <c r="N134" i="28"/>
  <c r="N96" i="27"/>
  <c r="J134" i="28"/>
  <c r="J96" i="27"/>
  <c r="F134" i="28"/>
  <c r="F96" i="27"/>
  <c r="B134" i="28"/>
  <c r="B96" i="27"/>
  <c r="Q83" i="31"/>
  <c r="M122" i="33"/>
  <c r="M122" i="32"/>
  <c r="I122" i="33"/>
  <c r="I122" i="32"/>
  <c r="Q121" i="33"/>
  <c r="Q121" i="32"/>
  <c r="I121" i="33"/>
  <c r="I121" i="32"/>
  <c r="Q120" i="33"/>
  <c r="Q120" i="32"/>
  <c r="M120" i="33"/>
  <c r="M120" i="32"/>
  <c r="Q119" i="33"/>
  <c r="Q119" i="32"/>
  <c r="M119" i="33"/>
  <c r="M119" i="32"/>
  <c r="I119" i="33"/>
  <c r="I119" i="32"/>
  <c r="M118" i="33"/>
  <c r="M118" i="32"/>
  <c r="I118" i="33"/>
  <c r="I118" i="32"/>
  <c r="Q117" i="33"/>
  <c r="Q117" i="32"/>
  <c r="I117" i="33"/>
  <c r="I117" i="32"/>
  <c r="Q112" i="33"/>
  <c r="Q112" i="32"/>
  <c r="M112" i="33"/>
  <c r="M112" i="32"/>
  <c r="Q118" i="32"/>
  <c r="G50" i="35"/>
  <c r="N67" i="35"/>
  <c r="N82" i="36"/>
  <c r="N82" i="35"/>
  <c r="J67" i="35"/>
  <c r="J82" i="35"/>
  <c r="J66" i="35"/>
  <c r="J81" i="35"/>
  <c r="J81" i="36"/>
  <c r="B66" i="35"/>
  <c r="B81" i="35"/>
  <c r="J83" i="32"/>
  <c r="G83" i="33"/>
  <c r="K50" i="35"/>
  <c r="C50" i="35"/>
  <c r="K50" i="36"/>
  <c r="N75" i="37"/>
  <c r="N54" i="37"/>
  <c r="J75" i="37"/>
  <c r="J54" i="37"/>
  <c r="F75" i="37"/>
  <c r="F54" i="37"/>
  <c r="B54" i="37"/>
  <c r="B75" i="37"/>
  <c r="J53" i="37"/>
  <c r="J74" i="37"/>
  <c r="B53" i="37"/>
  <c r="B74" i="37"/>
  <c r="N73" i="37"/>
  <c r="N52" i="37"/>
  <c r="J52" i="37"/>
  <c r="J73" i="37"/>
  <c r="F73" i="37"/>
  <c r="F52" i="37"/>
  <c r="B52" i="37"/>
  <c r="B73" i="37"/>
  <c r="J51" i="37"/>
  <c r="J72" i="37"/>
  <c r="B51" i="37"/>
  <c r="B72" i="37"/>
  <c r="H203" i="24"/>
  <c r="P202" i="24"/>
  <c r="H202" i="24"/>
  <c r="D202" i="24"/>
  <c r="P200" i="24"/>
  <c r="L200" i="24"/>
  <c r="H200" i="24"/>
  <c r="D200" i="24"/>
  <c r="P199" i="24"/>
  <c r="L199" i="24"/>
  <c r="H199" i="24"/>
  <c r="D199" i="24"/>
  <c r="P198" i="24"/>
  <c r="L198" i="24"/>
  <c r="H198" i="24"/>
  <c r="D198" i="24"/>
  <c r="P197" i="24"/>
  <c r="L197" i="24"/>
  <c r="H197" i="24"/>
  <c r="D197" i="24"/>
  <c r="P196" i="24"/>
  <c r="L196" i="24"/>
  <c r="H196" i="24"/>
  <c r="D196" i="24"/>
  <c r="P195" i="24"/>
  <c r="L195" i="24"/>
  <c r="H195" i="24"/>
  <c r="D195" i="24"/>
  <c r="P194" i="24"/>
  <c r="L194" i="24"/>
  <c r="H194" i="24"/>
  <c r="D194" i="24"/>
  <c r="P193" i="24"/>
  <c r="L193" i="24"/>
  <c r="H193" i="24"/>
  <c r="D193" i="24"/>
  <c r="P192" i="24"/>
  <c r="L192" i="24"/>
  <c r="H192" i="24"/>
  <c r="D192" i="24"/>
  <c r="P191" i="24"/>
  <c r="L191" i="24"/>
  <c r="H191" i="24"/>
  <c r="D191" i="24"/>
  <c r="P189" i="24"/>
  <c r="L189" i="24"/>
  <c r="H189" i="24"/>
  <c r="D189" i="24"/>
  <c r="P188" i="24"/>
  <c r="L188" i="24"/>
  <c r="H188" i="24"/>
  <c r="D188" i="24"/>
  <c r="P187" i="24"/>
  <c r="L187" i="24"/>
  <c r="H187" i="24"/>
  <c r="D187" i="24"/>
  <c r="P186" i="24"/>
  <c r="L186" i="24"/>
  <c r="H186" i="24"/>
  <c r="D186" i="24"/>
  <c r="P185" i="24"/>
  <c r="L185" i="24"/>
  <c r="H185" i="24"/>
  <c r="D185" i="24"/>
  <c r="P184" i="24"/>
  <c r="L184" i="24"/>
  <c r="H184" i="24"/>
  <c r="D184" i="24"/>
  <c r="P183" i="24"/>
  <c r="L183" i="24"/>
  <c r="H183" i="24"/>
  <c r="D183" i="24"/>
  <c r="P182" i="24"/>
  <c r="L182" i="24"/>
  <c r="H182" i="24"/>
  <c r="D182" i="24"/>
  <c r="P181" i="24"/>
  <c r="L181" i="24"/>
  <c r="H181" i="24"/>
  <c r="D181" i="24"/>
  <c r="P180" i="24"/>
  <c r="L180" i="24"/>
  <c r="H180" i="24"/>
  <c r="D180" i="24"/>
  <c r="O206" i="25"/>
  <c r="K206" i="25"/>
  <c r="G206" i="25"/>
  <c r="C206" i="25"/>
  <c r="O205" i="25"/>
  <c r="K205" i="25"/>
  <c r="G205" i="25"/>
  <c r="C205" i="25"/>
  <c r="O204" i="25"/>
  <c r="K204" i="25"/>
  <c r="G204" i="25"/>
  <c r="C204" i="25"/>
  <c r="O203" i="25"/>
  <c r="K203" i="25"/>
  <c r="G203" i="25"/>
  <c r="C203" i="25"/>
  <c r="Q51" i="26"/>
  <c r="M51" i="26"/>
  <c r="I51" i="26"/>
  <c r="E51" i="26"/>
  <c r="I158" i="27"/>
  <c r="M151" i="27"/>
  <c r="M150" i="27"/>
  <c r="M149" i="27"/>
  <c r="M148" i="27"/>
  <c r="M147" i="27"/>
  <c r="M146" i="27"/>
  <c r="M145" i="27"/>
  <c r="M144" i="27"/>
  <c r="Q140" i="27"/>
  <c r="Q138" i="27"/>
  <c r="Q119" i="27"/>
  <c r="M119" i="27"/>
  <c r="I119" i="27"/>
  <c r="E119" i="27"/>
  <c r="Q116" i="27"/>
  <c r="M116" i="27"/>
  <c r="I116" i="27"/>
  <c r="E116" i="27"/>
  <c r="Q113" i="27"/>
  <c r="M113" i="27"/>
  <c r="I113" i="27"/>
  <c r="E113" i="27"/>
  <c r="Q112" i="27"/>
  <c r="M112" i="27"/>
  <c r="I112" i="27"/>
  <c r="E112" i="27"/>
  <c r="E107" i="27" s="1"/>
  <c r="O159" i="27"/>
  <c r="K159" i="27"/>
  <c r="G159" i="27"/>
  <c r="C159" i="27"/>
  <c r="O157" i="27"/>
  <c r="K157" i="27"/>
  <c r="G157" i="27"/>
  <c r="C157" i="27"/>
  <c r="O156" i="27"/>
  <c r="K156" i="27"/>
  <c r="G156" i="27"/>
  <c r="C156" i="27"/>
  <c r="O155" i="27"/>
  <c r="K155" i="27"/>
  <c r="G155" i="27"/>
  <c r="C155" i="27"/>
  <c r="O154" i="27"/>
  <c r="K154" i="27"/>
  <c r="G154" i="27"/>
  <c r="C154" i="27"/>
  <c r="O147" i="27"/>
  <c r="K147" i="27"/>
  <c r="G147" i="27"/>
  <c r="C147" i="27"/>
  <c r="O146" i="27"/>
  <c r="K146" i="27"/>
  <c r="G146" i="27"/>
  <c r="C146" i="27"/>
  <c r="O145" i="27"/>
  <c r="K145" i="27"/>
  <c r="G145" i="27"/>
  <c r="C145" i="27"/>
  <c r="O144" i="27"/>
  <c r="K144" i="27"/>
  <c r="G144" i="27"/>
  <c r="C144" i="27"/>
  <c r="O141" i="27"/>
  <c r="K141" i="27"/>
  <c r="G141" i="27"/>
  <c r="C141" i="27"/>
  <c r="O139" i="27"/>
  <c r="K139" i="27"/>
  <c r="G139" i="27"/>
  <c r="C139" i="27"/>
  <c r="O137" i="27"/>
  <c r="K137" i="27"/>
  <c r="G137" i="27"/>
  <c r="C137" i="27"/>
  <c r="O136" i="27"/>
  <c r="K136" i="27"/>
  <c r="G136" i="27"/>
  <c r="C136" i="27"/>
  <c r="O135" i="27"/>
  <c r="K135" i="27"/>
  <c r="G135" i="27"/>
  <c r="C135" i="27"/>
  <c r="O134" i="27"/>
  <c r="K134" i="27"/>
  <c r="G134" i="27"/>
  <c r="C134" i="27"/>
  <c r="N123" i="28"/>
  <c r="B123" i="28"/>
  <c r="N107" i="28"/>
  <c r="F107" i="28"/>
  <c r="N95" i="28"/>
  <c r="J95" i="28"/>
  <c r="F95" i="28"/>
  <c r="B158" i="29"/>
  <c r="B157" i="29"/>
  <c r="B156" i="29"/>
  <c r="B155" i="29"/>
  <c r="M107" i="29"/>
  <c r="O95" i="29"/>
  <c r="G95" i="29"/>
  <c r="P158" i="29"/>
  <c r="L158" i="29"/>
  <c r="H158" i="29"/>
  <c r="D158" i="29"/>
  <c r="P127" i="29"/>
  <c r="P157" i="29"/>
  <c r="L127" i="29"/>
  <c r="L157" i="29"/>
  <c r="H127" i="29"/>
  <c r="H157" i="29"/>
  <c r="D127" i="29"/>
  <c r="D157" i="29"/>
  <c r="P126" i="29"/>
  <c r="P156" i="29"/>
  <c r="L126" i="29"/>
  <c r="L156" i="29"/>
  <c r="H126" i="29"/>
  <c r="H156" i="29"/>
  <c r="D126" i="29"/>
  <c r="D156" i="29"/>
  <c r="P125" i="29"/>
  <c r="P155" i="29"/>
  <c r="L125" i="29"/>
  <c r="L155" i="29"/>
  <c r="H125" i="29"/>
  <c r="H155" i="29"/>
  <c r="D125" i="29"/>
  <c r="D155" i="29"/>
  <c r="P124" i="29"/>
  <c r="P154" i="29"/>
  <c r="L124" i="29"/>
  <c r="L154" i="29"/>
  <c r="H124" i="29"/>
  <c r="H154" i="29"/>
  <c r="D124" i="29"/>
  <c r="D154" i="29"/>
  <c r="P151" i="29"/>
  <c r="L151" i="29"/>
  <c r="L119" i="29"/>
  <c r="H151" i="29"/>
  <c r="D151" i="29"/>
  <c r="D119" i="29"/>
  <c r="P150" i="29"/>
  <c r="L150" i="29"/>
  <c r="L116" i="29"/>
  <c r="H150" i="29"/>
  <c r="D150" i="29"/>
  <c r="D116" i="29"/>
  <c r="P149" i="29"/>
  <c r="L149" i="29"/>
  <c r="L113" i="29"/>
  <c r="H149" i="29"/>
  <c r="D149" i="29"/>
  <c r="D113" i="29"/>
  <c r="P148" i="29"/>
  <c r="L148" i="29"/>
  <c r="L112" i="29"/>
  <c r="H148" i="29"/>
  <c r="D148" i="29"/>
  <c r="D112" i="29"/>
  <c r="L147" i="29"/>
  <c r="L111" i="29"/>
  <c r="D147" i="29"/>
  <c r="D111" i="29"/>
  <c r="L146" i="29"/>
  <c r="L110" i="29"/>
  <c r="D146" i="29"/>
  <c r="D110" i="29"/>
  <c r="L145" i="29"/>
  <c r="L109" i="29"/>
  <c r="D145" i="29"/>
  <c r="D109" i="29"/>
  <c r="L144" i="29"/>
  <c r="L108" i="29"/>
  <c r="D144" i="29"/>
  <c r="D108" i="29"/>
  <c r="P105" i="29"/>
  <c r="P141" i="29"/>
  <c r="L105" i="29"/>
  <c r="L141" i="29"/>
  <c r="H105" i="29"/>
  <c r="H141" i="29"/>
  <c r="D105" i="29"/>
  <c r="D141" i="29"/>
  <c r="P140" i="29"/>
  <c r="L140" i="29"/>
  <c r="H140" i="29"/>
  <c r="D140" i="29"/>
  <c r="P138" i="29"/>
  <c r="L138" i="29"/>
  <c r="H138" i="29"/>
  <c r="D138" i="29"/>
  <c r="O34" i="30"/>
  <c r="O35" i="30"/>
  <c r="G34" i="30"/>
  <c r="G35" i="30"/>
  <c r="Q34" i="30"/>
  <c r="M34" i="30"/>
  <c r="I34" i="30"/>
  <c r="E34" i="30"/>
  <c r="I123" i="32"/>
  <c r="M83" i="33"/>
  <c r="P108" i="33"/>
  <c r="P123" i="33"/>
  <c r="L108" i="33"/>
  <c r="L123" i="33"/>
  <c r="H108" i="33"/>
  <c r="H123" i="33"/>
  <c r="D108" i="33"/>
  <c r="D123" i="33"/>
  <c r="P87" i="33"/>
  <c r="P116" i="33"/>
  <c r="L87" i="33"/>
  <c r="L116" i="33"/>
  <c r="H87" i="33"/>
  <c r="H116" i="33"/>
  <c r="D87" i="33"/>
  <c r="D116" i="33"/>
  <c r="P86" i="33"/>
  <c r="P115" i="33"/>
  <c r="L86" i="33"/>
  <c r="L115" i="33"/>
  <c r="H86" i="33"/>
  <c r="H115" i="33"/>
  <c r="D86" i="33"/>
  <c r="D115" i="33"/>
  <c r="P85" i="33"/>
  <c r="P114" i="33"/>
  <c r="L85" i="33"/>
  <c r="L114" i="33"/>
  <c r="H85" i="33"/>
  <c r="H114" i="33"/>
  <c r="D85" i="33"/>
  <c r="D114" i="33"/>
  <c r="P84" i="33"/>
  <c r="P113" i="33"/>
  <c r="L84" i="33"/>
  <c r="L113" i="33"/>
  <c r="H84" i="33"/>
  <c r="H113" i="33"/>
  <c r="D84" i="33"/>
  <c r="D113" i="33"/>
  <c r="L35" i="34"/>
  <c r="B35" i="34"/>
  <c r="N37" i="34"/>
  <c r="N175" i="6" s="1"/>
  <c r="J37" i="34"/>
  <c r="J175" i="6" s="1"/>
  <c r="F37" i="34"/>
  <c r="F175" i="6" s="1"/>
  <c r="B37" i="34"/>
  <c r="B175" i="6" s="1"/>
  <c r="B79" i="35"/>
  <c r="J76" i="35"/>
  <c r="N73" i="35"/>
  <c r="F51" i="37"/>
  <c r="G35" i="38"/>
  <c r="J203" i="24"/>
  <c r="B203" i="24"/>
  <c r="J202" i="24"/>
  <c r="O51" i="26"/>
  <c r="K51" i="26"/>
  <c r="G51" i="26"/>
  <c r="C51" i="26"/>
  <c r="P123" i="28"/>
  <c r="H123" i="28"/>
  <c r="D123" i="28"/>
  <c r="H107" i="28"/>
  <c r="L95" i="28"/>
  <c r="H95" i="28"/>
  <c r="D95" i="28"/>
  <c r="O123" i="29"/>
  <c r="K95" i="29"/>
  <c r="C95" i="29"/>
  <c r="N158" i="29"/>
  <c r="J158" i="29"/>
  <c r="F158" i="29"/>
  <c r="N124" i="29"/>
  <c r="N154" i="29"/>
  <c r="J124" i="29"/>
  <c r="J154" i="29"/>
  <c r="F124" i="29"/>
  <c r="F154" i="29"/>
  <c r="B124" i="29"/>
  <c r="B154" i="29"/>
  <c r="B76" i="26"/>
  <c r="B173" i="6" s="1"/>
  <c r="N151" i="29"/>
  <c r="J151" i="29"/>
  <c r="F151" i="29"/>
  <c r="N150" i="29"/>
  <c r="J150" i="29"/>
  <c r="F150" i="29"/>
  <c r="B150" i="29"/>
  <c r="N149" i="29"/>
  <c r="J149" i="29"/>
  <c r="F149" i="29"/>
  <c r="N148" i="29"/>
  <c r="J148" i="29"/>
  <c r="F148" i="29"/>
  <c r="B58" i="26"/>
  <c r="B117" i="6" s="1"/>
  <c r="B143" i="29"/>
  <c r="N105" i="29"/>
  <c r="N141" i="29"/>
  <c r="J105" i="29"/>
  <c r="J141" i="29"/>
  <c r="F105" i="29"/>
  <c r="F141" i="29"/>
  <c r="B105" i="29"/>
  <c r="B141" i="29"/>
  <c r="N140" i="29"/>
  <c r="J140" i="29"/>
  <c r="F140" i="29"/>
  <c r="N138" i="29"/>
  <c r="J138" i="29"/>
  <c r="F138" i="29"/>
  <c r="B74" i="26"/>
  <c r="B171" i="6" s="1"/>
  <c r="I83" i="33"/>
  <c r="N123" i="33"/>
  <c r="N108" i="33"/>
  <c r="J123" i="33"/>
  <c r="J108" i="33"/>
  <c r="F123" i="33"/>
  <c r="F108" i="33"/>
  <c r="B123" i="33"/>
  <c r="B108" i="33"/>
  <c r="B89" i="33"/>
  <c r="B118" i="33"/>
  <c r="N87" i="33"/>
  <c r="N116" i="33"/>
  <c r="J87" i="33"/>
  <c r="J116" i="33"/>
  <c r="F87" i="33"/>
  <c r="F116" i="33"/>
  <c r="B87" i="33"/>
  <c r="B116" i="33"/>
  <c r="N86" i="33"/>
  <c r="N115" i="33"/>
  <c r="J86" i="33"/>
  <c r="J115" i="33"/>
  <c r="F86" i="33"/>
  <c r="F115" i="33"/>
  <c r="B86" i="33"/>
  <c r="B115" i="33"/>
  <c r="N85" i="33"/>
  <c r="N114" i="33"/>
  <c r="J85" i="33"/>
  <c r="J114" i="33"/>
  <c r="F85" i="33"/>
  <c r="F114" i="33"/>
  <c r="B85" i="33"/>
  <c r="B114" i="33"/>
  <c r="N84" i="33"/>
  <c r="N113" i="33"/>
  <c r="J84" i="33"/>
  <c r="J113" i="33"/>
  <c r="F84" i="33"/>
  <c r="F113" i="33"/>
  <c r="B84" i="33"/>
  <c r="B113" i="33"/>
  <c r="F53" i="37"/>
  <c r="Q35" i="38"/>
  <c r="Q37" i="38"/>
  <c r="Q176" i="6" s="1"/>
  <c r="Q34" i="38"/>
  <c r="M37" i="38"/>
  <c r="M176" i="6" s="1"/>
  <c r="M35" i="38"/>
  <c r="I34" i="38"/>
  <c r="I37" i="38"/>
  <c r="I176" i="6" s="1"/>
  <c r="I35" i="38"/>
  <c r="E35" i="38"/>
  <c r="E37" i="38"/>
  <c r="E176" i="6" s="1"/>
  <c r="E34" i="38"/>
  <c r="O36" i="38"/>
  <c r="O35" i="38"/>
  <c r="K35" i="38"/>
  <c r="K36" i="38"/>
  <c r="P82" i="40"/>
  <c r="P67" i="39"/>
  <c r="L82" i="40"/>
  <c r="L67" i="39"/>
  <c r="H82" i="40"/>
  <c r="H67" i="39"/>
  <c r="D82" i="40"/>
  <c r="D67" i="39"/>
  <c r="P81" i="40"/>
  <c r="P66" i="39"/>
  <c r="L81" i="40"/>
  <c r="L66" i="39"/>
  <c r="H81" i="40"/>
  <c r="H66" i="39"/>
  <c r="D81" i="40"/>
  <c r="D66" i="39"/>
  <c r="P80" i="40"/>
  <c r="P80" i="41"/>
  <c r="L80" i="40"/>
  <c r="L80" i="41"/>
  <c r="L65" i="39"/>
  <c r="H80" i="40"/>
  <c r="H65" i="39"/>
  <c r="H80" i="41"/>
  <c r="D80" i="40"/>
  <c r="D80" i="41"/>
  <c r="P79" i="40"/>
  <c r="P79" i="41"/>
  <c r="P62" i="39"/>
  <c r="L79" i="40"/>
  <c r="L79" i="41"/>
  <c r="H79" i="40"/>
  <c r="H62" i="39"/>
  <c r="D79" i="40"/>
  <c r="D79" i="41"/>
  <c r="D62" i="39"/>
  <c r="P78" i="40"/>
  <c r="P78" i="41"/>
  <c r="L78" i="40"/>
  <c r="L78" i="41"/>
  <c r="L59" i="39"/>
  <c r="H78" i="40"/>
  <c r="H59" i="39"/>
  <c r="H78" i="41"/>
  <c r="D78" i="40"/>
  <c r="D78" i="41"/>
  <c r="D59" i="39"/>
  <c r="P77" i="40"/>
  <c r="P77" i="41"/>
  <c r="P56" i="39"/>
  <c r="L77" i="40"/>
  <c r="L77" i="41"/>
  <c r="L56" i="39"/>
  <c r="H77" i="40"/>
  <c r="H56" i="39"/>
  <c r="D77" i="40"/>
  <c r="D77" i="41"/>
  <c r="D56" i="39"/>
  <c r="P76" i="40"/>
  <c r="P76" i="41"/>
  <c r="P55" i="39"/>
  <c r="L76" i="40"/>
  <c r="L76" i="41"/>
  <c r="L55" i="39"/>
  <c r="H76" i="40"/>
  <c r="H55" i="39"/>
  <c r="H76" i="41"/>
  <c r="D76" i="40"/>
  <c r="D76" i="41"/>
  <c r="P75" i="40"/>
  <c r="P54" i="39"/>
  <c r="H75" i="40"/>
  <c r="H54" i="39"/>
  <c r="D75" i="40"/>
  <c r="D54" i="39"/>
  <c r="P74" i="40"/>
  <c r="P53" i="39"/>
  <c r="L74" i="40"/>
  <c r="L53" i="39"/>
  <c r="H74" i="40"/>
  <c r="H53" i="39"/>
  <c r="D74" i="40"/>
  <c r="D53" i="39"/>
  <c r="P73" i="40"/>
  <c r="P52" i="39"/>
  <c r="H73" i="40"/>
  <c r="H52" i="39"/>
  <c r="D73" i="40"/>
  <c r="D52" i="39"/>
  <c r="L72" i="40"/>
  <c r="L51" i="39"/>
  <c r="H72" i="40"/>
  <c r="H51" i="39"/>
  <c r="D72" i="40"/>
  <c r="D51" i="39"/>
  <c r="P71" i="40"/>
  <c r="P71" i="41"/>
  <c r="L71" i="40"/>
  <c r="L71" i="41"/>
  <c r="H71" i="40"/>
  <c r="H71" i="41"/>
  <c r="D71" i="40"/>
  <c r="D71" i="41"/>
  <c r="H77" i="41"/>
  <c r="N82" i="40"/>
  <c r="N67" i="39"/>
  <c r="F82" i="40"/>
  <c r="F67" i="39"/>
  <c r="N81" i="40"/>
  <c r="N66" i="39"/>
  <c r="J81" i="40"/>
  <c r="J66" i="39"/>
  <c r="F81" i="40"/>
  <c r="F66" i="39"/>
  <c r="B81" i="40"/>
  <c r="B66" i="39"/>
  <c r="N80" i="40"/>
  <c r="N65" i="39"/>
  <c r="J80" i="40"/>
  <c r="J65" i="39"/>
  <c r="F80" i="40"/>
  <c r="F65" i="39"/>
  <c r="B80" i="40"/>
  <c r="B65" i="39"/>
  <c r="N79" i="40"/>
  <c r="N62" i="39"/>
  <c r="J79" i="40"/>
  <c r="J62" i="39"/>
  <c r="F79" i="40"/>
  <c r="F62" i="39"/>
  <c r="B79" i="40"/>
  <c r="B62" i="39"/>
  <c r="N78" i="40"/>
  <c r="N59" i="39"/>
  <c r="J78" i="40"/>
  <c r="J59" i="39"/>
  <c r="F78" i="40"/>
  <c r="F59" i="39"/>
  <c r="B78" i="40"/>
  <c r="B59" i="39"/>
  <c r="N77" i="40"/>
  <c r="N56" i="39"/>
  <c r="J77" i="40"/>
  <c r="J56" i="39"/>
  <c r="F77" i="40"/>
  <c r="F56" i="39"/>
  <c r="B77" i="40"/>
  <c r="B56" i="39"/>
  <c r="N76" i="40"/>
  <c r="N55" i="39"/>
  <c r="J76" i="40"/>
  <c r="J55" i="39"/>
  <c r="F76" i="40"/>
  <c r="F55" i="39"/>
  <c r="B76" i="40"/>
  <c r="B55" i="39"/>
  <c r="N75" i="40"/>
  <c r="N54" i="39"/>
  <c r="J75" i="40"/>
  <c r="J54" i="39"/>
  <c r="F75" i="40"/>
  <c r="F54" i="39"/>
  <c r="B75" i="40"/>
  <c r="B54" i="39"/>
  <c r="N74" i="40"/>
  <c r="N53" i="39"/>
  <c r="J74" i="40"/>
  <c r="J53" i="39"/>
  <c r="F74" i="40"/>
  <c r="F53" i="39"/>
  <c r="B74" i="40"/>
  <c r="B53" i="39"/>
  <c r="N73" i="40"/>
  <c r="N52" i="39"/>
  <c r="J73" i="40"/>
  <c r="J52" i="39"/>
  <c r="F73" i="40"/>
  <c r="F52" i="39"/>
  <c r="B73" i="40"/>
  <c r="B52" i="39"/>
  <c r="N72" i="40"/>
  <c r="N51" i="39"/>
  <c r="J72" i="40"/>
  <c r="J51" i="39"/>
  <c r="F72" i="40"/>
  <c r="F51" i="39"/>
  <c r="B72" i="40"/>
  <c r="B51" i="39"/>
  <c r="O106" i="53"/>
  <c r="O91" i="53"/>
  <c r="K106" i="53"/>
  <c r="K91" i="53"/>
  <c r="G90" i="53"/>
  <c r="G105" i="53"/>
  <c r="O99" i="53"/>
  <c r="O76" i="53"/>
  <c r="K99" i="53"/>
  <c r="K76" i="53"/>
  <c r="C99" i="53"/>
  <c r="C76" i="53"/>
  <c r="O98" i="53"/>
  <c r="O75" i="53"/>
  <c r="K98" i="53"/>
  <c r="K75" i="53"/>
  <c r="C98" i="53"/>
  <c r="C75" i="53"/>
  <c r="O97" i="53"/>
  <c r="O74" i="53"/>
  <c r="K97" i="53"/>
  <c r="K74" i="53"/>
  <c r="C97" i="53"/>
  <c r="C74" i="53"/>
  <c r="O96" i="53"/>
  <c r="O73" i="53"/>
  <c r="K96" i="53"/>
  <c r="K73" i="53"/>
  <c r="C96" i="53"/>
  <c r="C73" i="53"/>
  <c r="J80" i="35"/>
  <c r="N79" i="35"/>
  <c r="N78" i="35"/>
  <c r="B78" i="35"/>
  <c r="J77" i="35"/>
  <c r="N76" i="36"/>
  <c r="N76" i="35"/>
  <c r="B76" i="35"/>
  <c r="J54" i="35"/>
  <c r="J75" i="35"/>
  <c r="N53" i="35"/>
  <c r="N74" i="35"/>
  <c r="B53" i="35"/>
  <c r="B74" i="36"/>
  <c r="B74" i="35"/>
  <c r="J52" i="35"/>
  <c r="J73" i="35"/>
  <c r="N51" i="35"/>
  <c r="N72" i="35"/>
  <c r="B51" i="35"/>
  <c r="B72" i="35"/>
  <c r="N71" i="37"/>
  <c r="J71" i="37"/>
  <c r="J71" i="36"/>
  <c r="F71" i="37"/>
  <c r="B71" i="37"/>
  <c r="N74" i="36"/>
  <c r="B67" i="39"/>
  <c r="M159" i="29"/>
  <c r="E159" i="29"/>
  <c r="O107" i="29"/>
  <c r="M95" i="29"/>
  <c r="J35" i="30"/>
  <c r="B121" i="31"/>
  <c r="B117" i="31"/>
  <c r="B123" i="32"/>
  <c r="B122" i="32"/>
  <c r="B118" i="32"/>
  <c r="B116" i="32"/>
  <c r="B115" i="32"/>
  <c r="B114" i="32"/>
  <c r="B113" i="32"/>
  <c r="N112" i="32"/>
  <c r="F112" i="32"/>
  <c r="O123" i="32"/>
  <c r="K123" i="32"/>
  <c r="G123" i="32"/>
  <c r="C123" i="32"/>
  <c r="O122" i="32"/>
  <c r="K122" i="32"/>
  <c r="G122" i="32"/>
  <c r="C122" i="32"/>
  <c r="O121" i="32"/>
  <c r="K121" i="32"/>
  <c r="G121" i="32"/>
  <c r="C121" i="32"/>
  <c r="O120" i="32"/>
  <c r="K120" i="32"/>
  <c r="G120" i="32"/>
  <c r="C120" i="32"/>
  <c r="O119" i="32"/>
  <c r="K119" i="32"/>
  <c r="G119" i="32"/>
  <c r="C119" i="32"/>
  <c r="O118" i="32"/>
  <c r="K118" i="32"/>
  <c r="G118" i="32"/>
  <c r="C118" i="32"/>
  <c r="O117" i="32"/>
  <c r="K117" i="32"/>
  <c r="G117" i="32"/>
  <c r="C117" i="32"/>
  <c r="O116" i="32"/>
  <c r="K116" i="32"/>
  <c r="G116" i="32"/>
  <c r="C116" i="32"/>
  <c r="O115" i="32"/>
  <c r="K115" i="32"/>
  <c r="G115" i="32"/>
  <c r="C115" i="32"/>
  <c r="O114" i="32"/>
  <c r="K114" i="32"/>
  <c r="G114" i="32"/>
  <c r="C114" i="32"/>
  <c r="O113" i="32"/>
  <c r="K113" i="32"/>
  <c r="G113" i="32"/>
  <c r="C113" i="32"/>
  <c r="O112" i="32"/>
  <c r="K112" i="32"/>
  <c r="G112" i="32"/>
  <c r="C112" i="32"/>
  <c r="Q82" i="36"/>
  <c r="M82" i="36"/>
  <c r="I82" i="36"/>
  <c r="E82" i="36"/>
  <c r="Q81" i="36"/>
  <c r="M81" i="36"/>
  <c r="I81" i="36"/>
  <c r="E81" i="36"/>
  <c r="Q80" i="36"/>
  <c r="M80" i="36"/>
  <c r="I80" i="36"/>
  <c r="E80" i="36"/>
  <c r="Q79" i="36"/>
  <c r="M79" i="36"/>
  <c r="I79" i="36"/>
  <c r="E79" i="36"/>
  <c r="Q78" i="36"/>
  <c r="M78" i="36"/>
  <c r="I78" i="36"/>
  <c r="E78" i="36"/>
  <c r="Q77" i="36"/>
  <c r="M77" i="36"/>
  <c r="I77" i="36"/>
  <c r="E77" i="36"/>
  <c r="Q76" i="36"/>
  <c r="M76" i="36"/>
  <c r="I76" i="36"/>
  <c r="E76" i="36"/>
  <c r="Q75" i="36"/>
  <c r="M75" i="36"/>
  <c r="I75" i="36"/>
  <c r="E75" i="36"/>
  <c r="Q74" i="36"/>
  <c r="M74" i="36"/>
  <c r="I74" i="36"/>
  <c r="E74" i="36"/>
  <c r="Q73" i="36"/>
  <c r="M73" i="36"/>
  <c r="I73" i="36"/>
  <c r="E73" i="36"/>
  <c r="Q72" i="36"/>
  <c r="M72" i="36"/>
  <c r="I72" i="36"/>
  <c r="E72" i="36"/>
  <c r="Q71" i="36"/>
  <c r="M71" i="36"/>
  <c r="I71" i="36"/>
  <c r="E71" i="36"/>
  <c r="N80" i="36"/>
  <c r="B78" i="36"/>
  <c r="J75" i="36"/>
  <c r="N72" i="36"/>
  <c r="Q80" i="37"/>
  <c r="E79" i="37"/>
  <c r="I77" i="37"/>
  <c r="E76" i="37"/>
  <c r="M80" i="37"/>
  <c r="Q79" i="37"/>
  <c r="M79" i="37"/>
  <c r="M78" i="37"/>
  <c r="I78" i="37"/>
  <c r="M77" i="37"/>
  <c r="M76" i="37"/>
  <c r="M71" i="37"/>
  <c r="N35" i="38"/>
  <c r="F35" i="38"/>
  <c r="K62" i="43"/>
  <c r="Q123" i="29"/>
  <c r="I123" i="29"/>
  <c r="G107" i="29"/>
  <c r="Q95" i="29"/>
  <c r="I95" i="29"/>
  <c r="P112" i="32"/>
  <c r="L112" i="32"/>
  <c r="H112" i="32"/>
  <c r="D112" i="32"/>
  <c r="E123" i="32"/>
  <c r="E122" i="32"/>
  <c r="E121" i="32"/>
  <c r="E120" i="32"/>
  <c r="E119" i="32"/>
  <c r="E118" i="32"/>
  <c r="E117" i="32"/>
  <c r="E116" i="32"/>
  <c r="E115" i="32"/>
  <c r="E114" i="32"/>
  <c r="E113" i="32"/>
  <c r="E112" i="32"/>
  <c r="Q50" i="35"/>
  <c r="O82" i="36"/>
  <c r="K82" i="36"/>
  <c r="G82" i="36"/>
  <c r="C82" i="36"/>
  <c r="O81" i="36"/>
  <c r="K81" i="36"/>
  <c r="G81" i="36"/>
  <c r="C81" i="36"/>
  <c r="O80" i="36"/>
  <c r="K80" i="36"/>
  <c r="G80" i="36"/>
  <c r="C80" i="36"/>
  <c r="O79" i="36"/>
  <c r="K79" i="36"/>
  <c r="G79" i="36"/>
  <c r="C79" i="36"/>
  <c r="O78" i="36"/>
  <c r="K78" i="36"/>
  <c r="G78" i="36"/>
  <c r="C78" i="36"/>
  <c r="O77" i="36"/>
  <c r="K77" i="36"/>
  <c r="G77" i="36"/>
  <c r="C77" i="36"/>
  <c r="O76" i="36"/>
  <c r="K76" i="36"/>
  <c r="G76" i="36"/>
  <c r="C76" i="36"/>
  <c r="O75" i="36"/>
  <c r="K75" i="36"/>
  <c r="G75" i="36"/>
  <c r="C75" i="36"/>
  <c r="O74" i="36"/>
  <c r="K74" i="36"/>
  <c r="G74" i="36"/>
  <c r="C74" i="36"/>
  <c r="O73" i="36"/>
  <c r="K73" i="36"/>
  <c r="G73" i="36"/>
  <c r="C73" i="36"/>
  <c r="O72" i="36"/>
  <c r="K72" i="36"/>
  <c r="G72" i="36"/>
  <c r="C72" i="36"/>
  <c r="O71" i="36"/>
  <c r="K71" i="36"/>
  <c r="G71" i="36"/>
  <c r="C71" i="36"/>
  <c r="J36" i="34"/>
  <c r="E80" i="37"/>
  <c r="E78" i="37"/>
  <c r="H50" i="37"/>
  <c r="O80" i="37"/>
  <c r="K80" i="37"/>
  <c r="G80" i="37"/>
  <c r="C80" i="37"/>
  <c r="O79" i="37"/>
  <c r="K79" i="37"/>
  <c r="G79" i="37"/>
  <c r="C79" i="37"/>
  <c r="O78" i="37"/>
  <c r="K78" i="37"/>
  <c r="G78" i="37"/>
  <c r="C78" i="37"/>
  <c r="O77" i="37"/>
  <c r="K77" i="37"/>
  <c r="G77" i="37"/>
  <c r="C77" i="37"/>
  <c r="O76" i="37"/>
  <c r="K76" i="37"/>
  <c r="G76" i="37"/>
  <c r="C76" i="37"/>
  <c r="O71" i="37"/>
  <c r="K71" i="37"/>
  <c r="G71" i="37"/>
  <c r="C71" i="37"/>
  <c r="Q81" i="39"/>
  <c r="I80" i="39"/>
  <c r="Q77" i="39"/>
  <c r="Q76" i="39"/>
  <c r="Q75" i="39"/>
  <c r="Q74" i="39"/>
  <c r="Q73" i="39"/>
  <c r="Q82" i="41"/>
  <c r="M82" i="41"/>
  <c r="I82" i="41"/>
  <c r="E82" i="41"/>
  <c r="Q81" i="41"/>
  <c r="M81" i="41"/>
  <c r="I81" i="41"/>
  <c r="E81" i="41"/>
  <c r="P35" i="42"/>
  <c r="H35" i="42"/>
  <c r="N81" i="43"/>
  <c r="N82" i="43"/>
  <c r="N83" i="43"/>
  <c r="N84" i="43"/>
  <c r="N85" i="43"/>
  <c r="N86" i="43"/>
  <c r="N87" i="43"/>
  <c r="N88" i="43"/>
  <c r="N89" i="43"/>
  <c r="N90" i="43"/>
  <c r="J81" i="43"/>
  <c r="J82" i="43"/>
  <c r="J83" i="43"/>
  <c r="J84" i="43"/>
  <c r="J85" i="43"/>
  <c r="J86" i="43"/>
  <c r="J87" i="43"/>
  <c r="J88" i="43"/>
  <c r="J89" i="43"/>
  <c r="J90" i="43"/>
  <c r="F81" i="43"/>
  <c r="F82" i="43"/>
  <c r="F83" i="43"/>
  <c r="F84" i="43"/>
  <c r="F85" i="43"/>
  <c r="F86" i="43"/>
  <c r="F87" i="43"/>
  <c r="F88" i="43"/>
  <c r="F89" i="43"/>
  <c r="F90" i="43"/>
  <c r="B81" i="43"/>
  <c r="B82" i="43"/>
  <c r="B83" i="43"/>
  <c r="B84" i="43"/>
  <c r="B85" i="43"/>
  <c r="B86" i="43"/>
  <c r="B87" i="43"/>
  <c r="B88" i="43"/>
  <c r="B89" i="43"/>
  <c r="B90" i="43"/>
  <c r="H90" i="43"/>
  <c r="H89" i="43"/>
  <c r="H88" i="43"/>
  <c r="H87" i="43"/>
  <c r="H86" i="43"/>
  <c r="H85" i="43"/>
  <c r="H84" i="43"/>
  <c r="H83" i="43"/>
  <c r="H82" i="43"/>
  <c r="Q86" i="44"/>
  <c r="Q84" i="44"/>
  <c r="Q83" i="44"/>
  <c r="Q82" i="44"/>
  <c r="Q81" i="44"/>
  <c r="Q80" i="44"/>
  <c r="P90" i="45"/>
  <c r="L90" i="45"/>
  <c r="H90" i="45"/>
  <c r="D90" i="45"/>
  <c r="K89" i="45"/>
  <c r="P88" i="45"/>
  <c r="L88" i="45"/>
  <c r="H88" i="45"/>
  <c r="D88" i="45"/>
  <c r="K87" i="45"/>
  <c r="K86" i="45"/>
  <c r="K85" i="45"/>
  <c r="K80" i="45"/>
  <c r="M51" i="47"/>
  <c r="L51" i="48"/>
  <c r="D51" i="48"/>
  <c r="P50" i="40"/>
  <c r="K50" i="41"/>
  <c r="P90" i="43"/>
  <c r="P89" i="43"/>
  <c r="P88" i="43"/>
  <c r="P87" i="43"/>
  <c r="P86" i="43"/>
  <c r="P85" i="43"/>
  <c r="P84" i="43"/>
  <c r="P83" i="43"/>
  <c r="P82" i="43"/>
  <c r="Q90" i="44"/>
  <c r="Q76" i="43"/>
  <c r="M90" i="44"/>
  <c r="M76" i="43"/>
  <c r="I90" i="44"/>
  <c r="I76" i="43"/>
  <c r="E90" i="44"/>
  <c r="E76" i="43"/>
  <c r="Q89" i="44"/>
  <c r="Q89" i="45"/>
  <c r="Q71" i="43"/>
  <c r="M89" i="44"/>
  <c r="M71" i="43"/>
  <c r="M89" i="45"/>
  <c r="I89" i="44"/>
  <c r="I89" i="45"/>
  <c r="I71" i="43"/>
  <c r="E89" i="44"/>
  <c r="E71" i="43"/>
  <c r="E89" i="45"/>
  <c r="Q88" i="44"/>
  <c r="Q70" i="43"/>
  <c r="M88" i="44"/>
  <c r="M70" i="43"/>
  <c r="I88" i="44"/>
  <c r="I70" i="43"/>
  <c r="E88" i="44"/>
  <c r="E70" i="43"/>
  <c r="Q87" i="44"/>
  <c r="Q87" i="45"/>
  <c r="Q69" i="43"/>
  <c r="M87" i="44"/>
  <c r="M69" i="43"/>
  <c r="M87" i="45"/>
  <c r="I87" i="44"/>
  <c r="I87" i="45"/>
  <c r="I69" i="43"/>
  <c r="E87" i="44"/>
  <c r="E69" i="43"/>
  <c r="E87" i="45"/>
  <c r="Q86" i="45"/>
  <c r="Q68" i="43"/>
  <c r="M68" i="43"/>
  <c r="M86" i="45"/>
  <c r="I86" i="45"/>
  <c r="I68" i="43"/>
  <c r="E68" i="43"/>
  <c r="E86" i="45"/>
  <c r="Q85" i="45"/>
  <c r="Q67" i="43"/>
  <c r="M67" i="43"/>
  <c r="M85" i="45"/>
  <c r="I85" i="45"/>
  <c r="I67" i="43"/>
  <c r="E67" i="43"/>
  <c r="E85" i="45"/>
  <c r="I86" i="44"/>
  <c r="I85" i="44"/>
  <c r="I84" i="44"/>
  <c r="I83" i="44"/>
  <c r="I82" i="44"/>
  <c r="I81" i="44"/>
  <c r="I80" i="44"/>
  <c r="C89" i="45"/>
  <c r="C87" i="45"/>
  <c r="C86" i="45"/>
  <c r="C85" i="45"/>
  <c r="C80" i="45"/>
  <c r="J62" i="45"/>
  <c r="I51" i="47"/>
  <c r="P51" i="49"/>
  <c r="M80" i="39"/>
  <c r="M79" i="39"/>
  <c r="M78" i="39"/>
  <c r="Q81" i="40"/>
  <c r="I50" i="40"/>
  <c r="P80" i="45"/>
  <c r="L80" i="45"/>
  <c r="H80" i="45"/>
  <c r="D80" i="45"/>
  <c r="D90" i="44"/>
  <c r="D88" i="44"/>
  <c r="L84" i="44"/>
  <c r="D84" i="44"/>
  <c r="L83" i="44"/>
  <c r="D83" i="44"/>
  <c r="L82" i="44"/>
  <c r="D82" i="44"/>
  <c r="L81" i="44"/>
  <c r="D81" i="44"/>
  <c r="L80" i="44"/>
  <c r="D80" i="44"/>
  <c r="N36" i="42"/>
  <c r="J36" i="42"/>
  <c r="F36" i="42"/>
  <c r="B36" i="42"/>
  <c r="N37" i="46"/>
  <c r="N178" i="6" s="1"/>
  <c r="F37" i="46"/>
  <c r="F178" i="6" s="1"/>
  <c r="N35" i="46"/>
  <c r="F35" i="46"/>
  <c r="H76" i="47"/>
  <c r="H75" i="47"/>
  <c r="H73" i="47"/>
  <c r="J77" i="48"/>
  <c r="J64" i="47"/>
  <c r="F77" i="47"/>
  <c r="B64" i="47"/>
  <c r="B77" i="48"/>
  <c r="N76" i="47"/>
  <c r="N59" i="47"/>
  <c r="J59" i="47"/>
  <c r="J76" i="48"/>
  <c r="F76" i="47"/>
  <c r="B59" i="47"/>
  <c r="B76" i="48"/>
  <c r="J58" i="47"/>
  <c r="J75" i="48"/>
  <c r="F75" i="47"/>
  <c r="B58" i="47"/>
  <c r="B75" i="48"/>
  <c r="N74" i="49"/>
  <c r="N57" i="47"/>
  <c r="J57" i="47"/>
  <c r="J74" i="47"/>
  <c r="J74" i="48"/>
  <c r="F74" i="47"/>
  <c r="B57" i="47"/>
  <c r="B74" i="48"/>
  <c r="N56" i="47"/>
  <c r="N73" i="47"/>
  <c r="J56" i="47"/>
  <c r="J73" i="48"/>
  <c r="F73" i="47"/>
  <c r="B56" i="47"/>
  <c r="B73" i="49"/>
  <c r="B73" i="47"/>
  <c r="B73" i="48"/>
  <c r="J55" i="47"/>
  <c r="J72" i="47"/>
  <c r="F72" i="47"/>
  <c r="J54" i="47"/>
  <c r="J71" i="48"/>
  <c r="J71" i="47"/>
  <c r="F71" i="47"/>
  <c r="F71" i="48"/>
  <c r="B54" i="47"/>
  <c r="B71" i="48"/>
  <c r="J53" i="47"/>
  <c r="J70" i="47"/>
  <c r="F70" i="47"/>
  <c r="J52" i="47"/>
  <c r="J69" i="47"/>
  <c r="J69" i="48"/>
  <c r="F69" i="47"/>
  <c r="E55" i="48"/>
  <c r="E72" i="48"/>
  <c r="E53" i="48"/>
  <c r="E70" i="48"/>
  <c r="M69" i="48"/>
  <c r="M52" i="48"/>
  <c r="E52" i="48"/>
  <c r="E69" i="48"/>
  <c r="E51" i="49"/>
  <c r="Q64" i="49"/>
  <c r="Q77" i="49"/>
  <c r="I64" i="49"/>
  <c r="I77" i="49"/>
  <c r="Q58" i="49"/>
  <c r="Q75" i="49"/>
  <c r="I58" i="49"/>
  <c r="I75" i="49"/>
  <c r="N37" i="50"/>
  <c r="N179" i="6" s="1"/>
  <c r="F37" i="50"/>
  <c r="F179" i="6" s="1"/>
  <c r="P97" i="51"/>
  <c r="P100" i="51"/>
  <c r="P101" i="51"/>
  <c r="P105" i="51"/>
  <c r="P98" i="51"/>
  <c r="P99" i="51"/>
  <c r="P104" i="51"/>
  <c r="P36" i="50"/>
  <c r="P102" i="51"/>
  <c r="L99" i="51"/>
  <c r="L103" i="51"/>
  <c r="L96" i="51"/>
  <c r="L100" i="51"/>
  <c r="L106" i="51"/>
  <c r="L98" i="51"/>
  <c r="L101" i="51"/>
  <c r="L104" i="51"/>
  <c r="L36" i="50"/>
  <c r="H101" i="51"/>
  <c r="H105" i="51"/>
  <c r="H36" i="50"/>
  <c r="H103" i="51"/>
  <c r="H106" i="51"/>
  <c r="D103" i="51"/>
  <c r="D101" i="51"/>
  <c r="D102" i="51"/>
  <c r="P106" i="51"/>
  <c r="B106" i="51"/>
  <c r="D105" i="51"/>
  <c r="D104" i="51"/>
  <c r="D100" i="51"/>
  <c r="D97" i="51"/>
  <c r="Q82" i="40"/>
  <c r="N80" i="45"/>
  <c r="J80" i="45"/>
  <c r="F80" i="45"/>
  <c r="B80" i="45"/>
  <c r="L90" i="44"/>
  <c r="L88" i="44"/>
  <c r="N84" i="44"/>
  <c r="F84" i="44"/>
  <c r="N83" i="44"/>
  <c r="F83" i="44"/>
  <c r="N82" i="44"/>
  <c r="F82" i="44"/>
  <c r="N81" i="44"/>
  <c r="F81" i="44"/>
  <c r="N80" i="44"/>
  <c r="F80" i="44"/>
  <c r="P36" i="42"/>
  <c r="L36" i="42"/>
  <c r="H36" i="42"/>
  <c r="D36" i="42"/>
  <c r="Q62" i="45"/>
  <c r="M62" i="45"/>
  <c r="E62" i="45"/>
  <c r="P76" i="47"/>
  <c r="P74" i="47"/>
  <c r="P73" i="47"/>
  <c r="P64" i="47"/>
  <c r="P77" i="48"/>
  <c r="H64" i="47"/>
  <c r="H77" i="48"/>
  <c r="H77" i="47"/>
  <c r="P59" i="47"/>
  <c r="P76" i="48"/>
  <c r="H59" i="47"/>
  <c r="H76" i="48"/>
  <c r="P58" i="47"/>
  <c r="P75" i="48"/>
  <c r="P75" i="47"/>
  <c r="H58" i="47"/>
  <c r="H75" i="48"/>
  <c r="D75" i="47"/>
  <c r="P56" i="47"/>
  <c r="P73" i="48"/>
  <c r="P73" i="49"/>
  <c r="H56" i="47"/>
  <c r="H73" i="48"/>
  <c r="H72" i="47"/>
  <c r="D72" i="47"/>
  <c r="P71" i="47"/>
  <c r="D71" i="47"/>
  <c r="P70" i="47"/>
  <c r="D70" i="47"/>
  <c r="P69" i="47"/>
  <c r="D69" i="47"/>
  <c r="Q51" i="48"/>
  <c r="K55" i="48"/>
  <c r="K72" i="48"/>
  <c r="K53" i="48"/>
  <c r="K70" i="48"/>
  <c r="C51" i="48"/>
  <c r="O64" i="49"/>
  <c r="O77" i="49"/>
  <c r="G64" i="49"/>
  <c r="G77" i="49"/>
  <c r="O75" i="49"/>
  <c r="O58" i="49"/>
  <c r="G58" i="49"/>
  <c r="G75" i="49"/>
  <c r="G57" i="49"/>
  <c r="G74" i="49"/>
  <c r="P34" i="50"/>
  <c r="P35" i="50"/>
  <c r="L37" i="50"/>
  <c r="L179" i="6" s="1"/>
  <c r="D35" i="50"/>
  <c r="D37" i="50"/>
  <c r="D179" i="6" s="1"/>
  <c r="N102" i="51"/>
  <c r="N106" i="51"/>
  <c r="N103" i="51"/>
  <c r="N105" i="51"/>
  <c r="J100" i="51"/>
  <c r="J97" i="51"/>
  <c r="J96" i="51"/>
  <c r="F103" i="51"/>
  <c r="F98" i="51"/>
  <c r="F99" i="51"/>
  <c r="F105" i="51"/>
  <c r="B99" i="51"/>
  <c r="B105" i="51"/>
  <c r="B96" i="51"/>
  <c r="B102" i="51"/>
  <c r="B97" i="51"/>
  <c r="B104" i="51"/>
  <c r="N72" i="51"/>
  <c r="Q76" i="49"/>
  <c r="M76" i="49"/>
  <c r="I76" i="49"/>
  <c r="E76" i="49"/>
  <c r="Q74" i="49"/>
  <c r="M74" i="49"/>
  <c r="I74" i="49"/>
  <c r="E74" i="49"/>
  <c r="Q73" i="49"/>
  <c r="M73" i="49"/>
  <c r="I73" i="49"/>
  <c r="E73" i="49"/>
  <c r="Q68" i="49"/>
  <c r="M68" i="49"/>
  <c r="I68" i="49"/>
  <c r="E68" i="49"/>
  <c r="H51" i="48"/>
  <c r="D51" i="49"/>
  <c r="G37" i="50"/>
  <c r="G179" i="6" s="1"/>
  <c r="Q35" i="50"/>
  <c r="E35" i="50"/>
  <c r="Q34" i="50"/>
  <c r="M34" i="50"/>
  <c r="I34" i="50"/>
  <c r="E34" i="50"/>
  <c r="O86" i="51"/>
  <c r="I74" i="51"/>
  <c r="I97" i="52"/>
  <c r="Q95" i="53"/>
  <c r="M95" i="53"/>
  <c r="I95" i="53"/>
  <c r="E95" i="53"/>
  <c r="M100" i="52"/>
  <c r="N105" i="52"/>
  <c r="N90" i="52"/>
  <c r="J105" i="52"/>
  <c r="J90" i="52"/>
  <c r="N86" i="52"/>
  <c r="N104" i="52"/>
  <c r="J104" i="52"/>
  <c r="J86" i="52"/>
  <c r="N82" i="52"/>
  <c r="N103" i="52"/>
  <c r="J103" i="52"/>
  <c r="J82" i="52"/>
  <c r="F82" i="52"/>
  <c r="F103" i="52"/>
  <c r="N79" i="52"/>
  <c r="N102" i="52"/>
  <c r="F102" i="52"/>
  <c r="F79" i="52"/>
  <c r="B79" i="52"/>
  <c r="B102" i="52"/>
  <c r="N101" i="52"/>
  <c r="N78" i="52"/>
  <c r="J101" i="52"/>
  <c r="J78" i="52"/>
  <c r="F78" i="52"/>
  <c r="F101" i="52"/>
  <c r="N100" i="52"/>
  <c r="N77" i="52"/>
  <c r="F77" i="52"/>
  <c r="F100" i="52"/>
  <c r="B100" i="52"/>
  <c r="B77" i="52"/>
  <c r="J99" i="52"/>
  <c r="J76" i="52"/>
  <c r="F76" i="52"/>
  <c r="F99" i="52"/>
  <c r="F98" i="52"/>
  <c r="F75" i="52"/>
  <c r="N97" i="52"/>
  <c r="N74" i="52"/>
  <c r="J97" i="52"/>
  <c r="J74" i="52"/>
  <c r="N73" i="52"/>
  <c r="N96" i="52"/>
  <c r="B96" i="52"/>
  <c r="B73" i="52"/>
  <c r="K76" i="49"/>
  <c r="C76" i="49"/>
  <c r="G73" i="49"/>
  <c r="C68" i="48"/>
  <c r="G91" i="51"/>
  <c r="G106" i="52"/>
  <c r="G106" i="51"/>
  <c r="C105" i="53"/>
  <c r="C90" i="51"/>
  <c r="C105" i="52"/>
  <c r="K86" i="51"/>
  <c r="K104" i="51"/>
  <c r="O103" i="51"/>
  <c r="O82" i="51"/>
  <c r="C103" i="51"/>
  <c r="C82" i="51"/>
  <c r="G79" i="51"/>
  <c r="G102" i="51"/>
  <c r="C102" i="53"/>
  <c r="O100" i="53"/>
  <c r="O77" i="51"/>
  <c r="C100" i="51"/>
  <c r="C77" i="51"/>
  <c r="K98" i="52"/>
  <c r="K98" i="51"/>
  <c r="C98" i="51"/>
  <c r="C75" i="51"/>
  <c r="K97" i="51"/>
  <c r="K74" i="51"/>
  <c r="G74" i="51"/>
  <c r="G97" i="51"/>
  <c r="C97" i="51"/>
  <c r="C97" i="52"/>
  <c r="O73" i="51"/>
  <c r="O96" i="51"/>
  <c r="G73" i="51"/>
  <c r="G96" i="51"/>
  <c r="C96" i="51"/>
  <c r="C73" i="51"/>
  <c r="C72" i="51" s="1"/>
  <c r="O95" i="53"/>
  <c r="G95" i="53"/>
  <c r="C95" i="53"/>
  <c r="K101" i="52"/>
  <c r="L72" i="52"/>
  <c r="P95" i="52"/>
  <c r="L95" i="52"/>
  <c r="H95" i="52"/>
  <c r="D95" i="52"/>
  <c r="E106" i="52"/>
  <c r="E105" i="52"/>
  <c r="E104" i="52"/>
  <c r="E103" i="52"/>
  <c r="E102" i="52"/>
  <c r="E101" i="52"/>
  <c r="E100" i="52"/>
  <c r="E99" i="52"/>
  <c r="E98" i="52"/>
  <c r="E97" i="52"/>
  <c r="E96" i="52"/>
  <c r="M95" i="52"/>
  <c r="N95" i="53"/>
  <c r="J95" i="53"/>
  <c r="F95" i="53"/>
  <c r="B95" i="53"/>
  <c r="K95" i="52"/>
  <c r="G36" i="50"/>
  <c r="P95" i="53"/>
  <c r="L95" i="53"/>
  <c r="H95" i="53"/>
  <c r="D95" i="53"/>
  <c r="L98" i="6"/>
  <c r="D103" i="6"/>
  <c r="D104" i="6"/>
  <c r="N51" i="6"/>
  <c r="N58" i="10"/>
  <c r="N64" i="10"/>
  <c r="N153" i="6" s="1"/>
  <c r="J51" i="6"/>
  <c r="F58" i="10"/>
  <c r="B51" i="6"/>
  <c r="N57" i="10"/>
  <c r="F57" i="10"/>
  <c r="Q55" i="10"/>
  <c r="Q120" i="13"/>
  <c r="Q121" i="13"/>
  <c r="Q123" i="13"/>
  <c r="Q124" i="13"/>
  <c r="Q126" i="13"/>
  <c r="Q127" i="13"/>
  <c r="Q128" i="13"/>
  <c r="Q130" i="13"/>
  <c r="Q145" i="13"/>
  <c r="M55" i="10"/>
  <c r="M120" i="13"/>
  <c r="M121" i="13"/>
  <c r="M123" i="13"/>
  <c r="M124" i="13"/>
  <c r="M126" i="13"/>
  <c r="M127" i="13"/>
  <c r="M128" i="13"/>
  <c r="M130" i="13"/>
  <c r="M145" i="13"/>
  <c r="I55" i="10"/>
  <c r="I120" i="13"/>
  <c r="I121" i="13"/>
  <c r="I123" i="13"/>
  <c r="I124" i="13"/>
  <c r="I126" i="13"/>
  <c r="I127" i="13"/>
  <c r="I128" i="13"/>
  <c r="I130" i="13"/>
  <c r="I145" i="13"/>
  <c r="E55" i="10"/>
  <c r="E120" i="13"/>
  <c r="E121" i="13"/>
  <c r="E123" i="13"/>
  <c r="E124" i="13"/>
  <c r="E126" i="13"/>
  <c r="E127" i="13"/>
  <c r="E128" i="13"/>
  <c r="E130" i="13"/>
  <c r="E145" i="13"/>
  <c r="Q54" i="10"/>
  <c r="Q103" i="13"/>
  <c r="Q104" i="13"/>
  <c r="Q105" i="13"/>
  <c r="Q106" i="13"/>
  <c r="Q107" i="13"/>
  <c r="Q109" i="13"/>
  <c r="Q110" i="13"/>
  <c r="Q111" i="13"/>
  <c r="Q113" i="13"/>
  <c r="Q134" i="13"/>
  <c r="M54" i="10"/>
  <c r="M103" i="13"/>
  <c r="M104" i="13"/>
  <c r="M105" i="13"/>
  <c r="M106" i="13"/>
  <c r="M107" i="13"/>
  <c r="M109" i="13"/>
  <c r="M110" i="13"/>
  <c r="M111" i="13"/>
  <c r="M113" i="13"/>
  <c r="M134" i="13"/>
  <c r="I54" i="10"/>
  <c r="I103" i="13"/>
  <c r="I104" i="13"/>
  <c r="I105" i="13"/>
  <c r="I106" i="13"/>
  <c r="I107" i="13"/>
  <c r="I109" i="13"/>
  <c r="I110" i="13"/>
  <c r="I111" i="13"/>
  <c r="I113" i="13"/>
  <c r="I134" i="13"/>
  <c r="E54" i="10"/>
  <c r="E103" i="13"/>
  <c r="E104" i="13"/>
  <c r="E105" i="13"/>
  <c r="E106" i="13"/>
  <c r="E107" i="13"/>
  <c r="E109" i="13"/>
  <c r="E110" i="13"/>
  <c r="E111" i="13"/>
  <c r="E113" i="13"/>
  <c r="E134" i="13"/>
  <c r="M47" i="9"/>
  <c r="I47" i="9"/>
  <c r="E47" i="9"/>
  <c r="C99" i="18"/>
  <c r="C162" i="6" s="1"/>
  <c r="C107" i="6"/>
  <c r="L103" i="6"/>
  <c r="L104" i="6"/>
  <c r="O55" i="10"/>
  <c r="O145" i="13"/>
  <c r="K55" i="10"/>
  <c r="K145" i="13"/>
  <c r="G55" i="10"/>
  <c r="G145" i="13"/>
  <c r="C55" i="10"/>
  <c r="C145" i="13"/>
  <c r="O128" i="13"/>
  <c r="K128" i="13"/>
  <c r="G128" i="13"/>
  <c r="C128" i="13"/>
  <c r="O127" i="13"/>
  <c r="K127" i="13"/>
  <c r="G127" i="13"/>
  <c r="C127" i="13"/>
  <c r="O126" i="13"/>
  <c r="K126" i="13"/>
  <c r="G126" i="13"/>
  <c r="C126" i="13"/>
  <c r="O124" i="13"/>
  <c r="K124" i="13"/>
  <c r="G124" i="13"/>
  <c r="C124" i="13"/>
  <c r="O123" i="13"/>
  <c r="K123" i="13"/>
  <c r="G123" i="13"/>
  <c r="C123" i="13"/>
  <c r="O121" i="13"/>
  <c r="K121" i="13"/>
  <c r="G121" i="13"/>
  <c r="C121" i="13"/>
  <c r="O120" i="13"/>
  <c r="K120" i="13"/>
  <c r="G120" i="13"/>
  <c r="C120" i="13"/>
  <c r="O54" i="10"/>
  <c r="O134" i="13"/>
  <c r="K54" i="10"/>
  <c r="K134" i="13"/>
  <c r="G54" i="10"/>
  <c r="G134" i="13"/>
  <c r="C54" i="10"/>
  <c r="C134" i="13"/>
  <c r="O111" i="13"/>
  <c r="K111" i="13"/>
  <c r="G111" i="13"/>
  <c r="C111" i="13"/>
  <c r="O110" i="13"/>
  <c r="K110" i="13"/>
  <c r="G110" i="13"/>
  <c r="C110" i="13"/>
  <c r="O109" i="13"/>
  <c r="K109" i="13"/>
  <c r="G109" i="13"/>
  <c r="C109" i="13"/>
  <c r="O107" i="13"/>
  <c r="K107" i="13"/>
  <c r="G107" i="13"/>
  <c r="C107" i="13"/>
  <c r="O106" i="13"/>
  <c r="K106" i="13"/>
  <c r="G106" i="13"/>
  <c r="C106" i="13"/>
  <c r="O105" i="13"/>
  <c r="K105" i="13"/>
  <c r="G105" i="13"/>
  <c r="C105" i="13"/>
  <c r="O104" i="13"/>
  <c r="K104" i="13"/>
  <c r="G104" i="13"/>
  <c r="C104" i="13"/>
  <c r="O103" i="13"/>
  <c r="K103" i="13"/>
  <c r="G103" i="13"/>
  <c r="C103" i="13"/>
  <c r="D98" i="14"/>
  <c r="D159" i="6" s="1"/>
  <c r="D97" i="14"/>
  <c r="D158" i="6" s="1"/>
  <c r="L127" i="6"/>
  <c r="B107" i="29"/>
  <c r="M42" i="6"/>
  <c r="I42" i="6"/>
  <c r="E42" i="6"/>
  <c r="Q39" i="6"/>
  <c r="M39" i="6"/>
  <c r="I39" i="6"/>
  <c r="E39" i="6"/>
  <c r="Q30" i="6"/>
  <c r="M30" i="6"/>
  <c r="I30" i="6"/>
  <c r="E30" i="6"/>
  <c r="P53" i="10"/>
  <c r="H53" i="10"/>
  <c r="Q58" i="10"/>
  <c r="M58" i="10"/>
  <c r="E58" i="10"/>
  <c r="P146" i="11"/>
  <c r="P147" i="11"/>
  <c r="P148" i="11"/>
  <c r="P149" i="11"/>
  <c r="P150" i="11"/>
  <c r="P151" i="11"/>
  <c r="P152" i="11"/>
  <c r="P153" i="11"/>
  <c r="P154" i="11"/>
  <c r="L146" i="11"/>
  <c r="L147" i="11"/>
  <c r="L148" i="11"/>
  <c r="L149" i="11"/>
  <c r="L150" i="11"/>
  <c r="L151" i="11"/>
  <c r="L152" i="11"/>
  <c r="L153" i="11"/>
  <c r="L154" i="11"/>
  <c r="H146" i="11"/>
  <c r="H147" i="11"/>
  <c r="H148" i="11"/>
  <c r="H149" i="11"/>
  <c r="H150" i="11"/>
  <c r="H151" i="11"/>
  <c r="H152" i="11"/>
  <c r="H153" i="11"/>
  <c r="H154" i="11"/>
  <c r="D146" i="11"/>
  <c r="D147" i="11"/>
  <c r="D148" i="11"/>
  <c r="D149" i="11"/>
  <c r="D150" i="11"/>
  <c r="D151" i="11"/>
  <c r="D152" i="11"/>
  <c r="D153" i="11"/>
  <c r="D154" i="11"/>
  <c r="P135" i="11"/>
  <c r="P136" i="11"/>
  <c r="P137" i="11"/>
  <c r="P138" i="11"/>
  <c r="P139" i="11"/>
  <c r="P140" i="11"/>
  <c r="P141" i="11"/>
  <c r="P142" i="11"/>
  <c r="P143" i="11"/>
  <c r="L135" i="11"/>
  <c r="L136" i="11"/>
  <c r="L137" i="11"/>
  <c r="L138" i="11"/>
  <c r="L139" i="11"/>
  <c r="L140" i="11"/>
  <c r="L141" i="11"/>
  <c r="L142" i="11"/>
  <c r="L143" i="11"/>
  <c r="H135" i="11"/>
  <c r="H136" i="11"/>
  <c r="H137" i="11"/>
  <c r="H138" i="11"/>
  <c r="H139" i="11"/>
  <c r="H140" i="11"/>
  <c r="H141" i="11"/>
  <c r="H142" i="11"/>
  <c r="H143" i="11"/>
  <c r="D135" i="11"/>
  <c r="D136" i="11"/>
  <c r="D137" i="11"/>
  <c r="D138" i="11"/>
  <c r="D139" i="11"/>
  <c r="D140" i="11"/>
  <c r="D141" i="11"/>
  <c r="D142" i="11"/>
  <c r="D143" i="11"/>
  <c r="M154" i="13"/>
  <c r="E154" i="13"/>
  <c r="M153" i="13"/>
  <c r="E153" i="13"/>
  <c r="M151" i="13"/>
  <c r="E151" i="13"/>
  <c r="M150" i="13"/>
  <c r="E150" i="13"/>
  <c r="M143" i="13"/>
  <c r="E143" i="13"/>
  <c r="M142" i="13"/>
  <c r="E142" i="13"/>
  <c r="M141" i="13"/>
  <c r="E141" i="13"/>
  <c r="M140" i="13"/>
  <c r="E140" i="13"/>
  <c r="M139" i="13"/>
  <c r="E139" i="13"/>
  <c r="N250" i="15"/>
  <c r="N251" i="15"/>
  <c r="N252" i="15"/>
  <c r="N253" i="15"/>
  <c r="N254" i="15"/>
  <c r="N255" i="15"/>
  <c r="N256" i="15"/>
  <c r="N257" i="15"/>
  <c r="J250" i="15"/>
  <c r="J251" i="15"/>
  <c r="J252" i="15"/>
  <c r="J253" i="15"/>
  <c r="J254" i="15"/>
  <c r="J255" i="15"/>
  <c r="J256" i="15"/>
  <c r="J257" i="15"/>
  <c r="F250" i="15"/>
  <c r="F251" i="15"/>
  <c r="F252" i="15"/>
  <c r="F253" i="15"/>
  <c r="F254" i="15"/>
  <c r="F255" i="15"/>
  <c r="F256" i="15"/>
  <c r="F257" i="15"/>
  <c r="B250" i="15"/>
  <c r="B251" i="15"/>
  <c r="B252" i="15"/>
  <c r="B253" i="15"/>
  <c r="B254" i="15"/>
  <c r="B255" i="15"/>
  <c r="B256" i="15"/>
  <c r="B257" i="15"/>
  <c r="N240" i="15"/>
  <c r="N241" i="15"/>
  <c r="N242" i="15"/>
  <c r="N243" i="15"/>
  <c r="N244" i="15"/>
  <c r="N245" i="15"/>
  <c r="N246" i="15"/>
  <c r="N247" i="15"/>
  <c r="J240" i="15"/>
  <c r="J241" i="15"/>
  <c r="J242" i="15"/>
  <c r="J243" i="15"/>
  <c r="J244" i="15"/>
  <c r="J245" i="15"/>
  <c r="J246" i="15"/>
  <c r="J247" i="15"/>
  <c r="F240" i="15"/>
  <c r="F241" i="15"/>
  <c r="F242" i="15"/>
  <c r="F243" i="15"/>
  <c r="F244" i="15"/>
  <c r="F245" i="15"/>
  <c r="F246" i="15"/>
  <c r="F247" i="15"/>
  <c r="B240" i="15"/>
  <c r="B241" i="15"/>
  <c r="B242" i="15"/>
  <c r="B243" i="15"/>
  <c r="B244" i="15"/>
  <c r="B245" i="15"/>
  <c r="B246" i="15"/>
  <c r="B247" i="15"/>
  <c r="N230" i="15"/>
  <c r="N231" i="15"/>
  <c r="N232" i="15"/>
  <c r="N233" i="15"/>
  <c r="N234" i="15"/>
  <c r="N235" i="15"/>
  <c r="N236" i="15"/>
  <c r="N237" i="15"/>
  <c r="J230" i="15"/>
  <c r="J231" i="15"/>
  <c r="J232" i="15"/>
  <c r="J233" i="15"/>
  <c r="J234" i="15"/>
  <c r="J235" i="15"/>
  <c r="J236" i="15"/>
  <c r="J237" i="15"/>
  <c r="F230" i="15"/>
  <c r="F231" i="15"/>
  <c r="F232" i="15"/>
  <c r="F233" i="15"/>
  <c r="F234" i="15"/>
  <c r="F235" i="15"/>
  <c r="F236" i="15"/>
  <c r="F237" i="15"/>
  <c r="B230" i="15"/>
  <c r="B231" i="15"/>
  <c r="B232" i="15"/>
  <c r="B233" i="15"/>
  <c r="B234" i="15"/>
  <c r="B235" i="15"/>
  <c r="B236" i="15"/>
  <c r="B237" i="15"/>
  <c r="N221" i="15"/>
  <c r="N222" i="15"/>
  <c r="N223" i="15"/>
  <c r="N224" i="15"/>
  <c r="N225" i="15"/>
  <c r="N226" i="15"/>
  <c r="N227" i="15"/>
  <c r="J221" i="15"/>
  <c r="J222" i="15"/>
  <c r="J223" i="15"/>
  <c r="J224" i="15"/>
  <c r="J225" i="15"/>
  <c r="J226" i="15"/>
  <c r="J227" i="15"/>
  <c r="F221" i="15"/>
  <c r="F222" i="15"/>
  <c r="F223" i="15"/>
  <c r="F224" i="15"/>
  <c r="F225" i="15"/>
  <c r="F226" i="15"/>
  <c r="F227" i="15"/>
  <c r="B221" i="15"/>
  <c r="B222" i="15"/>
  <c r="B223" i="15"/>
  <c r="B224" i="15"/>
  <c r="B225" i="15"/>
  <c r="B226" i="15"/>
  <c r="B227" i="15"/>
  <c r="O257" i="17"/>
  <c r="O257" i="16"/>
  <c r="K257" i="17"/>
  <c r="K257" i="16"/>
  <c r="G257" i="17"/>
  <c r="G257" i="16"/>
  <c r="C257" i="17"/>
  <c r="C257" i="16"/>
  <c r="O256" i="17"/>
  <c r="O256" i="16"/>
  <c r="K256" i="17"/>
  <c r="K256" i="16"/>
  <c r="G256" i="17"/>
  <c r="G256" i="16"/>
  <c r="C256" i="17"/>
  <c r="C256" i="16"/>
  <c r="O255" i="17"/>
  <c r="O255" i="16"/>
  <c r="K255" i="17"/>
  <c r="K255" i="16"/>
  <c r="G255" i="17"/>
  <c r="G255" i="16"/>
  <c r="C255" i="17"/>
  <c r="C255" i="16"/>
  <c r="O254" i="17"/>
  <c r="O254" i="16"/>
  <c r="K254" i="17"/>
  <c r="K254" i="16"/>
  <c r="G254" i="17"/>
  <c r="G254" i="16"/>
  <c r="C254" i="17"/>
  <c r="C254" i="16"/>
  <c r="O247" i="17"/>
  <c r="O247" i="16"/>
  <c r="K247" i="17"/>
  <c r="K247" i="16"/>
  <c r="G247" i="17"/>
  <c r="G247" i="16"/>
  <c r="C247" i="17"/>
  <c r="C247" i="16"/>
  <c r="O246" i="17"/>
  <c r="O246" i="16"/>
  <c r="K246" i="17"/>
  <c r="K246" i="16"/>
  <c r="G246" i="17"/>
  <c r="G246" i="16"/>
  <c r="C246" i="17"/>
  <c r="C246" i="16"/>
  <c r="O245" i="17"/>
  <c r="O245" i="16"/>
  <c r="K245" i="17"/>
  <c r="K245" i="16"/>
  <c r="G245" i="17"/>
  <c r="G245" i="16"/>
  <c r="C245" i="17"/>
  <c r="C245" i="16"/>
  <c r="O244" i="17"/>
  <c r="O244" i="16"/>
  <c r="K244" i="17"/>
  <c r="K244" i="16"/>
  <c r="G244" i="17"/>
  <c r="G244" i="16"/>
  <c r="C244" i="17"/>
  <c r="C244" i="16"/>
  <c r="O239" i="17"/>
  <c r="O239" i="16"/>
  <c r="K239" i="17"/>
  <c r="K239" i="16"/>
  <c r="G239" i="17"/>
  <c r="G239" i="16"/>
  <c r="C239" i="17"/>
  <c r="C239" i="16"/>
  <c r="O237" i="17"/>
  <c r="O237" i="16"/>
  <c r="K237" i="17"/>
  <c r="K237" i="16"/>
  <c r="G237" i="17"/>
  <c r="G237" i="16"/>
  <c r="C237" i="17"/>
  <c r="C237" i="16"/>
  <c r="O236" i="17"/>
  <c r="O236" i="16"/>
  <c r="K236" i="17"/>
  <c r="K236" i="16"/>
  <c r="G236" i="17"/>
  <c r="G236" i="16"/>
  <c r="C236" i="17"/>
  <c r="C236" i="16"/>
  <c r="G234" i="16"/>
  <c r="G233" i="16"/>
  <c r="G232" i="16"/>
  <c r="G231" i="16"/>
  <c r="G230" i="16"/>
  <c r="G227" i="16"/>
  <c r="G226" i="16"/>
  <c r="G225" i="16"/>
  <c r="G224" i="16"/>
  <c r="G223" i="16"/>
  <c r="G222" i="16"/>
  <c r="G221" i="16"/>
  <c r="G220" i="16"/>
  <c r="Q180" i="21"/>
  <c r="Q181" i="21"/>
  <c r="Q182" i="21"/>
  <c r="Q184" i="21"/>
  <c r="Q185" i="21"/>
  <c r="Q187" i="21"/>
  <c r="Q188" i="21"/>
  <c r="Q189" i="21"/>
  <c r="Q192" i="21"/>
  <c r="Q226" i="21"/>
  <c r="Q80" i="18"/>
  <c r="M180" i="21"/>
  <c r="M181" i="21"/>
  <c r="M182" i="21"/>
  <c r="M184" i="21"/>
  <c r="M185" i="21"/>
  <c r="M187" i="21"/>
  <c r="M188" i="21"/>
  <c r="M189" i="21"/>
  <c r="M192" i="21"/>
  <c r="M226" i="21"/>
  <c r="M80" i="18"/>
  <c r="I180" i="21"/>
  <c r="I181" i="21"/>
  <c r="I182" i="21"/>
  <c r="I184" i="21"/>
  <c r="I185" i="21"/>
  <c r="I187" i="21"/>
  <c r="I188" i="21"/>
  <c r="I189" i="21"/>
  <c r="I192" i="21"/>
  <c r="I226" i="21"/>
  <c r="I80" i="18"/>
  <c r="E180" i="21"/>
  <c r="E181" i="21"/>
  <c r="E182" i="21"/>
  <c r="E184" i="21"/>
  <c r="E185" i="21"/>
  <c r="E187" i="21"/>
  <c r="E188" i="21"/>
  <c r="E189" i="21"/>
  <c r="E192" i="21"/>
  <c r="E226" i="21"/>
  <c r="E80" i="18"/>
  <c r="Q162" i="21"/>
  <c r="Q164" i="21"/>
  <c r="Q165" i="21"/>
  <c r="Q166" i="21"/>
  <c r="Q168" i="21"/>
  <c r="Q169" i="21"/>
  <c r="Q170" i="21"/>
  <c r="Q173" i="21"/>
  <c r="Q214" i="21"/>
  <c r="Q79" i="18"/>
  <c r="M162" i="21"/>
  <c r="M164" i="21"/>
  <c r="M165" i="21"/>
  <c r="M166" i="21"/>
  <c r="M168" i="21"/>
  <c r="M169" i="21"/>
  <c r="M170" i="21"/>
  <c r="M173" i="21"/>
  <c r="M214" i="21"/>
  <c r="M79" i="18"/>
  <c r="I162" i="21"/>
  <c r="I164" i="21"/>
  <c r="I165" i="21"/>
  <c r="I166" i="21"/>
  <c r="I168" i="21"/>
  <c r="I169" i="21"/>
  <c r="I170" i="21"/>
  <c r="I173" i="21"/>
  <c r="I214" i="21"/>
  <c r="I79" i="18"/>
  <c r="E162" i="21"/>
  <c r="E164" i="21"/>
  <c r="E165" i="21"/>
  <c r="E166" i="21"/>
  <c r="E168" i="21"/>
  <c r="E169" i="21"/>
  <c r="E170" i="21"/>
  <c r="E173" i="21"/>
  <c r="E214" i="21"/>
  <c r="E79" i="18"/>
  <c r="Q60" i="22"/>
  <c r="Q148" i="25"/>
  <c r="Q150" i="25"/>
  <c r="Q151" i="25"/>
  <c r="Q152" i="25"/>
  <c r="Q154" i="25"/>
  <c r="Q155" i="25"/>
  <c r="Q157" i="25"/>
  <c r="Q158" i="25"/>
  <c r="Q160" i="25"/>
  <c r="Q191" i="25"/>
  <c r="I60" i="22"/>
  <c r="I148" i="25"/>
  <c r="I150" i="25"/>
  <c r="I151" i="25"/>
  <c r="I152" i="25"/>
  <c r="I154" i="25"/>
  <c r="I155" i="25"/>
  <c r="I157" i="25"/>
  <c r="I158" i="25"/>
  <c r="I160" i="25"/>
  <c r="I191" i="25"/>
  <c r="M123" i="28"/>
  <c r="I123" i="28"/>
  <c r="E123" i="28"/>
  <c r="O95" i="28"/>
  <c r="K95" i="28"/>
  <c r="G95" i="28"/>
  <c r="C95" i="28"/>
  <c r="P107" i="29"/>
  <c r="N153" i="29"/>
  <c r="N59" i="26"/>
  <c r="J153" i="29"/>
  <c r="J59" i="26"/>
  <c r="F153" i="29"/>
  <c r="F59" i="26"/>
  <c r="N143" i="29"/>
  <c r="N58" i="26"/>
  <c r="J143" i="29"/>
  <c r="J58" i="26"/>
  <c r="F143" i="29"/>
  <c r="F58" i="26"/>
  <c r="N50" i="9"/>
  <c r="J50" i="9"/>
  <c r="F50" i="9"/>
  <c r="B50" i="9"/>
  <c r="N49" i="9"/>
  <c r="J49" i="9"/>
  <c r="F49" i="9"/>
  <c r="B49" i="9"/>
  <c r="N48" i="9"/>
  <c r="J48" i="9"/>
  <c r="F48" i="9"/>
  <c r="B48" i="9"/>
  <c r="N133" i="29"/>
  <c r="N57" i="26"/>
  <c r="J133" i="29"/>
  <c r="J57" i="26"/>
  <c r="F133" i="29"/>
  <c r="F57" i="26"/>
  <c r="Q113" i="31"/>
  <c r="Q114" i="31"/>
  <c r="Q115" i="31"/>
  <c r="Q116" i="31"/>
  <c r="Q117" i="31"/>
  <c r="Q118" i="31"/>
  <c r="Q119" i="31"/>
  <c r="Q120" i="31"/>
  <c r="Q121" i="31"/>
  <c r="Q122" i="31"/>
  <c r="Q123" i="31"/>
  <c r="M113" i="31"/>
  <c r="M114" i="31"/>
  <c r="M115" i="31"/>
  <c r="M116" i="31"/>
  <c r="M117" i="31"/>
  <c r="M118" i="31"/>
  <c r="M119" i="31"/>
  <c r="M120" i="31"/>
  <c r="M121" i="31"/>
  <c r="M122" i="31"/>
  <c r="M123" i="31"/>
  <c r="I113" i="31"/>
  <c r="I114" i="31"/>
  <c r="I115" i="31"/>
  <c r="I116" i="31"/>
  <c r="I117" i="31"/>
  <c r="I118" i="31"/>
  <c r="I119" i="31"/>
  <c r="I120" i="31"/>
  <c r="I121" i="31"/>
  <c r="I122" i="31"/>
  <c r="I123" i="31"/>
  <c r="E113" i="31"/>
  <c r="E114" i="31"/>
  <c r="E115" i="31"/>
  <c r="E116" i="31"/>
  <c r="E117" i="31"/>
  <c r="E118" i="31"/>
  <c r="E119" i="31"/>
  <c r="E120" i="31"/>
  <c r="E121" i="31"/>
  <c r="E122" i="31"/>
  <c r="E123" i="31"/>
  <c r="N83" i="31"/>
  <c r="P91" i="53"/>
  <c r="P106" i="53"/>
  <c r="L91" i="53"/>
  <c r="L106" i="53"/>
  <c r="H91" i="53"/>
  <c r="H106" i="53"/>
  <c r="D91" i="53"/>
  <c r="D106" i="53"/>
  <c r="P105" i="53"/>
  <c r="P90" i="53"/>
  <c r="L90" i="53"/>
  <c r="L105" i="53"/>
  <c r="H90" i="53"/>
  <c r="H105" i="53"/>
  <c r="D90" i="53"/>
  <c r="D105" i="53"/>
  <c r="P104" i="53"/>
  <c r="P86" i="53"/>
  <c r="L86" i="53"/>
  <c r="L104" i="53"/>
  <c r="H86" i="53"/>
  <c r="H104" i="53"/>
  <c r="D86" i="53"/>
  <c r="D104" i="53"/>
  <c r="P103" i="53"/>
  <c r="P82" i="53"/>
  <c r="L82" i="53"/>
  <c r="L103" i="53"/>
  <c r="H82" i="53"/>
  <c r="H103" i="53"/>
  <c r="D82" i="53"/>
  <c r="D103" i="53"/>
  <c r="P102" i="53"/>
  <c r="P79" i="53"/>
  <c r="L79" i="53"/>
  <c r="L102" i="53"/>
  <c r="H79" i="53"/>
  <c r="H102" i="53"/>
  <c r="D79" i="53"/>
  <c r="D102" i="53"/>
  <c r="P101" i="53"/>
  <c r="P78" i="53"/>
  <c r="L78" i="53"/>
  <c r="L101" i="53"/>
  <c r="H78" i="53"/>
  <c r="H101" i="53"/>
  <c r="D78" i="53"/>
  <c r="D101" i="53"/>
  <c r="P100" i="53"/>
  <c r="P77" i="53"/>
  <c r="L77" i="53"/>
  <c r="L100" i="53"/>
  <c r="H77" i="53"/>
  <c r="H100" i="53"/>
  <c r="D77" i="53"/>
  <c r="D100" i="53"/>
  <c r="P76" i="53"/>
  <c r="P99" i="53"/>
  <c r="L76" i="53"/>
  <c r="L99" i="53"/>
  <c r="H76" i="53"/>
  <c r="H99" i="53"/>
  <c r="D76" i="53"/>
  <c r="D99" i="53"/>
  <c r="P75" i="53"/>
  <c r="P98" i="53"/>
  <c r="L75" i="53"/>
  <c r="L98" i="53"/>
  <c r="H75" i="53"/>
  <c r="H98" i="53"/>
  <c r="D75" i="53"/>
  <c r="D98" i="53"/>
  <c r="P74" i="53"/>
  <c r="P97" i="53"/>
  <c r="L74" i="53"/>
  <c r="L97" i="53"/>
  <c r="H74" i="53"/>
  <c r="H97" i="53"/>
  <c r="D74" i="53"/>
  <c r="D97" i="53"/>
  <c r="P73" i="53"/>
  <c r="P96" i="53"/>
  <c r="L73" i="53"/>
  <c r="L96" i="53"/>
  <c r="H73" i="53"/>
  <c r="H72" i="53" s="1"/>
  <c r="H96" i="53"/>
  <c r="D73" i="53"/>
  <c r="D96" i="53"/>
  <c r="P102" i="6"/>
  <c r="L102" i="6"/>
  <c r="H102" i="6"/>
  <c r="D102" i="6"/>
  <c r="L99" i="6"/>
  <c r="D99" i="6"/>
  <c r="L60" i="6"/>
  <c r="L133" i="6" s="1"/>
  <c r="P59" i="6"/>
  <c r="L59" i="6"/>
  <c r="H59" i="6"/>
  <c r="D59" i="6"/>
  <c r="P57" i="6"/>
  <c r="L57" i="6"/>
  <c r="H57" i="6"/>
  <c r="D57" i="6"/>
  <c r="P56" i="6"/>
  <c r="L56" i="6"/>
  <c r="H56" i="6"/>
  <c r="D56" i="6"/>
  <c r="P4" i="6"/>
  <c r="L4" i="6"/>
  <c r="H4" i="6"/>
  <c r="D4" i="6"/>
  <c r="P63" i="10"/>
  <c r="L63" i="10"/>
  <c r="H63" i="10"/>
  <c r="D63" i="10"/>
  <c r="P62" i="10"/>
  <c r="L62" i="10"/>
  <c r="H62" i="10"/>
  <c r="D62" i="10"/>
  <c r="N61" i="10"/>
  <c r="F61" i="10"/>
  <c r="P60" i="10"/>
  <c r="L60" i="10"/>
  <c r="H60" i="10"/>
  <c r="D60" i="10"/>
  <c r="P59" i="10"/>
  <c r="L59" i="10"/>
  <c r="H59" i="10"/>
  <c r="D59" i="10"/>
  <c r="O57" i="10"/>
  <c r="O61" i="10"/>
  <c r="K57" i="10"/>
  <c r="K61" i="10"/>
  <c r="G57" i="10"/>
  <c r="G61" i="10"/>
  <c r="O154" i="11"/>
  <c r="G154" i="11"/>
  <c r="O153" i="11"/>
  <c r="G153" i="11"/>
  <c r="O152" i="11"/>
  <c r="G152" i="11"/>
  <c r="O151" i="11"/>
  <c r="G151" i="11"/>
  <c r="O150" i="11"/>
  <c r="G150" i="11"/>
  <c r="O149" i="11"/>
  <c r="G149" i="11"/>
  <c r="O148" i="11"/>
  <c r="G148" i="11"/>
  <c r="O147" i="11"/>
  <c r="G147" i="11"/>
  <c r="O146" i="11"/>
  <c r="G146" i="11"/>
  <c r="O143" i="11"/>
  <c r="G143" i="11"/>
  <c r="O142" i="11"/>
  <c r="G142" i="11"/>
  <c r="O141" i="11"/>
  <c r="G141" i="11"/>
  <c r="O140" i="11"/>
  <c r="G140" i="11"/>
  <c r="O139" i="11"/>
  <c r="G139" i="11"/>
  <c r="O138" i="11"/>
  <c r="G138" i="11"/>
  <c r="O137" i="11"/>
  <c r="G137" i="11"/>
  <c r="O136" i="11"/>
  <c r="G136" i="11"/>
  <c r="O135" i="11"/>
  <c r="G135" i="11"/>
  <c r="K154" i="13"/>
  <c r="C154" i="13"/>
  <c r="K153" i="13"/>
  <c r="C153" i="13"/>
  <c r="K151" i="13"/>
  <c r="C151" i="13"/>
  <c r="K150" i="13"/>
  <c r="C150" i="13"/>
  <c r="K143" i="13"/>
  <c r="C143" i="13"/>
  <c r="K142" i="13"/>
  <c r="C142" i="13"/>
  <c r="K141" i="13"/>
  <c r="C141" i="13"/>
  <c r="K140" i="13"/>
  <c r="C140" i="13"/>
  <c r="K139" i="13"/>
  <c r="C139" i="13"/>
  <c r="K130" i="13"/>
  <c r="C130" i="13"/>
  <c r="K113" i="13"/>
  <c r="C113" i="13"/>
  <c r="N120" i="13"/>
  <c r="N121" i="13"/>
  <c r="N123" i="13"/>
  <c r="N124" i="13"/>
  <c r="N126" i="13"/>
  <c r="N127" i="13"/>
  <c r="N128" i="13"/>
  <c r="N130" i="13"/>
  <c r="N145" i="13"/>
  <c r="J120" i="13"/>
  <c r="J121" i="13"/>
  <c r="J123" i="13"/>
  <c r="J124" i="13"/>
  <c r="J126" i="13"/>
  <c r="J127" i="13"/>
  <c r="J128" i="13"/>
  <c r="J130" i="13"/>
  <c r="J145" i="13"/>
  <c r="F120" i="13"/>
  <c r="F121" i="13"/>
  <c r="F123" i="13"/>
  <c r="F124" i="13"/>
  <c r="F126" i="13"/>
  <c r="F127" i="13"/>
  <c r="F128" i="13"/>
  <c r="F130" i="13"/>
  <c r="F145" i="13"/>
  <c r="B120" i="13"/>
  <c r="B121" i="13"/>
  <c r="B123" i="13"/>
  <c r="B124" i="13"/>
  <c r="B126" i="13"/>
  <c r="B127" i="13"/>
  <c r="B128" i="13"/>
  <c r="B130" i="13"/>
  <c r="B145" i="13"/>
  <c r="N103" i="13"/>
  <c r="N104" i="13"/>
  <c r="N105" i="13"/>
  <c r="N106" i="13"/>
  <c r="N107" i="13"/>
  <c r="N109" i="13"/>
  <c r="N110" i="13"/>
  <c r="N111" i="13"/>
  <c r="N113" i="13"/>
  <c r="N134" i="13"/>
  <c r="J103" i="13"/>
  <c r="J104" i="13"/>
  <c r="J105" i="13"/>
  <c r="J106" i="13"/>
  <c r="J107" i="13"/>
  <c r="J109" i="13"/>
  <c r="J110" i="13"/>
  <c r="J111" i="13"/>
  <c r="J113" i="13"/>
  <c r="J134" i="13"/>
  <c r="F103" i="13"/>
  <c r="F104" i="13"/>
  <c r="F105" i="13"/>
  <c r="F106" i="13"/>
  <c r="F107" i="13"/>
  <c r="F109" i="13"/>
  <c r="F110" i="13"/>
  <c r="F111" i="13"/>
  <c r="F113" i="13"/>
  <c r="F134" i="13"/>
  <c r="B103" i="13"/>
  <c r="B104" i="13"/>
  <c r="B105" i="13"/>
  <c r="B106" i="13"/>
  <c r="B107" i="13"/>
  <c r="B109" i="13"/>
  <c r="B110" i="13"/>
  <c r="B111" i="13"/>
  <c r="B113" i="13"/>
  <c r="B134" i="13"/>
  <c r="K257" i="15"/>
  <c r="C257" i="15"/>
  <c r="K256" i="15"/>
  <c r="C256" i="15"/>
  <c r="K255" i="15"/>
  <c r="C255" i="15"/>
  <c r="K254" i="15"/>
  <c r="C254" i="15"/>
  <c r="K253" i="15"/>
  <c r="C253" i="15"/>
  <c r="K252" i="15"/>
  <c r="C252" i="15"/>
  <c r="K251" i="15"/>
  <c r="C251" i="15"/>
  <c r="K250" i="15"/>
  <c r="C250" i="15"/>
  <c r="K247" i="15"/>
  <c r="C247" i="15"/>
  <c r="K246" i="15"/>
  <c r="C246" i="15"/>
  <c r="K245" i="15"/>
  <c r="C245" i="15"/>
  <c r="K244" i="15"/>
  <c r="C244" i="15"/>
  <c r="K243" i="15"/>
  <c r="C243" i="15"/>
  <c r="K242" i="15"/>
  <c r="C242" i="15"/>
  <c r="K241" i="15"/>
  <c r="C241" i="15"/>
  <c r="K240" i="15"/>
  <c r="C240" i="15"/>
  <c r="K237" i="15"/>
  <c r="C237" i="15"/>
  <c r="K236" i="15"/>
  <c r="C236" i="15"/>
  <c r="K235" i="15"/>
  <c r="C235" i="15"/>
  <c r="K234" i="15"/>
  <c r="C234" i="15"/>
  <c r="K233" i="15"/>
  <c r="C233" i="15"/>
  <c r="K232" i="15"/>
  <c r="C232" i="15"/>
  <c r="K231" i="15"/>
  <c r="C231" i="15"/>
  <c r="K230" i="15"/>
  <c r="C230" i="15"/>
  <c r="K227" i="15"/>
  <c r="C227" i="15"/>
  <c r="K226" i="15"/>
  <c r="C226" i="15"/>
  <c r="K225" i="15"/>
  <c r="C225" i="15"/>
  <c r="K224" i="15"/>
  <c r="C224" i="15"/>
  <c r="K223" i="15"/>
  <c r="C223" i="15"/>
  <c r="K222" i="15"/>
  <c r="C222" i="15"/>
  <c r="K221" i="15"/>
  <c r="C221" i="15"/>
  <c r="C234" i="16"/>
  <c r="C227" i="16"/>
  <c r="C226" i="16"/>
  <c r="C225" i="16"/>
  <c r="C220" i="16"/>
  <c r="O205" i="17"/>
  <c r="O206" i="17"/>
  <c r="O207" i="17"/>
  <c r="O209" i="17"/>
  <c r="O210" i="17"/>
  <c r="O212" i="17"/>
  <c r="O213" i="17"/>
  <c r="O214" i="17"/>
  <c r="O216" i="17"/>
  <c r="O249" i="17"/>
  <c r="O77" i="14"/>
  <c r="K205" i="17"/>
  <c r="K206" i="17"/>
  <c r="K207" i="17"/>
  <c r="K209" i="17"/>
  <c r="K210" i="17"/>
  <c r="K212" i="17"/>
  <c r="K213" i="17"/>
  <c r="K214" i="17"/>
  <c r="K216" i="17"/>
  <c r="K249" i="17"/>
  <c r="K77" i="14"/>
  <c r="G205" i="17"/>
  <c r="G206" i="17"/>
  <c r="G207" i="17"/>
  <c r="G209" i="17"/>
  <c r="G210" i="17"/>
  <c r="G212" i="17"/>
  <c r="G213" i="17"/>
  <c r="G214" i="17"/>
  <c r="G216" i="17"/>
  <c r="G249" i="17"/>
  <c r="G77" i="14"/>
  <c r="C209" i="17"/>
  <c r="C210" i="17"/>
  <c r="C212" i="17"/>
  <c r="C213" i="17"/>
  <c r="C214" i="17"/>
  <c r="C216" i="17"/>
  <c r="C249" i="17"/>
  <c r="C77" i="14"/>
  <c r="O172" i="17"/>
  <c r="O174" i="17"/>
  <c r="O175" i="17"/>
  <c r="O177" i="17"/>
  <c r="O178" i="17"/>
  <c r="O179" i="17"/>
  <c r="O181" i="17"/>
  <c r="O229" i="17"/>
  <c r="O75" i="14"/>
  <c r="O74" i="14" s="1"/>
  <c r="K172" i="17"/>
  <c r="K174" i="17"/>
  <c r="K175" i="17"/>
  <c r="K177" i="17"/>
  <c r="K178" i="17"/>
  <c r="K179" i="17"/>
  <c r="K181" i="17"/>
  <c r="K229" i="17"/>
  <c r="K75" i="14"/>
  <c r="K74" i="14" s="1"/>
  <c r="G172" i="17"/>
  <c r="G174" i="17"/>
  <c r="G175" i="17"/>
  <c r="G177" i="17"/>
  <c r="G178" i="17"/>
  <c r="G179" i="17"/>
  <c r="G181" i="17"/>
  <c r="G229" i="17"/>
  <c r="G75" i="14"/>
  <c r="G74" i="14" s="1"/>
  <c r="C172" i="17"/>
  <c r="C174" i="17"/>
  <c r="C175" i="17"/>
  <c r="C177" i="17"/>
  <c r="C178" i="17"/>
  <c r="C179" i="17"/>
  <c r="C181" i="17"/>
  <c r="C229" i="17"/>
  <c r="C75" i="14"/>
  <c r="C74" i="14" s="1"/>
  <c r="P180" i="21"/>
  <c r="P181" i="21"/>
  <c r="P182" i="21"/>
  <c r="P184" i="21"/>
  <c r="P185" i="21"/>
  <c r="P187" i="21"/>
  <c r="P188" i="21"/>
  <c r="P189" i="21"/>
  <c r="P192" i="21"/>
  <c r="P226" i="21"/>
  <c r="P80" i="18"/>
  <c r="P109" i="6" s="1"/>
  <c r="L180" i="21"/>
  <c r="L181" i="21"/>
  <c r="L182" i="21"/>
  <c r="L184" i="21"/>
  <c r="L185" i="21"/>
  <c r="L187" i="21"/>
  <c r="L188" i="21"/>
  <c r="L189" i="21"/>
  <c r="L192" i="21"/>
  <c r="L226" i="21"/>
  <c r="L80" i="18"/>
  <c r="L109" i="6" s="1"/>
  <c r="H180" i="21"/>
  <c r="H181" i="21"/>
  <c r="H182" i="21"/>
  <c r="H184" i="21"/>
  <c r="H185" i="21"/>
  <c r="H187" i="21"/>
  <c r="H188" i="21"/>
  <c r="H189" i="21"/>
  <c r="H192" i="21"/>
  <c r="H226" i="21"/>
  <c r="H80" i="18"/>
  <c r="H109" i="6" s="1"/>
  <c r="D180" i="21"/>
  <c r="D181" i="21"/>
  <c r="D182" i="21"/>
  <c r="D184" i="21"/>
  <c r="D185" i="21"/>
  <c r="D187" i="21"/>
  <c r="D188" i="21"/>
  <c r="D189" i="21"/>
  <c r="D192" i="21"/>
  <c r="D226" i="21"/>
  <c r="D80" i="18"/>
  <c r="D109" i="6" s="1"/>
  <c r="P162" i="21"/>
  <c r="P164" i="21"/>
  <c r="P165" i="21"/>
  <c r="P166" i="21"/>
  <c r="P168" i="21"/>
  <c r="P169" i="21"/>
  <c r="P170" i="21"/>
  <c r="P173" i="21"/>
  <c r="P214" i="21"/>
  <c r="P79" i="18"/>
  <c r="P100" i="18" s="1"/>
  <c r="P163" i="6" s="1"/>
  <c r="L162" i="21"/>
  <c r="L164" i="21"/>
  <c r="L165" i="21"/>
  <c r="L166" i="21"/>
  <c r="L168" i="21"/>
  <c r="L169" i="21"/>
  <c r="L170" i="21"/>
  <c r="L173" i="21"/>
  <c r="L214" i="21"/>
  <c r="L79" i="18"/>
  <c r="L100" i="18" s="1"/>
  <c r="L163" i="6" s="1"/>
  <c r="H162" i="21"/>
  <c r="H164" i="21"/>
  <c r="H165" i="21"/>
  <c r="H166" i="21"/>
  <c r="H168" i="21"/>
  <c r="H169" i="21"/>
  <c r="H170" i="21"/>
  <c r="H173" i="21"/>
  <c r="H214" i="21"/>
  <c r="H79" i="18"/>
  <c r="H100" i="18" s="1"/>
  <c r="H163" i="6" s="1"/>
  <c r="D162" i="21"/>
  <c r="D164" i="21"/>
  <c r="D165" i="21"/>
  <c r="D166" i="21"/>
  <c r="D168" i="21"/>
  <c r="D169" i="21"/>
  <c r="D170" i="21"/>
  <c r="D173" i="21"/>
  <c r="D214" i="21"/>
  <c r="D79" i="18"/>
  <c r="D100" i="18" s="1"/>
  <c r="D163" i="6" s="1"/>
  <c r="M107" i="28"/>
  <c r="O153" i="28"/>
  <c r="O72" i="26"/>
  <c r="K153" i="28"/>
  <c r="K72" i="26"/>
  <c r="G153" i="28"/>
  <c r="G72" i="26"/>
  <c r="C153" i="28"/>
  <c r="C72" i="26"/>
  <c r="O71" i="26"/>
  <c r="O143" i="28"/>
  <c r="K143" i="28"/>
  <c r="K71" i="26"/>
  <c r="G71" i="26"/>
  <c r="G143" i="28"/>
  <c r="C143" i="28"/>
  <c r="C71" i="26"/>
  <c r="O70" i="26"/>
  <c r="O133" i="28"/>
  <c r="K133" i="28"/>
  <c r="K70" i="26"/>
  <c r="G70" i="26"/>
  <c r="G133" i="28"/>
  <c r="C133" i="28"/>
  <c r="C70" i="26"/>
  <c r="P159" i="29"/>
  <c r="L159" i="29"/>
  <c r="H159" i="29"/>
  <c r="D159" i="29"/>
  <c r="B153" i="29"/>
  <c r="B148" i="29"/>
  <c r="N147" i="29"/>
  <c r="J147" i="29"/>
  <c r="F147" i="29"/>
  <c r="B147" i="29"/>
  <c r="N146" i="29"/>
  <c r="J146" i="29"/>
  <c r="F146" i="29"/>
  <c r="B146" i="29"/>
  <c r="N145" i="29"/>
  <c r="J145" i="29"/>
  <c r="F145" i="29"/>
  <c r="B145" i="29"/>
  <c r="N144" i="29"/>
  <c r="J144" i="29"/>
  <c r="F144" i="29"/>
  <c r="B144" i="29"/>
  <c r="P139" i="29"/>
  <c r="L139" i="29"/>
  <c r="H139" i="29"/>
  <c r="D139" i="29"/>
  <c r="B133" i="29"/>
  <c r="N129" i="29"/>
  <c r="J129" i="29"/>
  <c r="F129" i="29"/>
  <c r="B129" i="29"/>
  <c r="N128" i="29"/>
  <c r="J128" i="29"/>
  <c r="J123" i="29" s="1"/>
  <c r="F128" i="29"/>
  <c r="P102" i="29"/>
  <c r="L102" i="29"/>
  <c r="H102" i="29"/>
  <c r="D102" i="29"/>
  <c r="P100" i="29"/>
  <c r="L100" i="29"/>
  <c r="H100" i="29"/>
  <c r="D100" i="29"/>
  <c r="D95" i="29" s="1"/>
  <c r="N123" i="32"/>
  <c r="N123" i="31"/>
  <c r="J123" i="32"/>
  <c r="J123" i="31"/>
  <c r="F123" i="32"/>
  <c r="F123" i="31"/>
  <c r="N122" i="32"/>
  <c r="N122" i="31"/>
  <c r="N122" i="33"/>
  <c r="J122" i="32"/>
  <c r="J122" i="33"/>
  <c r="J122" i="31"/>
  <c r="F122" i="32"/>
  <c r="F122" i="31"/>
  <c r="N121" i="32"/>
  <c r="N121" i="33"/>
  <c r="N121" i="31"/>
  <c r="J121" i="32"/>
  <c r="J121" i="33"/>
  <c r="J121" i="31"/>
  <c r="F121" i="32"/>
  <c r="F121" i="31"/>
  <c r="B121" i="32"/>
  <c r="B121" i="33"/>
  <c r="N120" i="32"/>
  <c r="N120" i="31"/>
  <c r="J120" i="32"/>
  <c r="J120" i="33"/>
  <c r="J120" i="31"/>
  <c r="F120" i="32"/>
  <c r="F120" i="31"/>
  <c r="B120" i="32"/>
  <c r="B120" i="33"/>
  <c r="N119" i="32"/>
  <c r="N119" i="33"/>
  <c r="N119" i="31"/>
  <c r="J119" i="32"/>
  <c r="J119" i="31"/>
  <c r="F119" i="32"/>
  <c r="F119" i="31"/>
  <c r="B119" i="32"/>
  <c r="B119" i="33"/>
  <c r="N118" i="32"/>
  <c r="N118" i="31"/>
  <c r="N118" i="33"/>
  <c r="J118" i="32"/>
  <c r="J118" i="33"/>
  <c r="J118" i="31"/>
  <c r="F118" i="32"/>
  <c r="F118" i="31"/>
  <c r="N117" i="32"/>
  <c r="N117" i="33"/>
  <c r="N117" i="31"/>
  <c r="J117" i="32"/>
  <c r="J117" i="33"/>
  <c r="J117" i="31"/>
  <c r="F117" i="32"/>
  <c r="F117" i="31"/>
  <c r="B117" i="32"/>
  <c r="B117" i="33"/>
  <c r="N116" i="32"/>
  <c r="N116" i="31"/>
  <c r="J116" i="32"/>
  <c r="J116" i="31"/>
  <c r="F116" i="32"/>
  <c r="F116" i="31"/>
  <c r="N115" i="32"/>
  <c r="N115" i="31"/>
  <c r="J115" i="32"/>
  <c r="J115" i="31"/>
  <c r="F115" i="32"/>
  <c r="F115" i="31"/>
  <c r="N114" i="32"/>
  <c r="N114" i="31"/>
  <c r="J114" i="32"/>
  <c r="J114" i="31"/>
  <c r="F114" i="32"/>
  <c r="F114" i="31"/>
  <c r="N113" i="32"/>
  <c r="N113" i="31"/>
  <c r="J113" i="32"/>
  <c r="J113" i="31"/>
  <c r="F113" i="32"/>
  <c r="F113" i="31"/>
  <c r="J112" i="32"/>
  <c r="J112" i="33"/>
  <c r="B112" i="32"/>
  <c r="B112" i="33"/>
  <c r="O83" i="32"/>
  <c r="B122" i="33"/>
  <c r="N112" i="33"/>
  <c r="G42" i="6"/>
  <c r="K39" i="6"/>
  <c r="C39" i="6"/>
  <c r="O30" i="6"/>
  <c r="K30" i="6"/>
  <c r="G30" i="6"/>
  <c r="C30" i="6"/>
  <c r="O58" i="10"/>
  <c r="N146" i="11"/>
  <c r="N147" i="11"/>
  <c r="N148" i="11"/>
  <c r="N149" i="11"/>
  <c r="N150" i="11"/>
  <c r="N151" i="11"/>
  <c r="N152" i="11"/>
  <c r="N153" i="11"/>
  <c r="N154" i="11"/>
  <c r="J146" i="11"/>
  <c r="J147" i="11"/>
  <c r="J148" i="11"/>
  <c r="J149" i="11"/>
  <c r="J150" i="11"/>
  <c r="J151" i="11"/>
  <c r="J152" i="11"/>
  <c r="J153" i="11"/>
  <c r="J154" i="11"/>
  <c r="F146" i="11"/>
  <c r="F147" i="11"/>
  <c r="F148" i="11"/>
  <c r="F149" i="11"/>
  <c r="F150" i="11"/>
  <c r="F151" i="11"/>
  <c r="F152" i="11"/>
  <c r="F153" i="11"/>
  <c r="F154" i="11"/>
  <c r="B146" i="11"/>
  <c r="B147" i="11"/>
  <c r="B148" i="11"/>
  <c r="B149" i="11"/>
  <c r="B150" i="11"/>
  <c r="B151" i="11"/>
  <c r="B152" i="11"/>
  <c r="B153" i="11"/>
  <c r="B154" i="11"/>
  <c r="N135" i="11"/>
  <c r="N136" i="11"/>
  <c r="N137" i="11"/>
  <c r="N138" i="11"/>
  <c r="N139" i="11"/>
  <c r="N140" i="11"/>
  <c r="N141" i="11"/>
  <c r="N142" i="11"/>
  <c r="N143" i="11"/>
  <c r="J135" i="11"/>
  <c r="J136" i="11"/>
  <c r="J137" i="11"/>
  <c r="J138" i="11"/>
  <c r="J139" i="11"/>
  <c r="J140" i="11"/>
  <c r="J141" i="11"/>
  <c r="J142" i="11"/>
  <c r="J143" i="11"/>
  <c r="F135" i="11"/>
  <c r="F136" i="11"/>
  <c r="F137" i="11"/>
  <c r="F138" i="11"/>
  <c r="F139" i="11"/>
  <c r="F140" i="11"/>
  <c r="F141" i="11"/>
  <c r="F142" i="11"/>
  <c r="F143" i="11"/>
  <c r="B135" i="11"/>
  <c r="B136" i="11"/>
  <c r="B137" i="11"/>
  <c r="B138" i="11"/>
  <c r="B139" i="11"/>
  <c r="B140" i="11"/>
  <c r="B141" i="11"/>
  <c r="B142" i="11"/>
  <c r="B143" i="11"/>
  <c r="Q154" i="13"/>
  <c r="I154" i="13"/>
  <c r="Q153" i="13"/>
  <c r="I153" i="13"/>
  <c r="Q151" i="13"/>
  <c r="I151" i="13"/>
  <c r="Q150" i="13"/>
  <c r="I150" i="13"/>
  <c r="Q143" i="13"/>
  <c r="I143" i="13"/>
  <c r="Q142" i="13"/>
  <c r="I142" i="13"/>
  <c r="Q141" i="13"/>
  <c r="I141" i="13"/>
  <c r="Q140" i="13"/>
  <c r="I140" i="13"/>
  <c r="Q139" i="13"/>
  <c r="I139" i="13"/>
  <c r="P250" i="15"/>
  <c r="P251" i="15"/>
  <c r="P252" i="15"/>
  <c r="P253" i="15"/>
  <c r="P254" i="15"/>
  <c r="P255" i="15"/>
  <c r="P256" i="15"/>
  <c r="P257" i="15"/>
  <c r="L250" i="15"/>
  <c r="L251" i="15"/>
  <c r="L252" i="15"/>
  <c r="L253" i="15"/>
  <c r="L254" i="15"/>
  <c r="L255" i="15"/>
  <c r="L256" i="15"/>
  <c r="L257" i="15"/>
  <c r="H250" i="15"/>
  <c r="H251" i="15"/>
  <c r="H252" i="15"/>
  <c r="H253" i="15"/>
  <c r="H254" i="15"/>
  <c r="H255" i="15"/>
  <c r="H256" i="15"/>
  <c r="H257" i="15"/>
  <c r="D250" i="15"/>
  <c r="D251" i="15"/>
  <c r="D252" i="15"/>
  <c r="D253" i="15"/>
  <c r="D254" i="15"/>
  <c r="D255" i="15"/>
  <c r="D256" i="15"/>
  <c r="D257" i="15"/>
  <c r="P240" i="15"/>
  <c r="P241" i="15"/>
  <c r="P242" i="15"/>
  <c r="P243" i="15"/>
  <c r="P244" i="15"/>
  <c r="P245" i="15"/>
  <c r="P246" i="15"/>
  <c r="P247" i="15"/>
  <c r="L240" i="15"/>
  <c r="L241" i="15"/>
  <c r="L242" i="15"/>
  <c r="L243" i="15"/>
  <c r="L244" i="15"/>
  <c r="L245" i="15"/>
  <c r="L246" i="15"/>
  <c r="L247" i="15"/>
  <c r="H240" i="15"/>
  <c r="H241" i="15"/>
  <c r="H242" i="15"/>
  <c r="H243" i="15"/>
  <c r="H244" i="15"/>
  <c r="H245" i="15"/>
  <c r="H246" i="15"/>
  <c r="H247" i="15"/>
  <c r="D240" i="15"/>
  <c r="D241" i="15"/>
  <c r="D242" i="15"/>
  <c r="D243" i="15"/>
  <c r="D244" i="15"/>
  <c r="D245" i="15"/>
  <c r="D246" i="15"/>
  <c r="D247" i="15"/>
  <c r="P230" i="15"/>
  <c r="P231" i="15"/>
  <c r="P232" i="15"/>
  <c r="P233" i="15"/>
  <c r="P234" i="15"/>
  <c r="P235" i="15"/>
  <c r="P236" i="15"/>
  <c r="P237" i="15"/>
  <c r="L230" i="15"/>
  <c r="L231" i="15"/>
  <c r="L232" i="15"/>
  <c r="L233" i="15"/>
  <c r="L234" i="15"/>
  <c r="L235" i="15"/>
  <c r="L236" i="15"/>
  <c r="L237" i="15"/>
  <c r="H230" i="15"/>
  <c r="H231" i="15"/>
  <c r="H232" i="15"/>
  <c r="H233" i="15"/>
  <c r="H234" i="15"/>
  <c r="H235" i="15"/>
  <c r="H236" i="15"/>
  <c r="H237" i="15"/>
  <c r="D230" i="15"/>
  <c r="D231" i="15"/>
  <c r="D232" i="15"/>
  <c r="D233" i="15"/>
  <c r="D234" i="15"/>
  <c r="D235" i="15"/>
  <c r="D236" i="15"/>
  <c r="D237" i="15"/>
  <c r="P221" i="15"/>
  <c r="P222" i="15"/>
  <c r="P223" i="15"/>
  <c r="P224" i="15"/>
  <c r="P225" i="15"/>
  <c r="P226" i="15"/>
  <c r="P227" i="15"/>
  <c r="L221" i="15"/>
  <c r="L222" i="15"/>
  <c r="L223" i="15"/>
  <c r="L224" i="15"/>
  <c r="L225" i="15"/>
  <c r="L226" i="15"/>
  <c r="L227" i="15"/>
  <c r="H221" i="15"/>
  <c r="H222" i="15"/>
  <c r="H223" i="15"/>
  <c r="H224" i="15"/>
  <c r="H225" i="15"/>
  <c r="H226" i="15"/>
  <c r="H227" i="15"/>
  <c r="D221" i="15"/>
  <c r="D222" i="15"/>
  <c r="D223" i="15"/>
  <c r="D224" i="15"/>
  <c r="D225" i="15"/>
  <c r="D226" i="15"/>
  <c r="D227" i="15"/>
  <c r="Q257" i="17"/>
  <c r="Q257" i="16"/>
  <c r="M257" i="17"/>
  <c r="M257" i="16"/>
  <c r="I257" i="17"/>
  <c r="I257" i="16"/>
  <c r="E257" i="17"/>
  <c r="E257" i="16"/>
  <c r="Q256" i="17"/>
  <c r="Q256" i="16"/>
  <c r="M256" i="17"/>
  <c r="M256" i="16"/>
  <c r="I256" i="17"/>
  <c r="I256" i="16"/>
  <c r="E256" i="17"/>
  <c r="E256" i="16"/>
  <c r="Q255" i="17"/>
  <c r="Q255" i="16"/>
  <c r="M255" i="17"/>
  <c r="M255" i="16"/>
  <c r="I255" i="17"/>
  <c r="I255" i="16"/>
  <c r="E255" i="17"/>
  <c r="E255" i="16"/>
  <c r="Q254" i="17"/>
  <c r="Q254" i="16"/>
  <c r="M254" i="17"/>
  <c r="M254" i="16"/>
  <c r="I254" i="17"/>
  <c r="I254" i="16"/>
  <c r="E254" i="17"/>
  <c r="E254" i="16"/>
  <c r="Q247" i="17"/>
  <c r="Q247" i="16"/>
  <c r="M247" i="17"/>
  <c r="M247" i="16"/>
  <c r="I247" i="17"/>
  <c r="I247" i="16"/>
  <c r="E247" i="17"/>
  <c r="E247" i="16"/>
  <c r="Q246" i="17"/>
  <c r="Q246" i="16"/>
  <c r="M246" i="17"/>
  <c r="M246" i="16"/>
  <c r="I246" i="17"/>
  <c r="I246" i="16"/>
  <c r="E246" i="17"/>
  <c r="E246" i="16"/>
  <c r="Q245" i="17"/>
  <c r="Q245" i="16"/>
  <c r="M245" i="17"/>
  <c r="M245" i="16"/>
  <c r="I245" i="17"/>
  <c r="I245" i="16"/>
  <c r="E245" i="17"/>
  <c r="E245" i="16"/>
  <c r="Q244" i="17"/>
  <c r="Q244" i="16"/>
  <c r="M244" i="17"/>
  <c r="M244" i="16"/>
  <c r="I244" i="17"/>
  <c r="I244" i="16"/>
  <c r="E244" i="17"/>
  <c r="E244" i="16"/>
  <c r="Q239" i="17"/>
  <c r="Q239" i="16"/>
  <c r="M239" i="17"/>
  <c r="M239" i="16"/>
  <c r="I239" i="17"/>
  <c r="I239" i="16"/>
  <c r="E239" i="17"/>
  <c r="E239" i="16"/>
  <c r="Q237" i="17"/>
  <c r="Q237" i="16"/>
  <c r="M237" i="17"/>
  <c r="M237" i="16"/>
  <c r="I237" i="17"/>
  <c r="I237" i="16"/>
  <c r="E237" i="17"/>
  <c r="E237" i="16"/>
  <c r="Q236" i="17"/>
  <c r="Q236" i="16"/>
  <c r="M236" i="17"/>
  <c r="M236" i="16"/>
  <c r="I236" i="17"/>
  <c r="I236" i="16"/>
  <c r="E236" i="17"/>
  <c r="E236" i="16"/>
  <c r="Q234" i="17"/>
  <c r="Q234" i="16"/>
  <c r="M234" i="17"/>
  <c r="M234" i="16"/>
  <c r="I234" i="17"/>
  <c r="I234" i="16"/>
  <c r="E234" i="17"/>
  <c r="E234" i="16"/>
  <c r="Q227" i="17"/>
  <c r="Q227" i="16"/>
  <c r="M227" i="17"/>
  <c r="M227" i="16"/>
  <c r="I227" i="17"/>
  <c r="I227" i="16"/>
  <c r="E227" i="17"/>
  <c r="E227" i="16"/>
  <c r="Q226" i="17"/>
  <c r="Q226" i="16"/>
  <c r="M226" i="17"/>
  <c r="M226" i="16"/>
  <c r="I226" i="17"/>
  <c r="I226" i="16"/>
  <c r="E226" i="17"/>
  <c r="E226" i="16"/>
  <c r="Q225" i="17"/>
  <c r="Q225" i="16"/>
  <c r="M225" i="17"/>
  <c r="M225" i="16"/>
  <c r="I225" i="17"/>
  <c r="I225" i="16"/>
  <c r="E225" i="17"/>
  <c r="E225" i="16"/>
  <c r="Q220" i="17"/>
  <c r="Q220" i="16"/>
  <c r="M220" i="17"/>
  <c r="M220" i="16"/>
  <c r="I220" i="17"/>
  <c r="I220" i="16"/>
  <c r="E220" i="17"/>
  <c r="E220" i="16"/>
  <c r="O234" i="16"/>
  <c r="O233" i="16"/>
  <c r="O232" i="16"/>
  <c r="O231" i="16"/>
  <c r="O230" i="16"/>
  <c r="O227" i="16"/>
  <c r="O226" i="16"/>
  <c r="O225" i="16"/>
  <c r="O224" i="16"/>
  <c r="O223" i="16"/>
  <c r="O222" i="16"/>
  <c r="O221" i="16"/>
  <c r="O220" i="16"/>
  <c r="N205" i="17"/>
  <c r="N206" i="17"/>
  <c r="N207" i="17"/>
  <c r="N209" i="17"/>
  <c r="N210" i="17"/>
  <c r="N212" i="17"/>
  <c r="N213" i="17"/>
  <c r="N214" i="17"/>
  <c r="N216" i="17"/>
  <c r="N249" i="17"/>
  <c r="J205" i="17"/>
  <c r="J206" i="17"/>
  <c r="J207" i="17"/>
  <c r="J209" i="17"/>
  <c r="J210" i="17"/>
  <c r="J212" i="17"/>
  <c r="J213" i="17"/>
  <c r="J214" i="17"/>
  <c r="J216" i="17"/>
  <c r="J249" i="17"/>
  <c r="F209" i="17"/>
  <c r="F210" i="17"/>
  <c r="F212" i="17"/>
  <c r="F213" i="17"/>
  <c r="F214" i="17"/>
  <c r="F216" i="17"/>
  <c r="F249" i="17"/>
  <c r="B209" i="17"/>
  <c r="B210" i="17"/>
  <c r="B212" i="17"/>
  <c r="B213" i="17"/>
  <c r="B214" i="17"/>
  <c r="B216" i="17"/>
  <c r="B249" i="17"/>
  <c r="N172" i="17"/>
  <c r="N174" i="17"/>
  <c r="N175" i="17"/>
  <c r="N177" i="17"/>
  <c r="N178" i="17"/>
  <c r="N179" i="17"/>
  <c r="N181" i="17"/>
  <c r="N229" i="17"/>
  <c r="J172" i="17"/>
  <c r="J174" i="17"/>
  <c r="J175" i="17"/>
  <c r="J177" i="17"/>
  <c r="J178" i="17"/>
  <c r="J179" i="17"/>
  <c r="J181" i="17"/>
  <c r="J229" i="17"/>
  <c r="F172" i="17"/>
  <c r="F174" i="17"/>
  <c r="F175" i="17"/>
  <c r="F177" i="17"/>
  <c r="F178" i="17"/>
  <c r="F179" i="17"/>
  <c r="F181" i="17"/>
  <c r="F229" i="17"/>
  <c r="B172" i="17"/>
  <c r="B174" i="17"/>
  <c r="B175" i="17"/>
  <c r="B177" i="17"/>
  <c r="B178" i="17"/>
  <c r="B179" i="17"/>
  <c r="B181" i="17"/>
  <c r="B229" i="17"/>
  <c r="M158" i="25"/>
  <c r="M155" i="25"/>
  <c r="M152" i="25"/>
  <c r="M150" i="25"/>
  <c r="Q61" i="22"/>
  <c r="Q167" i="25"/>
  <c r="Q168" i="25"/>
  <c r="Q169" i="25"/>
  <c r="Q172" i="25"/>
  <c r="Q173" i="25"/>
  <c r="Q176" i="25"/>
  <c r="Q202" i="25"/>
  <c r="I61" i="22"/>
  <c r="I167" i="25"/>
  <c r="I168" i="25"/>
  <c r="I169" i="25"/>
  <c r="I172" i="25"/>
  <c r="I173" i="25"/>
  <c r="I176" i="25"/>
  <c r="I202" i="25"/>
  <c r="Q59" i="22"/>
  <c r="Q134" i="25"/>
  <c r="Q136" i="25"/>
  <c r="Q137" i="25"/>
  <c r="Q138" i="25"/>
  <c r="Q139" i="25"/>
  <c r="Q141" i="25"/>
  <c r="Q180" i="25"/>
  <c r="I59" i="22"/>
  <c r="I134" i="25"/>
  <c r="I136" i="25"/>
  <c r="I137" i="25"/>
  <c r="I138" i="25"/>
  <c r="I139" i="25"/>
  <c r="I141" i="25"/>
  <c r="I180" i="25"/>
  <c r="M76" i="22"/>
  <c r="M167" i="6" s="1"/>
  <c r="O123" i="28"/>
  <c r="K123" i="28"/>
  <c r="G123" i="28"/>
  <c r="I95" i="28"/>
  <c r="E95" i="28"/>
  <c r="B151" i="29"/>
  <c r="N119" i="29"/>
  <c r="J119" i="29"/>
  <c r="F119" i="29"/>
  <c r="N116" i="29"/>
  <c r="J116" i="29"/>
  <c r="F116" i="29"/>
  <c r="B116" i="29"/>
  <c r="N113" i="29"/>
  <c r="J113" i="29"/>
  <c r="F113" i="29"/>
  <c r="N112" i="29"/>
  <c r="N107" i="29" s="1"/>
  <c r="J112" i="29"/>
  <c r="J107" i="29" s="1"/>
  <c r="F112" i="29"/>
  <c r="F107" i="29" s="1"/>
  <c r="P153" i="29"/>
  <c r="P59" i="26"/>
  <c r="L153" i="29"/>
  <c r="L59" i="26"/>
  <c r="H153" i="29"/>
  <c r="H59" i="26"/>
  <c r="D153" i="29"/>
  <c r="D59" i="26"/>
  <c r="P143" i="29"/>
  <c r="P58" i="26"/>
  <c r="L143" i="29"/>
  <c r="L58" i="26"/>
  <c r="H143" i="29"/>
  <c r="H58" i="26"/>
  <c r="D143" i="29"/>
  <c r="D58" i="26"/>
  <c r="P50" i="9"/>
  <c r="L50" i="9"/>
  <c r="H50" i="9"/>
  <c r="D50" i="9"/>
  <c r="P49" i="9"/>
  <c r="L49" i="9"/>
  <c r="H49" i="9"/>
  <c r="D49" i="9"/>
  <c r="P48" i="9"/>
  <c r="L48" i="9"/>
  <c r="H48" i="9"/>
  <c r="D48" i="9"/>
  <c r="P133" i="29"/>
  <c r="P57" i="26"/>
  <c r="P56" i="26" s="1"/>
  <c r="P115" i="6" s="1"/>
  <c r="L133" i="29"/>
  <c r="L57" i="26"/>
  <c r="H133" i="29"/>
  <c r="H57" i="26"/>
  <c r="D133" i="29"/>
  <c r="D57" i="26"/>
  <c r="Q36" i="30"/>
  <c r="M36" i="30"/>
  <c r="I36" i="30"/>
  <c r="E36" i="30"/>
  <c r="Q35" i="30"/>
  <c r="M35" i="30"/>
  <c r="I35" i="30"/>
  <c r="E35" i="30"/>
  <c r="O113" i="31"/>
  <c r="O114" i="31"/>
  <c r="O115" i="31"/>
  <c r="O116" i="31"/>
  <c r="O117" i="31"/>
  <c r="O118" i="31"/>
  <c r="O119" i="31"/>
  <c r="O120" i="31"/>
  <c r="O121" i="31"/>
  <c r="O122" i="31"/>
  <c r="O123" i="31"/>
  <c r="K113" i="31"/>
  <c r="K114" i="31"/>
  <c r="K115" i="31"/>
  <c r="K116" i="31"/>
  <c r="K117" i="31"/>
  <c r="K118" i="31"/>
  <c r="K119" i="31"/>
  <c r="K120" i="31"/>
  <c r="K121" i="31"/>
  <c r="K122" i="31"/>
  <c r="K123" i="31"/>
  <c r="G113" i="31"/>
  <c r="G114" i="31"/>
  <c r="G115" i="31"/>
  <c r="G116" i="31"/>
  <c r="G117" i="31"/>
  <c r="G118" i="31"/>
  <c r="G119" i="31"/>
  <c r="G120" i="31"/>
  <c r="G121" i="31"/>
  <c r="G122" i="31"/>
  <c r="G123" i="31"/>
  <c r="C113" i="31"/>
  <c r="C114" i="31"/>
  <c r="C115" i="31"/>
  <c r="C116" i="31"/>
  <c r="C117" i="31"/>
  <c r="C118" i="31"/>
  <c r="C119" i="31"/>
  <c r="C120" i="31"/>
  <c r="C121" i="31"/>
  <c r="C122" i="31"/>
  <c r="C123" i="31"/>
  <c r="P83" i="31"/>
  <c r="L83" i="31"/>
  <c r="D83" i="31"/>
  <c r="B118" i="6"/>
  <c r="B116" i="6"/>
  <c r="N4" i="6"/>
  <c r="J4" i="6"/>
  <c r="F4" i="6"/>
  <c r="B4" i="6"/>
  <c r="J62" i="10"/>
  <c r="B62" i="10"/>
  <c r="N60" i="10"/>
  <c r="J60" i="10"/>
  <c r="F60" i="10"/>
  <c r="B60" i="10"/>
  <c r="N59" i="10"/>
  <c r="J59" i="10"/>
  <c r="F59" i="10"/>
  <c r="B59" i="10"/>
  <c r="B37" i="9"/>
  <c r="Q57" i="10"/>
  <c r="Q61" i="10"/>
  <c r="E57" i="10"/>
  <c r="E61" i="10"/>
  <c r="K154" i="11"/>
  <c r="C154" i="11"/>
  <c r="K153" i="11"/>
  <c r="C153" i="11"/>
  <c r="K152" i="11"/>
  <c r="C152" i="11"/>
  <c r="K151" i="11"/>
  <c r="C151" i="11"/>
  <c r="K150" i="11"/>
  <c r="C150" i="11"/>
  <c r="K149" i="11"/>
  <c r="C149" i="11"/>
  <c r="K148" i="11"/>
  <c r="C148" i="11"/>
  <c r="K147" i="11"/>
  <c r="C147" i="11"/>
  <c r="K146" i="11"/>
  <c r="C146" i="11"/>
  <c r="K143" i="11"/>
  <c r="C143" i="11"/>
  <c r="K142" i="11"/>
  <c r="C142" i="11"/>
  <c r="K141" i="11"/>
  <c r="C141" i="11"/>
  <c r="K140" i="11"/>
  <c r="C140" i="11"/>
  <c r="K139" i="11"/>
  <c r="C139" i="11"/>
  <c r="K138" i="11"/>
  <c r="C138" i="11"/>
  <c r="K137" i="11"/>
  <c r="C137" i="11"/>
  <c r="K136" i="11"/>
  <c r="C136" i="11"/>
  <c r="K135" i="11"/>
  <c r="C135" i="11"/>
  <c r="L138" i="12"/>
  <c r="D138" i="12"/>
  <c r="L137" i="12"/>
  <c r="D137" i="12"/>
  <c r="L136" i="12"/>
  <c r="D136" i="12"/>
  <c r="L135" i="12"/>
  <c r="D135" i="12"/>
  <c r="O154" i="13"/>
  <c r="G154" i="13"/>
  <c r="O153" i="13"/>
  <c r="G153" i="13"/>
  <c r="O151" i="13"/>
  <c r="G151" i="13"/>
  <c r="O150" i="13"/>
  <c r="G150" i="13"/>
  <c r="O143" i="13"/>
  <c r="G143" i="13"/>
  <c r="O142" i="13"/>
  <c r="G142" i="13"/>
  <c r="O141" i="13"/>
  <c r="G141" i="13"/>
  <c r="O140" i="13"/>
  <c r="G140" i="13"/>
  <c r="O139" i="13"/>
  <c r="G139" i="13"/>
  <c r="O130" i="13"/>
  <c r="G130" i="13"/>
  <c r="O113" i="13"/>
  <c r="G113" i="13"/>
  <c r="P120" i="13"/>
  <c r="P121" i="13"/>
  <c r="P123" i="13"/>
  <c r="P124" i="13"/>
  <c r="P126" i="13"/>
  <c r="P127" i="13"/>
  <c r="P128" i="13"/>
  <c r="P130" i="13"/>
  <c r="P145" i="13"/>
  <c r="L120" i="13"/>
  <c r="L121" i="13"/>
  <c r="L123" i="13"/>
  <c r="L124" i="13"/>
  <c r="L126" i="13"/>
  <c r="L127" i="13"/>
  <c r="L128" i="13"/>
  <c r="L130" i="13"/>
  <c r="L145" i="13"/>
  <c r="H120" i="13"/>
  <c r="H121" i="13"/>
  <c r="H123" i="13"/>
  <c r="H124" i="13"/>
  <c r="H126" i="13"/>
  <c r="H127" i="13"/>
  <c r="H128" i="13"/>
  <c r="H130" i="13"/>
  <c r="H145" i="13"/>
  <c r="D120" i="13"/>
  <c r="D121" i="13"/>
  <c r="D123" i="13"/>
  <c r="D124" i="13"/>
  <c r="D126" i="13"/>
  <c r="D127" i="13"/>
  <c r="D128" i="13"/>
  <c r="D130" i="13"/>
  <c r="D145" i="13"/>
  <c r="P103" i="13"/>
  <c r="P104" i="13"/>
  <c r="P105" i="13"/>
  <c r="P106" i="13"/>
  <c r="P107" i="13"/>
  <c r="P109" i="13"/>
  <c r="P110" i="13"/>
  <c r="P111" i="13"/>
  <c r="P113" i="13"/>
  <c r="P134" i="13"/>
  <c r="L103" i="13"/>
  <c r="L104" i="13"/>
  <c r="L105" i="13"/>
  <c r="L106" i="13"/>
  <c r="L107" i="13"/>
  <c r="L109" i="13"/>
  <c r="L110" i="13"/>
  <c r="L111" i="13"/>
  <c r="L113" i="13"/>
  <c r="L134" i="13"/>
  <c r="H103" i="13"/>
  <c r="H104" i="13"/>
  <c r="H105" i="13"/>
  <c r="H106" i="13"/>
  <c r="H107" i="13"/>
  <c r="H109" i="13"/>
  <c r="H110" i="13"/>
  <c r="H111" i="13"/>
  <c r="H113" i="13"/>
  <c r="H134" i="13"/>
  <c r="D103" i="13"/>
  <c r="D104" i="13"/>
  <c r="D105" i="13"/>
  <c r="D106" i="13"/>
  <c r="D107" i="13"/>
  <c r="D109" i="13"/>
  <c r="D110" i="13"/>
  <c r="D111" i="13"/>
  <c r="D113" i="13"/>
  <c r="D134" i="13"/>
  <c r="O257" i="15"/>
  <c r="G257" i="15"/>
  <c r="O256" i="15"/>
  <c r="G256" i="15"/>
  <c r="O255" i="15"/>
  <c r="G255" i="15"/>
  <c r="O254" i="15"/>
  <c r="G254" i="15"/>
  <c r="O253" i="15"/>
  <c r="G253" i="15"/>
  <c r="O252" i="15"/>
  <c r="G252" i="15"/>
  <c r="O251" i="15"/>
  <c r="G251" i="15"/>
  <c r="O250" i="15"/>
  <c r="G250" i="15"/>
  <c r="O247" i="15"/>
  <c r="G247" i="15"/>
  <c r="O246" i="15"/>
  <c r="G246" i="15"/>
  <c r="O245" i="15"/>
  <c r="G245" i="15"/>
  <c r="O244" i="15"/>
  <c r="G244" i="15"/>
  <c r="O243" i="15"/>
  <c r="G243" i="15"/>
  <c r="O242" i="15"/>
  <c r="G242" i="15"/>
  <c r="O241" i="15"/>
  <c r="G241" i="15"/>
  <c r="O240" i="15"/>
  <c r="G240" i="15"/>
  <c r="O237" i="15"/>
  <c r="G237" i="15"/>
  <c r="O236" i="15"/>
  <c r="G236" i="15"/>
  <c r="O235" i="15"/>
  <c r="G235" i="15"/>
  <c r="O234" i="15"/>
  <c r="G234" i="15"/>
  <c r="O227" i="15"/>
  <c r="G227" i="15"/>
  <c r="O226" i="15"/>
  <c r="G226" i="15"/>
  <c r="O225" i="15"/>
  <c r="G225" i="15"/>
  <c r="K234" i="16"/>
  <c r="K227" i="16"/>
  <c r="K226" i="16"/>
  <c r="K225" i="16"/>
  <c r="K220" i="16"/>
  <c r="Q205" i="17"/>
  <c r="Q206" i="17"/>
  <c r="Q207" i="17"/>
  <c r="Q209" i="17"/>
  <c r="Q210" i="17"/>
  <c r="Q212" i="17"/>
  <c r="Q213" i="17"/>
  <c r="Q214" i="17"/>
  <c r="Q216" i="17"/>
  <c r="Q249" i="17"/>
  <c r="Q77" i="14"/>
  <c r="M205" i="17"/>
  <c r="M206" i="17"/>
  <c r="M207" i="17"/>
  <c r="M209" i="17"/>
  <c r="M210" i="17"/>
  <c r="M212" i="17"/>
  <c r="M213" i="17"/>
  <c r="M214" i="17"/>
  <c r="M216" i="17"/>
  <c r="M249" i="17"/>
  <c r="M77" i="14"/>
  <c r="I205" i="17"/>
  <c r="I206" i="17"/>
  <c r="I207" i="17"/>
  <c r="I209" i="17"/>
  <c r="I210" i="17"/>
  <c r="I212" i="17"/>
  <c r="I213" i="17"/>
  <c r="I214" i="17"/>
  <c r="I216" i="17"/>
  <c r="I249" i="17"/>
  <c r="I77" i="14"/>
  <c r="E209" i="17"/>
  <c r="E210" i="17"/>
  <c r="E212" i="17"/>
  <c r="E213" i="17"/>
  <c r="E214" i="17"/>
  <c r="E216" i="17"/>
  <c r="E249" i="17"/>
  <c r="E77" i="14"/>
  <c r="Q172" i="17"/>
  <c r="Q174" i="17"/>
  <c r="Q175" i="17"/>
  <c r="Q177" i="17"/>
  <c r="Q178" i="17"/>
  <c r="Q179" i="17"/>
  <c r="Q181" i="17"/>
  <c r="Q229" i="17"/>
  <c r="Q75" i="14"/>
  <c r="Q74" i="14" s="1"/>
  <c r="M172" i="17"/>
  <c r="M174" i="17"/>
  <c r="M175" i="17"/>
  <c r="M177" i="17"/>
  <c r="M178" i="17"/>
  <c r="M179" i="17"/>
  <c r="M181" i="17"/>
  <c r="M229" i="17"/>
  <c r="M75" i="14"/>
  <c r="M74" i="14" s="1"/>
  <c r="I172" i="17"/>
  <c r="I174" i="17"/>
  <c r="I175" i="17"/>
  <c r="I177" i="17"/>
  <c r="I178" i="17"/>
  <c r="I179" i="17"/>
  <c r="I181" i="17"/>
  <c r="I229" i="17"/>
  <c r="I75" i="14"/>
  <c r="I74" i="14" s="1"/>
  <c r="E172" i="17"/>
  <c r="E174" i="17"/>
  <c r="E175" i="17"/>
  <c r="E177" i="17"/>
  <c r="E178" i="17"/>
  <c r="E179" i="17"/>
  <c r="E181" i="17"/>
  <c r="E229" i="17"/>
  <c r="E75" i="14"/>
  <c r="E74" i="14" s="1"/>
  <c r="N180" i="21"/>
  <c r="N181" i="21"/>
  <c r="N182" i="21"/>
  <c r="N184" i="21"/>
  <c r="N185" i="21"/>
  <c r="N187" i="21"/>
  <c r="N188" i="21"/>
  <c r="N189" i="21"/>
  <c r="N192" i="21"/>
  <c r="N226" i="21"/>
  <c r="N80" i="18"/>
  <c r="N109" i="6" s="1"/>
  <c r="J180" i="21"/>
  <c r="J181" i="21"/>
  <c r="J182" i="21"/>
  <c r="J184" i="21"/>
  <c r="J185" i="21"/>
  <c r="J187" i="21"/>
  <c r="J188" i="21"/>
  <c r="J189" i="21"/>
  <c r="J192" i="21"/>
  <c r="J226" i="21"/>
  <c r="J80" i="18"/>
  <c r="J109" i="6" s="1"/>
  <c r="F180" i="21"/>
  <c r="F181" i="21"/>
  <c r="F182" i="21"/>
  <c r="F184" i="21"/>
  <c r="F185" i="21"/>
  <c r="F187" i="21"/>
  <c r="F188" i="21"/>
  <c r="F189" i="21"/>
  <c r="F192" i="21"/>
  <c r="F226" i="21"/>
  <c r="F80" i="18"/>
  <c r="F109" i="6" s="1"/>
  <c r="B180" i="21"/>
  <c r="B181" i="21"/>
  <c r="B182" i="21"/>
  <c r="B184" i="21"/>
  <c r="B185" i="21"/>
  <c r="B187" i="21"/>
  <c r="B188" i="21"/>
  <c r="B189" i="21"/>
  <c r="B192" i="21"/>
  <c r="B226" i="21"/>
  <c r="B80" i="18"/>
  <c r="B109" i="6" s="1"/>
  <c r="N162" i="21"/>
  <c r="N164" i="21"/>
  <c r="N165" i="21"/>
  <c r="N166" i="21"/>
  <c r="N168" i="21"/>
  <c r="N169" i="21"/>
  <c r="N170" i="21"/>
  <c r="N173" i="21"/>
  <c r="N214" i="21"/>
  <c r="N79" i="18"/>
  <c r="J162" i="21"/>
  <c r="J164" i="21"/>
  <c r="J165" i="21"/>
  <c r="J166" i="21"/>
  <c r="J168" i="21"/>
  <c r="J169" i="21"/>
  <c r="J170" i="21"/>
  <c r="J173" i="21"/>
  <c r="J214" i="21"/>
  <c r="J79" i="18"/>
  <c r="F162" i="21"/>
  <c r="F164" i="21"/>
  <c r="F165" i="21"/>
  <c r="F166" i="21"/>
  <c r="F168" i="21"/>
  <c r="F169" i="21"/>
  <c r="F170" i="21"/>
  <c r="F173" i="21"/>
  <c r="F214" i="21"/>
  <c r="F79" i="18"/>
  <c r="B162" i="21"/>
  <c r="B164" i="21"/>
  <c r="B165" i="21"/>
  <c r="B166" i="21"/>
  <c r="B168" i="21"/>
  <c r="B169" i="21"/>
  <c r="B170" i="21"/>
  <c r="B173" i="21"/>
  <c r="B214" i="21"/>
  <c r="B79" i="18"/>
  <c r="E76" i="22"/>
  <c r="E167" i="6" s="1"/>
  <c r="O107" i="28"/>
  <c r="K107" i="28"/>
  <c r="G107" i="28"/>
  <c r="Q153" i="28"/>
  <c r="Q72" i="26"/>
  <c r="M153" i="28"/>
  <c r="M72" i="26"/>
  <c r="I153" i="28"/>
  <c r="I72" i="26"/>
  <c r="E153" i="28"/>
  <c r="E72" i="26"/>
  <c r="M71" i="26"/>
  <c r="M143" i="28"/>
  <c r="I71" i="26"/>
  <c r="I143" i="28"/>
  <c r="E71" i="26"/>
  <c r="E143" i="28"/>
  <c r="M70" i="26"/>
  <c r="M133" i="28"/>
  <c r="I70" i="26"/>
  <c r="I133" i="28"/>
  <c r="E70" i="26"/>
  <c r="E133" i="28"/>
  <c r="B140" i="29"/>
  <c r="N139" i="29"/>
  <c r="J139" i="29"/>
  <c r="F139" i="29"/>
  <c r="B139" i="29"/>
  <c r="P128" i="29"/>
  <c r="L128" i="29"/>
  <c r="H128" i="29"/>
  <c r="D128" i="29"/>
  <c r="N102" i="29"/>
  <c r="J102" i="29"/>
  <c r="F102" i="29"/>
  <c r="N101" i="29"/>
  <c r="J101" i="29"/>
  <c r="F101" i="29"/>
  <c r="B101" i="29"/>
  <c r="N100" i="29"/>
  <c r="J100" i="29"/>
  <c r="F100" i="29"/>
  <c r="N99" i="29"/>
  <c r="J99" i="29"/>
  <c r="F99" i="29"/>
  <c r="B99" i="29"/>
  <c r="N98" i="29"/>
  <c r="J98" i="29"/>
  <c r="F98" i="29"/>
  <c r="B98" i="29"/>
  <c r="N97" i="29"/>
  <c r="J97" i="29"/>
  <c r="F97" i="29"/>
  <c r="B97" i="29"/>
  <c r="N96" i="29"/>
  <c r="J96" i="29"/>
  <c r="F96" i="29"/>
  <c r="B96" i="29"/>
  <c r="P123" i="32"/>
  <c r="P123" i="31"/>
  <c r="L123" i="32"/>
  <c r="L123" i="31"/>
  <c r="H123" i="32"/>
  <c r="H123" i="31"/>
  <c r="D123" i="32"/>
  <c r="D123" i="31"/>
  <c r="P122" i="32"/>
  <c r="P122" i="31"/>
  <c r="L122" i="32"/>
  <c r="L122" i="31"/>
  <c r="H122" i="32"/>
  <c r="H122" i="31"/>
  <c r="D122" i="32"/>
  <c r="D122" i="31"/>
  <c r="P121" i="32"/>
  <c r="P121" i="31"/>
  <c r="L121" i="32"/>
  <c r="L121" i="31"/>
  <c r="H121" i="32"/>
  <c r="H121" i="31"/>
  <c r="D121" i="32"/>
  <c r="D121" i="31"/>
  <c r="P120" i="32"/>
  <c r="P120" i="31"/>
  <c r="L120" i="32"/>
  <c r="L120" i="31"/>
  <c r="H120" i="32"/>
  <c r="H120" i="31"/>
  <c r="D120" i="32"/>
  <c r="D120" i="31"/>
  <c r="P119" i="32"/>
  <c r="P119" i="31"/>
  <c r="L119" i="32"/>
  <c r="L119" i="31"/>
  <c r="H119" i="32"/>
  <c r="H119" i="31"/>
  <c r="D119" i="32"/>
  <c r="D119" i="31"/>
  <c r="P118" i="32"/>
  <c r="P118" i="31"/>
  <c r="L118" i="32"/>
  <c r="L118" i="31"/>
  <c r="H118" i="32"/>
  <c r="H118" i="31"/>
  <c r="D118" i="32"/>
  <c r="D118" i="31"/>
  <c r="P117" i="32"/>
  <c r="P117" i="31"/>
  <c r="L117" i="32"/>
  <c r="L117" i="31"/>
  <c r="H117" i="32"/>
  <c r="H117" i="31"/>
  <c r="D117" i="32"/>
  <c r="D117" i="31"/>
  <c r="P116" i="32"/>
  <c r="P116" i="31"/>
  <c r="L116" i="32"/>
  <c r="L116" i="31"/>
  <c r="H116" i="32"/>
  <c r="H116" i="31"/>
  <c r="D116" i="32"/>
  <c r="D116" i="31"/>
  <c r="P115" i="32"/>
  <c r="P115" i="31"/>
  <c r="L115" i="32"/>
  <c r="L115" i="31"/>
  <c r="H115" i="32"/>
  <c r="H115" i="31"/>
  <c r="D115" i="32"/>
  <c r="D115" i="31"/>
  <c r="P114" i="32"/>
  <c r="P114" i="31"/>
  <c r="L114" i="32"/>
  <c r="L114" i="31"/>
  <c r="H114" i="32"/>
  <c r="H114" i="31"/>
  <c r="D114" i="32"/>
  <c r="D114" i="31"/>
  <c r="P113" i="32"/>
  <c r="P113" i="31"/>
  <c r="L113" i="32"/>
  <c r="L113" i="31"/>
  <c r="H113" i="32"/>
  <c r="H113" i="31"/>
  <c r="D113" i="32"/>
  <c r="D113" i="31"/>
  <c r="M83" i="32"/>
  <c r="E83" i="32"/>
  <c r="J119" i="33"/>
  <c r="J234" i="17"/>
  <c r="B234" i="17"/>
  <c r="J227" i="17"/>
  <c r="B227" i="17"/>
  <c r="J226" i="17"/>
  <c r="B226" i="17"/>
  <c r="J225" i="17"/>
  <c r="B225" i="17"/>
  <c r="J220" i="17"/>
  <c r="B220" i="17"/>
  <c r="N92" i="18"/>
  <c r="N102" i="18"/>
  <c r="N165" i="6" s="1"/>
  <c r="J92" i="18"/>
  <c r="J102" i="18"/>
  <c r="J165" i="6" s="1"/>
  <c r="F92" i="18"/>
  <c r="F102" i="18"/>
  <c r="F165" i="6" s="1"/>
  <c r="B92" i="18"/>
  <c r="B102" i="18"/>
  <c r="B165" i="6" s="1"/>
  <c r="N91" i="18"/>
  <c r="J91" i="18"/>
  <c r="F91" i="18"/>
  <c r="B91" i="18"/>
  <c r="N90" i="18"/>
  <c r="J90" i="18"/>
  <c r="F90" i="18"/>
  <c r="B90" i="18"/>
  <c r="J51" i="18"/>
  <c r="B51" i="18"/>
  <c r="P238" i="19"/>
  <c r="P239" i="19"/>
  <c r="P240" i="19"/>
  <c r="P241" i="19"/>
  <c r="P242" i="19"/>
  <c r="P243" i="19"/>
  <c r="P244" i="19"/>
  <c r="P245" i="19"/>
  <c r="P246" i="19"/>
  <c r="L238" i="19"/>
  <c r="L239" i="19"/>
  <c r="L240" i="19"/>
  <c r="L241" i="19"/>
  <c r="L242" i="19"/>
  <c r="L243" i="19"/>
  <c r="L244" i="19"/>
  <c r="L245" i="19"/>
  <c r="L246" i="19"/>
  <c r="H238" i="19"/>
  <c r="H239" i="19"/>
  <c r="H240" i="19"/>
  <c r="H241" i="19"/>
  <c r="H242" i="19"/>
  <c r="H243" i="19"/>
  <c r="H244" i="19"/>
  <c r="H245" i="19"/>
  <c r="H246" i="19"/>
  <c r="D238" i="19"/>
  <c r="D239" i="19"/>
  <c r="D240" i="19"/>
  <c r="D241" i="19"/>
  <c r="D242" i="19"/>
  <c r="D243" i="19"/>
  <c r="D244" i="19"/>
  <c r="D245" i="19"/>
  <c r="D246" i="19"/>
  <c r="P227" i="19"/>
  <c r="P228" i="19"/>
  <c r="P229" i="19"/>
  <c r="P230" i="19"/>
  <c r="P231" i="19"/>
  <c r="P232" i="19"/>
  <c r="P233" i="19"/>
  <c r="P234" i="19"/>
  <c r="P235" i="19"/>
  <c r="L227" i="19"/>
  <c r="L228" i="19"/>
  <c r="L229" i="19"/>
  <c r="L230" i="19"/>
  <c r="L231" i="19"/>
  <c r="L232" i="19"/>
  <c r="L233" i="19"/>
  <c r="L234" i="19"/>
  <c r="L235" i="19"/>
  <c r="H227" i="19"/>
  <c r="H228" i="19"/>
  <c r="H229" i="19"/>
  <c r="H230" i="19"/>
  <c r="H231" i="19"/>
  <c r="H232" i="19"/>
  <c r="H233" i="19"/>
  <c r="H234" i="19"/>
  <c r="H235" i="19"/>
  <c r="D227" i="19"/>
  <c r="D228" i="19"/>
  <c r="D229" i="19"/>
  <c r="D230" i="19"/>
  <c r="D231" i="19"/>
  <c r="D232" i="19"/>
  <c r="D233" i="19"/>
  <c r="D234" i="19"/>
  <c r="D235" i="19"/>
  <c r="P89" i="18"/>
  <c r="P215" i="19"/>
  <c r="P216" i="19"/>
  <c r="P217" i="19"/>
  <c r="P218" i="19"/>
  <c r="P219" i="19"/>
  <c r="P220" i="19"/>
  <c r="P221" i="19"/>
  <c r="P222" i="19"/>
  <c r="P223" i="19"/>
  <c r="P224" i="19"/>
  <c r="L89" i="18"/>
  <c r="L215" i="19"/>
  <c r="L216" i="19"/>
  <c r="L217" i="19"/>
  <c r="L218" i="19"/>
  <c r="L219" i="19"/>
  <c r="L220" i="19"/>
  <c r="L221" i="19"/>
  <c r="L222" i="19"/>
  <c r="L223" i="19"/>
  <c r="L224" i="19"/>
  <c r="H89" i="18"/>
  <c r="H215" i="19"/>
  <c r="H216" i="19"/>
  <c r="H217" i="19"/>
  <c r="H218" i="19"/>
  <c r="H219" i="19"/>
  <c r="H220" i="19"/>
  <c r="H221" i="19"/>
  <c r="H222" i="19"/>
  <c r="H223" i="19"/>
  <c r="H224" i="19"/>
  <c r="D89" i="18"/>
  <c r="D215" i="19"/>
  <c r="D216" i="19"/>
  <c r="D217" i="19"/>
  <c r="D218" i="19"/>
  <c r="D219" i="19"/>
  <c r="D220" i="19"/>
  <c r="D221" i="19"/>
  <c r="D222" i="19"/>
  <c r="D223" i="19"/>
  <c r="D224" i="19"/>
  <c r="P86" i="18"/>
  <c r="L86" i="18"/>
  <c r="H86" i="18"/>
  <c r="D86" i="18"/>
  <c r="P85" i="18"/>
  <c r="L85" i="18"/>
  <c r="H85" i="18"/>
  <c r="D85" i="18"/>
  <c r="P84" i="18"/>
  <c r="L84" i="18"/>
  <c r="H84" i="18"/>
  <c r="D84" i="18"/>
  <c r="Q214" i="20"/>
  <c r="M214" i="20"/>
  <c r="I214" i="20"/>
  <c r="E214" i="20"/>
  <c r="N98" i="18"/>
  <c r="J98" i="18"/>
  <c r="F98" i="18"/>
  <c r="B98" i="18"/>
  <c r="N97" i="18"/>
  <c r="J97" i="18"/>
  <c r="F97" i="18"/>
  <c r="B97" i="18"/>
  <c r="N95" i="18"/>
  <c r="J95" i="18"/>
  <c r="F95" i="18"/>
  <c r="B95" i="18"/>
  <c r="N96" i="18"/>
  <c r="J96" i="18"/>
  <c r="F96" i="18"/>
  <c r="B96" i="18"/>
  <c r="M245" i="21"/>
  <c r="E245" i="21"/>
  <c r="M244" i="21"/>
  <c r="E244" i="21"/>
  <c r="M243" i="21"/>
  <c r="E243" i="21"/>
  <c r="M242" i="21"/>
  <c r="E242" i="21"/>
  <c r="M237" i="21"/>
  <c r="E237" i="21"/>
  <c r="M234" i="21"/>
  <c r="E234" i="21"/>
  <c r="M233" i="21"/>
  <c r="E233" i="21"/>
  <c r="M232" i="21"/>
  <c r="E232" i="21"/>
  <c r="M231" i="21"/>
  <c r="E231" i="21"/>
  <c r="M223" i="21"/>
  <c r="E223" i="21"/>
  <c r="M222" i="21"/>
  <c r="E222" i="21"/>
  <c r="M221" i="21"/>
  <c r="E221" i="21"/>
  <c r="M219" i="21"/>
  <c r="E219" i="21"/>
  <c r="N203" i="23"/>
  <c r="N204" i="23"/>
  <c r="N205" i="23"/>
  <c r="N206" i="23"/>
  <c r="N207" i="23"/>
  <c r="N208" i="23"/>
  <c r="N209" i="23"/>
  <c r="N210" i="23"/>
  <c r="N211" i="23"/>
  <c r="J203" i="23"/>
  <c r="J204" i="23"/>
  <c r="J205" i="23"/>
  <c r="J206" i="23"/>
  <c r="J207" i="23"/>
  <c r="J208" i="23"/>
  <c r="J209" i="23"/>
  <c r="J210" i="23"/>
  <c r="J211" i="23"/>
  <c r="F203" i="23"/>
  <c r="F204" i="23"/>
  <c r="F205" i="23"/>
  <c r="F206" i="23"/>
  <c r="F207" i="23"/>
  <c r="F208" i="23"/>
  <c r="F209" i="23"/>
  <c r="F210" i="23"/>
  <c r="F211" i="23"/>
  <c r="B203" i="23"/>
  <c r="B204" i="23"/>
  <c r="B205" i="23"/>
  <c r="B206" i="23"/>
  <c r="B207" i="23"/>
  <c r="B208" i="23"/>
  <c r="B209" i="23"/>
  <c r="B210" i="23"/>
  <c r="B211" i="23"/>
  <c r="N192" i="23"/>
  <c r="N193" i="23"/>
  <c r="N194" i="23"/>
  <c r="N195" i="23"/>
  <c r="N196" i="23"/>
  <c r="N197" i="23"/>
  <c r="N198" i="23"/>
  <c r="N199" i="23"/>
  <c r="N200" i="23"/>
  <c r="J192" i="23"/>
  <c r="J193" i="23"/>
  <c r="J194" i="23"/>
  <c r="J195" i="23"/>
  <c r="J196" i="23"/>
  <c r="J197" i="23"/>
  <c r="J198" i="23"/>
  <c r="J199" i="23"/>
  <c r="J200" i="23"/>
  <c r="F192" i="23"/>
  <c r="F193" i="23"/>
  <c r="F194" i="23"/>
  <c r="F195" i="23"/>
  <c r="F196" i="23"/>
  <c r="F197" i="23"/>
  <c r="F198" i="23"/>
  <c r="F199" i="23"/>
  <c r="F200" i="23"/>
  <c r="B192" i="23"/>
  <c r="B193" i="23"/>
  <c r="B194" i="23"/>
  <c r="B195" i="23"/>
  <c r="B196" i="23"/>
  <c r="B197" i="23"/>
  <c r="B198" i="23"/>
  <c r="B199" i="23"/>
  <c r="B200" i="23"/>
  <c r="N181" i="23"/>
  <c r="N182" i="23"/>
  <c r="N183" i="23"/>
  <c r="N184" i="23"/>
  <c r="N185" i="23"/>
  <c r="N186" i="23"/>
  <c r="N187" i="23"/>
  <c r="N188" i="23"/>
  <c r="N189" i="23"/>
  <c r="J181" i="23"/>
  <c r="J182" i="23"/>
  <c r="J183" i="23"/>
  <c r="J184" i="23"/>
  <c r="J185" i="23"/>
  <c r="J186" i="23"/>
  <c r="J187" i="23"/>
  <c r="J188" i="23"/>
  <c r="J189" i="23"/>
  <c r="F181" i="23"/>
  <c r="F182" i="23"/>
  <c r="F183" i="23"/>
  <c r="F184" i="23"/>
  <c r="F185" i="23"/>
  <c r="F186" i="23"/>
  <c r="F187" i="23"/>
  <c r="F188" i="23"/>
  <c r="F189" i="23"/>
  <c r="B181" i="23"/>
  <c r="B182" i="23"/>
  <c r="B183" i="23"/>
  <c r="B184" i="23"/>
  <c r="B185" i="23"/>
  <c r="B186" i="23"/>
  <c r="B187" i="23"/>
  <c r="B188" i="23"/>
  <c r="B189" i="23"/>
  <c r="P162" i="24"/>
  <c r="L162" i="24"/>
  <c r="D162" i="24"/>
  <c r="P143" i="24"/>
  <c r="L143" i="24"/>
  <c r="H143" i="24"/>
  <c r="L129" i="24"/>
  <c r="H129" i="24"/>
  <c r="D129" i="24"/>
  <c r="Q210" i="25"/>
  <c r="Q208" i="25"/>
  <c r="Q207" i="25"/>
  <c r="Q200" i="25"/>
  <c r="Q199" i="25"/>
  <c r="Q198" i="25"/>
  <c r="Q196" i="25"/>
  <c r="Q188" i="25"/>
  <c r="Q187" i="25"/>
  <c r="Q185" i="25"/>
  <c r="P154" i="27"/>
  <c r="P155" i="27"/>
  <c r="P156" i="27"/>
  <c r="P157" i="27"/>
  <c r="P158" i="27"/>
  <c r="P159" i="27"/>
  <c r="P72" i="26"/>
  <c r="L154" i="27"/>
  <c r="L155" i="27"/>
  <c r="L156" i="27"/>
  <c r="L157" i="27"/>
  <c r="L158" i="27"/>
  <c r="L159" i="27"/>
  <c r="L72" i="26"/>
  <c r="L64" i="26"/>
  <c r="H154" i="27"/>
  <c r="H155" i="27"/>
  <c r="H156" i="27"/>
  <c r="H157" i="27"/>
  <c r="H158" i="27"/>
  <c r="H159" i="27"/>
  <c r="H72" i="26"/>
  <c r="D154" i="27"/>
  <c r="D155" i="27"/>
  <c r="D156" i="27"/>
  <c r="D157" i="27"/>
  <c r="D158" i="27"/>
  <c r="D159" i="27"/>
  <c r="D64" i="26"/>
  <c r="D72" i="26"/>
  <c r="P144" i="27"/>
  <c r="P145" i="27"/>
  <c r="P146" i="27"/>
  <c r="P147" i="27"/>
  <c r="P148" i="27"/>
  <c r="P149" i="27"/>
  <c r="P150" i="27"/>
  <c r="P151" i="27"/>
  <c r="P71" i="26"/>
  <c r="L144" i="27"/>
  <c r="L145" i="27"/>
  <c r="L146" i="27"/>
  <c r="L147" i="27"/>
  <c r="L148" i="27"/>
  <c r="L149" i="27"/>
  <c r="L150" i="27"/>
  <c r="L151" i="27"/>
  <c r="L71" i="26"/>
  <c r="L63" i="26"/>
  <c r="H144" i="27"/>
  <c r="H145" i="27"/>
  <c r="H146" i="27"/>
  <c r="H147" i="27"/>
  <c r="H148" i="27"/>
  <c r="H149" i="27"/>
  <c r="H150" i="27"/>
  <c r="H151" i="27"/>
  <c r="H71" i="26"/>
  <c r="D144" i="27"/>
  <c r="D145" i="27"/>
  <c r="D146" i="27"/>
  <c r="D147" i="27"/>
  <c r="D148" i="27"/>
  <c r="D149" i="27"/>
  <c r="D150" i="27"/>
  <c r="D151" i="27"/>
  <c r="D63" i="26"/>
  <c r="D71" i="26"/>
  <c r="P134" i="27"/>
  <c r="P135" i="27"/>
  <c r="P136" i="27"/>
  <c r="P137" i="27"/>
  <c r="P138" i="27"/>
  <c r="P139" i="27"/>
  <c r="P140" i="27"/>
  <c r="P141" i="27"/>
  <c r="P70" i="26"/>
  <c r="L134" i="27"/>
  <c r="L135" i="27"/>
  <c r="L136" i="27"/>
  <c r="L137" i="27"/>
  <c r="L138" i="27"/>
  <c r="L139" i="27"/>
  <c r="L140" i="27"/>
  <c r="L141" i="27"/>
  <c r="L70" i="26"/>
  <c r="L62" i="26"/>
  <c r="H134" i="27"/>
  <c r="H135" i="27"/>
  <c r="H136" i="27"/>
  <c r="H137" i="27"/>
  <c r="H138" i="27"/>
  <c r="H139" i="27"/>
  <c r="H140" i="27"/>
  <c r="H141" i="27"/>
  <c r="H70" i="26"/>
  <c r="D134" i="27"/>
  <c r="D135" i="27"/>
  <c r="D136" i="27"/>
  <c r="D137" i="27"/>
  <c r="D138" i="27"/>
  <c r="D139" i="27"/>
  <c r="D140" i="27"/>
  <c r="D141" i="27"/>
  <c r="D62" i="26"/>
  <c r="D70" i="26"/>
  <c r="Q37" i="34"/>
  <c r="Q175" i="6" s="1"/>
  <c r="M37" i="34"/>
  <c r="M175" i="6" s="1"/>
  <c r="I37" i="34"/>
  <c r="I175" i="6" s="1"/>
  <c r="E37" i="34"/>
  <c r="E175" i="6" s="1"/>
  <c r="O72" i="35"/>
  <c r="O73" i="35"/>
  <c r="O74" i="35"/>
  <c r="O75" i="35"/>
  <c r="O76" i="35"/>
  <c r="O77" i="35"/>
  <c r="O78" i="35"/>
  <c r="O79" i="35"/>
  <c r="O80" i="35"/>
  <c r="O81" i="35"/>
  <c r="O82" i="35"/>
  <c r="O36" i="34"/>
  <c r="K72" i="35"/>
  <c r="K73" i="35"/>
  <c r="K74" i="35"/>
  <c r="K75" i="35"/>
  <c r="K76" i="35"/>
  <c r="K77" i="35"/>
  <c r="K78" i="35"/>
  <c r="K79" i="35"/>
  <c r="K80" i="35"/>
  <c r="K81" i="35"/>
  <c r="K82" i="35"/>
  <c r="K36" i="34"/>
  <c r="G72" i="35"/>
  <c r="G73" i="35"/>
  <c r="G74" i="35"/>
  <c r="G75" i="35"/>
  <c r="G76" i="35"/>
  <c r="G77" i="35"/>
  <c r="G78" i="35"/>
  <c r="G79" i="35"/>
  <c r="G80" i="35"/>
  <c r="G81" i="35"/>
  <c r="G82" i="35"/>
  <c r="G36" i="34"/>
  <c r="C72" i="35"/>
  <c r="C73" i="35"/>
  <c r="C74" i="35"/>
  <c r="C75" i="35"/>
  <c r="C76" i="35"/>
  <c r="C77" i="35"/>
  <c r="C78" i="35"/>
  <c r="C79" i="35"/>
  <c r="C80" i="35"/>
  <c r="C81" i="35"/>
  <c r="C82" i="35"/>
  <c r="C36" i="34"/>
  <c r="I50" i="35"/>
  <c r="J67" i="36"/>
  <c r="J82" i="36"/>
  <c r="F82" i="36"/>
  <c r="F67" i="36"/>
  <c r="N66" i="36"/>
  <c r="N81" i="36"/>
  <c r="F81" i="36"/>
  <c r="F66" i="36"/>
  <c r="B66" i="36"/>
  <c r="B81" i="36"/>
  <c r="J65" i="36"/>
  <c r="J80" i="36"/>
  <c r="F80" i="36"/>
  <c r="F65" i="36"/>
  <c r="N62" i="36"/>
  <c r="N79" i="36"/>
  <c r="F79" i="36"/>
  <c r="F62" i="36"/>
  <c r="B62" i="36"/>
  <c r="B79" i="36"/>
  <c r="J59" i="36"/>
  <c r="J78" i="36"/>
  <c r="F78" i="36"/>
  <c r="F59" i="36"/>
  <c r="N56" i="36"/>
  <c r="N77" i="36"/>
  <c r="F77" i="36"/>
  <c r="F56" i="36"/>
  <c r="B56" i="36"/>
  <c r="B77" i="36"/>
  <c r="J55" i="36"/>
  <c r="J76" i="36"/>
  <c r="F76" i="36"/>
  <c r="F55" i="36"/>
  <c r="N54" i="36"/>
  <c r="N75" i="36"/>
  <c r="F75" i="36"/>
  <c r="F54" i="36"/>
  <c r="B54" i="36"/>
  <c r="B75" i="36"/>
  <c r="J53" i="36"/>
  <c r="J74" i="36"/>
  <c r="F74" i="36"/>
  <c r="F53" i="36"/>
  <c r="N52" i="36"/>
  <c r="N73" i="36"/>
  <c r="F73" i="36"/>
  <c r="F52" i="36"/>
  <c r="B52" i="36"/>
  <c r="B73" i="36"/>
  <c r="J51" i="36"/>
  <c r="J72" i="36"/>
  <c r="F72" i="36"/>
  <c r="F51" i="36"/>
  <c r="N36" i="34"/>
  <c r="N71" i="36"/>
  <c r="F36" i="34"/>
  <c r="F71" i="36"/>
  <c r="B36" i="34"/>
  <c r="B71" i="36"/>
  <c r="O50" i="37"/>
  <c r="K50" i="37"/>
  <c r="O67" i="39"/>
  <c r="O82" i="40"/>
  <c r="O82" i="39"/>
  <c r="K67" i="39"/>
  <c r="K82" i="40"/>
  <c r="K82" i="39"/>
  <c r="G67" i="39"/>
  <c r="G82" i="40"/>
  <c r="G82" i="39"/>
  <c r="C67" i="39"/>
  <c r="C82" i="40"/>
  <c r="C82" i="39"/>
  <c r="O66" i="39"/>
  <c r="O81" i="40"/>
  <c r="O81" i="39"/>
  <c r="K66" i="39"/>
  <c r="K81" i="40"/>
  <c r="K81" i="39"/>
  <c r="G66" i="39"/>
  <c r="G81" i="40"/>
  <c r="G81" i="39"/>
  <c r="C66" i="39"/>
  <c r="C81" i="40"/>
  <c r="C81" i="39"/>
  <c r="O80" i="41"/>
  <c r="O65" i="39"/>
  <c r="O80" i="39"/>
  <c r="K80" i="41"/>
  <c r="K65" i="39"/>
  <c r="K80" i="39"/>
  <c r="K80" i="40"/>
  <c r="G80" i="41"/>
  <c r="G65" i="39"/>
  <c r="G80" i="39"/>
  <c r="G80" i="40"/>
  <c r="C80" i="41"/>
  <c r="C65" i="39"/>
  <c r="C80" i="40"/>
  <c r="C80" i="39"/>
  <c r="O79" i="41"/>
  <c r="O62" i="39"/>
  <c r="O79" i="39"/>
  <c r="O79" i="40"/>
  <c r="K79" i="41"/>
  <c r="K62" i="39"/>
  <c r="K79" i="39"/>
  <c r="K79" i="40"/>
  <c r="G79" i="41"/>
  <c r="G62" i="39"/>
  <c r="G79" i="39"/>
  <c r="G79" i="40"/>
  <c r="C79" i="41"/>
  <c r="C62" i="39"/>
  <c r="C79" i="40"/>
  <c r="C79" i="39"/>
  <c r="O78" i="41"/>
  <c r="O59" i="39"/>
  <c r="O78" i="39"/>
  <c r="K78" i="41"/>
  <c r="K59" i="39"/>
  <c r="K78" i="39"/>
  <c r="K78" i="40"/>
  <c r="G78" i="41"/>
  <c r="G59" i="39"/>
  <c r="G78" i="39"/>
  <c r="G78" i="40"/>
  <c r="C78" i="41"/>
  <c r="C59" i="39"/>
  <c r="C78" i="40"/>
  <c r="C78" i="39"/>
  <c r="O77" i="41"/>
  <c r="O56" i="39"/>
  <c r="O77" i="39"/>
  <c r="O77" i="40"/>
  <c r="K77" i="41"/>
  <c r="K56" i="39"/>
  <c r="K77" i="39"/>
  <c r="K77" i="40"/>
  <c r="G77" i="41"/>
  <c r="G56" i="39"/>
  <c r="G77" i="39"/>
  <c r="G77" i="40"/>
  <c r="C77" i="41"/>
  <c r="C56" i="39"/>
  <c r="C77" i="40"/>
  <c r="C77" i="39"/>
  <c r="O76" i="41"/>
  <c r="O55" i="39"/>
  <c r="O76" i="39"/>
  <c r="K76" i="41"/>
  <c r="K55" i="39"/>
  <c r="K76" i="39"/>
  <c r="K76" i="40"/>
  <c r="G76" i="41"/>
  <c r="G55" i="39"/>
  <c r="G76" i="39"/>
  <c r="G76" i="40"/>
  <c r="C76" i="41"/>
  <c r="C55" i="39"/>
  <c r="C76" i="40"/>
  <c r="C76" i="39"/>
  <c r="O54" i="39"/>
  <c r="O75" i="39"/>
  <c r="O75" i="40"/>
  <c r="K54" i="39"/>
  <c r="K75" i="39"/>
  <c r="K75" i="40"/>
  <c r="G54" i="39"/>
  <c r="G75" i="39"/>
  <c r="G75" i="40"/>
  <c r="C54" i="39"/>
  <c r="C75" i="40"/>
  <c r="C75" i="39"/>
  <c r="O53" i="39"/>
  <c r="O74" i="39"/>
  <c r="K53" i="39"/>
  <c r="K74" i="39"/>
  <c r="K74" i="40"/>
  <c r="G53" i="39"/>
  <c r="G74" i="39"/>
  <c r="G74" i="40"/>
  <c r="C53" i="39"/>
  <c r="C74" i="40"/>
  <c r="C74" i="39"/>
  <c r="O52" i="39"/>
  <c r="O73" i="39"/>
  <c r="O73" i="40"/>
  <c r="K52" i="39"/>
  <c r="K73" i="39"/>
  <c r="K73" i="40"/>
  <c r="G52" i="39"/>
  <c r="G73" i="39"/>
  <c r="G73" i="40"/>
  <c r="C52" i="39"/>
  <c r="C73" i="40"/>
  <c r="C73" i="39"/>
  <c r="O51" i="39"/>
  <c r="O72" i="39"/>
  <c r="K51" i="39"/>
  <c r="K72" i="39"/>
  <c r="K72" i="40"/>
  <c r="G51" i="39"/>
  <c r="G72" i="39"/>
  <c r="G72" i="40"/>
  <c r="C51" i="39"/>
  <c r="C72" i="40"/>
  <c r="C72" i="39"/>
  <c r="O71" i="41"/>
  <c r="O71" i="40"/>
  <c r="K71" i="41"/>
  <c r="K71" i="40"/>
  <c r="G71" i="41"/>
  <c r="G71" i="40"/>
  <c r="C71" i="41"/>
  <c r="C71" i="40"/>
  <c r="O80" i="40"/>
  <c r="O72" i="40"/>
  <c r="N234" i="17"/>
  <c r="F234" i="17"/>
  <c r="N227" i="17"/>
  <c r="F227" i="17"/>
  <c r="N226" i="17"/>
  <c r="F226" i="17"/>
  <c r="N225" i="17"/>
  <c r="F225" i="17"/>
  <c r="N220" i="17"/>
  <c r="F220" i="17"/>
  <c r="P92" i="18"/>
  <c r="P102" i="18"/>
  <c r="P165" i="6" s="1"/>
  <c r="L92" i="18"/>
  <c r="L102" i="18"/>
  <c r="L165" i="6" s="1"/>
  <c r="H92" i="18"/>
  <c r="H102" i="18"/>
  <c r="H165" i="6" s="1"/>
  <c r="D92" i="18"/>
  <c r="D102" i="18"/>
  <c r="D165" i="6" s="1"/>
  <c r="P91" i="18"/>
  <c r="P101" i="18"/>
  <c r="P164" i="6" s="1"/>
  <c r="L91" i="18"/>
  <c r="H91" i="18"/>
  <c r="D91" i="18"/>
  <c r="P90" i="18"/>
  <c r="L90" i="18"/>
  <c r="H90" i="18"/>
  <c r="D90" i="18"/>
  <c r="N51" i="18"/>
  <c r="F51" i="18"/>
  <c r="N238" i="19"/>
  <c r="N239" i="19"/>
  <c r="N240" i="19"/>
  <c r="N241" i="19"/>
  <c r="N242" i="19"/>
  <c r="N243" i="19"/>
  <c r="N244" i="19"/>
  <c r="N245" i="19"/>
  <c r="N246" i="19"/>
  <c r="J238" i="19"/>
  <c r="J239" i="19"/>
  <c r="J240" i="19"/>
  <c r="J241" i="19"/>
  <c r="J242" i="19"/>
  <c r="J243" i="19"/>
  <c r="J244" i="19"/>
  <c r="J245" i="19"/>
  <c r="J246" i="19"/>
  <c r="F238" i="19"/>
  <c r="F239" i="19"/>
  <c r="F240" i="19"/>
  <c r="F241" i="19"/>
  <c r="F242" i="19"/>
  <c r="F243" i="19"/>
  <c r="F244" i="19"/>
  <c r="F245" i="19"/>
  <c r="F246" i="19"/>
  <c r="B238" i="19"/>
  <c r="B239" i="19"/>
  <c r="B240" i="19"/>
  <c r="B241" i="19"/>
  <c r="B242" i="19"/>
  <c r="B243" i="19"/>
  <c r="B244" i="19"/>
  <c r="B245" i="19"/>
  <c r="B246" i="19"/>
  <c r="N227" i="19"/>
  <c r="N228" i="19"/>
  <c r="N229" i="19"/>
  <c r="N230" i="19"/>
  <c r="N231" i="19"/>
  <c r="N232" i="19"/>
  <c r="N233" i="19"/>
  <c r="N234" i="19"/>
  <c r="N235" i="19"/>
  <c r="J227" i="19"/>
  <c r="J228" i="19"/>
  <c r="J229" i="19"/>
  <c r="J230" i="19"/>
  <c r="J231" i="19"/>
  <c r="J232" i="19"/>
  <c r="J233" i="19"/>
  <c r="J234" i="19"/>
  <c r="J235" i="19"/>
  <c r="F227" i="19"/>
  <c r="F228" i="19"/>
  <c r="F229" i="19"/>
  <c r="F230" i="19"/>
  <c r="F231" i="19"/>
  <c r="F232" i="19"/>
  <c r="F233" i="19"/>
  <c r="F234" i="19"/>
  <c r="F235" i="19"/>
  <c r="B227" i="19"/>
  <c r="B228" i="19"/>
  <c r="B229" i="19"/>
  <c r="B230" i="19"/>
  <c r="B231" i="19"/>
  <c r="B232" i="19"/>
  <c r="B233" i="19"/>
  <c r="B234" i="19"/>
  <c r="B235" i="19"/>
  <c r="N215" i="19"/>
  <c r="N216" i="19"/>
  <c r="N217" i="19"/>
  <c r="N218" i="19"/>
  <c r="N219" i="19"/>
  <c r="N220" i="19"/>
  <c r="N221" i="19"/>
  <c r="N222" i="19"/>
  <c r="N223" i="19"/>
  <c r="N224" i="19"/>
  <c r="N89" i="18"/>
  <c r="J215" i="19"/>
  <c r="J216" i="19"/>
  <c r="J217" i="19"/>
  <c r="J218" i="19"/>
  <c r="J219" i="19"/>
  <c r="J220" i="19"/>
  <c r="J221" i="19"/>
  <c r="J222" i="19"/>
  <c r="J223" i="19"/>
  <c r="J224" i="19"/>
  <c r="J89" i="18"/>
  <c r="F215" i="19"/>
  <c r="F216" i="19"/>
  <c r="F217" i="19"/>
  <c r="F218" i="19"/>
  <c r="F219" i="19"/>
  <c r="F220" i="19"/>
  <c r="F221" i="19"/>
  <c r="F222" i="19"/>
  <c r="F223" i="19"/>
  <c r="F224" i="19"/>
  <c r="F89" i="18"/>
  <c r="B215" i="19"/>
  <c r="B216" i="19"/>
  <c r="B217" i="19"/>
  <c r="B218" i="19"/>
  <c r="B219" i="19"/>
  <c r="B220" i="19"/>
  <c r="B221" i="19"/>
  <c r="B222" i="19"/>
  <c r="B223" i="19"/>
  <c r="B224" i="19"/>
  <c r="B89" i="18"/>
  <c r="N86" i="18"/>
  <c r="J86" i="18"/>
  <c r="F86" i="18"/>
  <c r="B86" i="18"/>
  <c r="N85" i="18"/>
  <c r="J85" i="18"/>
  <c r="F85" i="18"/>
  <c r="B85" i="18"/>
  <c r="N84" i="18"/>
  <c r="J84" i="18"/>
  <c r="F84" i="18"/>
  <c r="B84" i="18"/>
  <c r="O214" i="20"/>
  <c r="K214" i="20"/>
  <c r="G214" i="20"/>
  <c r="C214" i="20"/>
  <c r="P98" i="18"/>
  <c r="L98" i="18"/>
  <c r="H98" i="18"/>
  <c r="D98" i="18"/>
  <c r="P97" i="18"/>
  <c r="L97" i="18"/>
  <c r="H97" i="18"/>
  <c r="D97" i="18"/>
  <c r="P95" i="18"/>
  <c r="L95" i="18"/>
  <c r="H95" i="18"/>
  <c r="D95" i="18"/>
  <c r="P96" i="18"/>
  <c r="L96" i="18"/>
  <c r="H96" i="18"/>
  <c r="D96" i="18"/>
  <c r="Q245" i="21"/>
  <c r="I245" i="21"/>
  <c r="Q244" i="21"/>
  <c r="I244" i="21"/>
  <c r="Q243" i="21"/>
  <c r="I243" i="21"/>
  <c r="Q242" i="21"/>
  <c r="I242" i="21"/>
  <c r="Q237" i="21"/>
  <c r="I237" i="21"/>
  <c r="Q234" i="21"/>
  <c r="I234" i="21"/>
  <c r="Q233" i="21"/>
  <c r="I233" i="21"/>
  <c r="Q232" i="21"/>
  <c r="I232" i="21"/>
  <c r="Q231" i="21"/>
  <c r="I231" i="21"/>
  <c r="Q223" i="21"/>
  <c r="I223" i="21"/>
  <c r="Q222" i="21"/>
  <c r="I222" i="21"/>
  <c r="Q221" i="21"/>
  <c r="I221" i="21"/>
  <c r="Q219" i="21"/>
  <c r="I219" i="21"/>
  <c r="P203" i="23"/>
  <c r="P204" i="23"/>
  <c r="P205" i="23"/>
  <c r="P206" i="23"/>
  <c r="P207" i="23"/>
  <c r="P208" i="23"/>
  <c r="P209" i="23"/>
  <c r="P210" i="23"/>
  <c r="P211" i="23"/>
  <c r="L203" i="23"/>
  <c r="L204" i="23"/>
  <c r="L205" i="23"/>
  <c r="L206" i="23"/>
  <c r="L207" i="23"/>
  <c r="L208" i="23"/>
  <c r="L209" i="23"/>
  <c r="L210" i="23"/>
  <c r="L211" i="23"/>
  <c r="H203" i="23"/>
  <c r="H204" i="23"/>
  <c r="H205" i="23"/>
  <c r="H206" i="23"/>
  <c r="H207" i="23"/>
  <c r="H208" i="23"/>
  <c r="H209" i="23"/>
  <c r="H210" i="23"/>
  <c r="H211" i="23"/>
  <c r="D203" i="23"/>
  <c r="D204" i="23"/>
  <c r="D205" i="23"/>
  <c r="D206" i="23"/>
  <c r="D207" i="23"/>
  <c r="D208" i="23"/>
  <c r="D209" i="23"/>
  <c r="D210" i="23"/>
  <c r="D211" i="23"/>
  <c r="P192" i="23"/>
  <c r="P193" i="23"/>
  <c r="P194" i="23"/>
  <c r="P195" i="23"/>
  <c r="P196" i="23"/>
  <c r="P197" i="23"/>
  <c r="P198" i="23"/>
  <c r="P199" i="23"/>
  <c r="P200" i="23"/>
  <c r="L192" i="23"/>
  <c r="L193" i="23"/>
  <c r="L194" i="23"/>
  <c r="L195" i="23"/>
  <c r="L196" i="23"/>
  <c r="L197" i="23"/>
  <c r="L198" i="23"/>
  <c r="L199" i="23"/>
  <c r="L200" i="23"/>
  <c r="H192" i="23"/>
  <c r="H193" i="23"/>
  <c r="H194" i="23"/>
  <c r="H195" i="23"/>
  <c r="H196" i="23"/>
  <c r="H197" i="23"/>
  <c r="H198" i="23"/>
  <c r="H199" i="23"/>
  <c r="H200" i="23"/>
  <c r="D192" i="23"/>
  <c r="D193" i="23"/>
  <c r="D194" i="23"/>
  <c r="D195" i="23"/>
  <c r="D196" i="23"/>
  <c r="D197" i="23"/>
  <c r="D198" i="23"/>
  <c r="D199" i="23"/>
  <c r="D200" i="23"/>
  <c r="P181" i="23"/>
  <c r="P182" i="23"/>
  <c r="P183" i="23"/>
  <c r="P184" i="23"/>
  <c r="P185" i="23"/>
  <c r="P186" i="23"/>
  <c r="P187" i="23"/>
  <c r="P188" i="23"/>
  <c r="P189" i="23"/>
  <c r="L181" i="23"/>
  <c r="L182" i="23"/>
  <c r="L183" i="23"/>
  <c r="L184" i="23"/>
  <c r="L185" i="23"/>
  <c r="L186" i="23"/>
  <c r="L187" i="23"/>
  <c r="L188" i="23"/>
  <c r="L189" i="23"/>
  <c r="H181" i="23"/>
  <c r="H182" i="23"/>
  <c r="H183" i="23"/>
  <c r="H184" i="23"/>
  <c r="H185" i="23"/>
  <c r="H186" i="23"/>
  <c r="H187" i="23"/>
  <c r="H188" i="23"/>
  <c r="H189" i="23"/>
  <c r="D181" i="23"/>
  <c r="D182" i="23"/>
  <c r="D183" i="23"/>
  <c r="D184" i="23"/>
  <c r="D185" i="23"/>
  <c r="D186" i="23"/>
  <c r="D187" i="23"/>
  <c r="D188" i="23"/>
  <c r="D189" i="23"/>
  <c r="I210" i="25"/>
  <c r="I208" i="25"/>
  <c r="I207" i="25"/>
  <c r="I200" i="25"/>
  <c r="I199" i="25"/>
  <c r="I198" i="25"/>
  <c r="I196" i="25"/>
  <c r="I188" i="25"/>
  <c r="I187" i="25"/>
  <c r="I185" i="25"/>
  <c r="O176" i="25"/>
  <c r="K173" i="25"/>
  <c r="G173" i="25"/>
  <c r="C172" i="25"/>
  <c r="O210" i="25"/>
  <c r="K210" i="25"/>
  <c r="G210" i="25"/>
  <c r="C210" i="25"/>
  <c r="O208" i="25"/>
  <c r="K208" i="25"/>
  <c r="G208" i="25"/>
  <c r="C208" i="25"/>
  <c r="O207" i="25"/>
  <c r="K207" i="25"/>
  <c r="G207" i="25"/>
  <c r="C207" i="25"/>
  <c r="O157" i="25"/>
  <c r="K160" i="25"/>
  <c r="G158" i="25"/>
  <c r="C160" i="25"/>
  <c r="C158" i="25"/>
  <c r="O200" i="25"/>
  <c r="K200" i="25"/>
  <c r="G200" i="25"/>
  <c r="C200" i="25"/>
  <c r="O199" i="25"/>
  <c r="K199" i="25"/>
  <c r="G199" i="25"/>
  <c r="C199" i="25"/>
  <c r="C152" i="25"/>
  <c r="O198" i="25"/>
  <c r="K150" i="25"/>
  <c r="K198" i="25"/>
  <c r="G198" i="25"/>
  <c r="C198" i="25"/>
  <c r="O196" i="25"/>
  <c r="K196" i="25"/>
  <c r="G196" i="25"/>
  <c r="C148" i="25"/>
  <c r="C196" i="25"/>
  <c r="O137" i="25"/>
  <c r="K141" i="25"/>
  <c r="G138" i="25"/>
  <c r="C141" i="25"/>
  <c r="O188" i="25"/>
  <c r="K188" i="25"/>
  <c r="G188" i="25"/>
  <c r="C188" i="25"/>
  <c r="O187" i="25"/>
  <c r="K187" i="25"/>
  <c r="G187" i="25"/>
  <c r="C187" i="25"/>
  <c r="O185" i="25"/>
  <c r="K185" i="25"/>
  <c r="G185" i="25"/>
  <c r="C185" i="25"/>
  <c r="P51" i="26"/>
  <c r="L51" i="26"/>
  <c r="L66" i="26"/>
  <c r="H51" i="26"/>
  <c r="D51" i="26"/>
  <c r="D66" i="26"/>
  <c r="N154" i="27"/>
  <c r="N155" i="27"/>
  <c r="N156" i="27"/>
  <c r="N157" i="27"/>
  <c r="N158" i="27"/>
  <c r="N159" i="27"/>
  <c r="N64" i="26"/>
  <c r="J154" i="27"/>
  <c r="J155" i="27"/>
  <c r="J156" i="27"/>
  <c r="J157" i="27"/>
  <c r="J158" i="27"/>
  <c r="J159" i="27"/>
  <c r="F154" i="27"/>
  <c r="F155" i="27"/>
  <c r="F156" i="27"/>
  <c r="F157" i="27"/>
  <c r="F158" i="27"/>
  <c r="F159" i="27"/>
  <c r="F64" i="26"/>
  <c r="B154" i="27"/>
  <c r="B155" i="27"/>
  <c r="B156" i="27"/>
  <c r="B157" i="27"/>
  <c r="B158" i="27"/>
  <c r="B159" i="27"/>
  <c r="N144" i="27"/>
  <c r="N145" i="27"/>
  <c r="N146" i="27"/>
  <c r="N147" i="27"/>
  <c r="N148" i="27"/>
  <c r="N149" i="27"/>
  <c r="N150" i="27"/>
  <c r="N151" i="27"/>
  <c r="N63" i="26"/>
  <c r="J144" i="27"/>
  <c r="J145" i="27"/>
  <c r="J146" i="27"/>
  <c r="J147" i="27"/>
  <c r="J148" i="27"/>
  <c r="J149" i="27"/>
  <c r="J150" i="27"/>
  <c r="J151" i="27"/>
  <c r="F144" i="27"/>
  <c r="F145" i="27"/>
  <c r="F146" i="27"/>
  <c r="F147" i="27"/>
  <c r="F148" i="27"/>
  <c r="F149" i="27"/>
  <c r="F150" i="27"/>
  <c r="F151" i="27"/>
  <c r="F63" i="26"/>
  <c r="B144" i="27"/>
  <c r="B145" i="27"/>
  <c r="B146" i="27"/>
  <c r="B147" i="27"/>
  <c r="B148" i="27"/>
  <c r="B149" i="27"/>
  <c r="B150" i="27"/>
  <c r="B151" i="27"/>
  <c r="N134" i="27"/>
  <c r="N135" i="27"/>
  <c r="N136" i="27"/>
  <c r="N137" i="27"/>
  <c r="N138" i="27"/>
  <c r="N139" i="27"/>
  <c r="N140" i="27"/>
  <c r="N141" i="27"/>
  <c r="N62" i="26"/>
  <c r="J134" i="27"/>
  <c r="J135" i="27"/>
  <c r="J136" i="27"/>
  <c r="J137" i="27"/>
  <c r="J138" i="27"/>
  <c r="J139" i="27"/>
  <c r="J140" i="27"/>
  <c r="J141" i="27"/>
  <c r="F134" i="27"/>
  <c r="F135" i="27"/>
  <c r="F136" i="27"/>
  <c r="F137" i="27"/>
  <c r="F138" i="27"/>
  <c r="F139" i="27"/>
  <c r="F140" i="27"/>
  <c r="F141" i="27"/>
  <c r="F62" i="26"/>
  <c r="B134" i="27"/>
  <c r="B135" i="27"/>
  <c r="B136" i="27"/>
  <c r="B137" i="27"/>
  <c r="B138" i="27"/>
  <c r="B139" i="27"/>
  <c r="B140" i="27"/>
  <c r="B141" i="27"/>
  <c r="O123" i="27"/>
  <c r="K123" i="27"/>
  <c r="G123" i="27"/>
  <c r="C123" i="27"/>
  <c r="O107" i="27"/>
  <c r="G107" i="27"/>
  <c r="O95" i="27"/>
  <c r="K95" i="27"/>
  <c r="G95" i="27"/>
  <c r="O158" i="29"/>
  <c r="O158" i="27"/>
  <c r="K158" i="29"/>
  <c r="K158" i="27"/>
  <c r="K153" i="27" s="1"/>
  <c r="G158" i="29"/>
  <c r="G158" i="27"/>
  <c r="C158" i="29"/>
  <c r="C158" i="27"/>
  <c r="O151" i="29"/>
  <c r="O151" i="27"/>
  <c r="K151" i="29"/>
  <c r="K151" i="27"/>
  <c r="G151" i="29"/>
  <c r="G151" i="27"/>
  <c r="C151" i="29"/>
  <c r="C151" i="27"/>
  <c r="O150" i="29"/>
  <c r="O150" i="27"/>
  <c r="K150" i="29"/>
  <c r="K150" i="27"/>
  <c r="G150" i="29"/>
  <c r="G150" i="27"/>
  <c r="C150" i="29"/>
  <c r="C150" i="27"/>
  <c r="O149" i="29"/>
  <c r="O149" i="27"/>
  <c r="K149" i="29"/>
  <c r="K149" i="27"/>
  <c r="G149" i="29"/>
  <c r="G149" i="27"/>
  <c r="C149" i="29"/>
  <c r="C149" i="27"/>
  <c r="O148" i="29"/>
  <c r="O148" i="27"/>
  <c r="K148" i="29"/>
  <c r="K148" i="27"/>
  <c r="G148" i="29"/>
  <c r="G148" i="27"/>
  <c r="C148" i="29"/>
  <c r="C148" i="27"/>
  <c r="O140" i="29"/>
  <c r="O140" i="27"/>
  <c r="K140" i="29"/>
  <c r="K140" i="27"/>
  <c r="G140" i="29"/>
  <c r="G140" i="27"/>
  <c r="C140" i="29"/>
  <c r="C140" i="27"/>
  <c r="O138" i="29"/>
  <c r="O138" i="27"/>
  <c r="K138" i="29"/>
  <c r="K138" i="27"/>
  <c r="G138" i="29"/>
  <c r="G138" i="27"/>
  <c r="C138" i="29"/>
  <c r="C138" i="27"/>
  <c r="P83" i="33"/>
  <c r="O37" i="34"/>
  <c r="O175" i="6" s="1"/>
  <c r="K37" i="34"/>
  <c r="K175" i="6" s="1"/>
  <c r="G37" i="34"/>
  <c r="G175" i="6" s="1"/>
  <c r="C37" i="34"/>
  <c r="C175" i="6" s="1"/>
  <c r="Q72" i="35"/>
  <c r="Q73" i="35"/>
  <c r="Q74" i="35"/>
  <c r="Q75" i="35"/>
  <c r="Q76" i="35"/>
  <c r="Q77" i="35"/>
  <c r="Q78" i="35"/>
  <c r="Q79" i="35"/>
  <c r="Q80" i="35"/>
  <c r="Q81" i="35"/>
  <c r="Q82" i="35"/>
  <c r="Q36" i="34"/>
  <c r="M72" i="35"/>
  <c r="M73" i="35"/>
  <c r="M74" i="35"/>
  <c r="M75" i="35"/>
  <c r="M76" i="35"/>
  <c r="M77" i="35"/>
  <c r="M78" i="35"/>
  <c r="M79" i="35"/>
  <c r="M80" i="35"/>
  <c r="M81" i="35"/>
  <c r="M82" i="35"/>
  <c r="M36" i="34"/>
  <c r="I72" i="35"/>
  <c r="I73" i="35"/>
  <c r="I74" i="35"/>
  <c r="I75" i="35"/>
  <c r="I76" i="35"/>
  <c r="I77" i="35"/>
  <c r="I78" i="35"/>
  <c r="I79" i="35"/>
  <c r="I80" i="35"/>
  <c r="I81" i="35"/>
  <c r="I82" i="35"/>
  <c r="E72" i="35"/>
  <c r="E73" i="35"/>
  <c r="E74" i="35"/>
  <c r="E75" i="35"/>
  <c r="E76" i="35"/>
  <c r="E77" i="35"/>
  <c r="E78" i="35"/>
  <c r="E79" i="35"/>
  <c r="E80" i="35"/>
  <c r="E81" i="35"/>
  <c r="E82" i="35"/>
  <c r="E36" i="34"/>
  <c r="M50" i="35"/>
  <c r="B82" i="36"/>
  <c r="P82" i="36"/>
  <c r="P67" i="36"/>
  <c r="L82" i="36"/>
  <c r="L67" i="36"/>
  <c r="H82" i="36"/>
  <c r="H67" i="36"/>
  <c r="D82" i="36"/>
  <c r="D67" i="36"/>
  <c r="P81" i="36"/>
  <c r="P66" i="36"/>
  <c r="L81" i="36"/>
  <c r="L66" i="36"/>
  <c r="H81" i="36"/>
  <c r="H66" i="36"/>
  <c r="D81" i="36"/>
  <c r="D66" i="36"/>
  <c r="P80" i="36"/>
  <c r="P65" i="36"/>
  <c r="L80" i="36"/>
  <c r="L65" i="36"/>
  <c r="H80" i="36"/>
  <c r="H65" i="36"/>
  <c r="D80" i="36"/>
  <c r="D65" i="36"/>
  <c r="P79" i="36"/>
  <c r="P62" i="36"/>
  <c r="L79" i="36"/>
  <c r="L62" i="36"/>
  <c r="H79" i="36"/>
  <c r="H62" i="36"/>
  <c r="D79" i="36"/>
  <c r="D62" i="36"/>
  <c r="P78" i="36"/>
  <c r="P59" i="36"/>
  <c r="L78" i="36"/>
  <c r="L59" i="36"/>
  <c r="H78" i="36"/>
  <c r="H59" i="36"/>
  <c r="D78" i="36"/>
  <c r="D59" i="36"/>
  <c r="P77" i="36"/>
  <c r="P56" i="36"/>
  <c r="L77" i="36"/>
  <c r="L56" i="36"/>
  <c r="H77" i="36"/>
  <c r="H56" i="36"/>
  <c r="D77" i="36"/>
  <c r="D56" i="36"/>
  <c r="P76" i="36"/>
  <c r="P55" i="36"/>
  <c r="L76" i="36"/>
  <c r="L55" i="36"/>
  <c r="H76" i="36"/>
  <c r="H55" i="36"/>
  <c r="D76" i="36"/>
  <c r="D55" i="36"/>
  <c r="P75" i="36"/>
  <c r="P54" i="36"/>
  <c r="L75" i="36"/>
  <c r="L54" i="36"/>
  <c r="H75" i="36"/>
  <c r="H54" i="36"/>
  <c r="D75" i="36"/>
  <c r="D54" i="36"/>
  <c r="P74" i="36"/>
  <c r="P53" i="36"/>
  <c r="L74" i="36"/>
  <c r="L53" i="36"/>
  <c r="H74" i="36"/>
  <c r="H53" i="36"/>
  <c r="D74" i="36"/>
  <c r="D53" i="36"/>
  <c r="P73" i="36"/>
  <c r="P52" i="36"/>
  <c r="L73" i="36"/>
  <c r="L52" i="36"/>
  <c r="H73" i="36"/>
  <c r="H52" i="36"/>
  <c r="D73" i="36"/>
  <c r="D52" i="36"/>
  <c r="P72" i="36"/>
  <c r="P51" i="36"/>
  <c r="L72" i="36"/>
  <c r="L51" i="36"/>
  <c r="H72" i="36"/>
  <c r="H51" i="36"/>
  <c r="D72" i="36"/>
  <c r="D51" i="36"/>
  <c r="P36" i="34"/>
  <c r="P71" i="36"/>
  <c r="L36" i="34"/>
  <c r="L71" i="36"/>
  <c r="H36" i="34"/>
  <c r="H71" i="36"/>
  <c r="D36" i="34"/>
  <c r="D71" i="36"/>
  <c r="M50" i="37"/>
  <c r="I50" i="37"/>
  <c r="O76" i="40"/>
  <c r="P167" i="25"/>
  <c r="P168" i="25"/>
  <c r="P169" i="25"/>
  <c r="P172" i="25"/>
  <c r="P173" i="25"/>
  <c r="P176" i="25"/>
  <c r="P202" i="25"/>
  <c r="L167" i="25"/>
  <c r="L168" i="25"/>
  <c r="L169" i="25"/>
  <c r="L172" i="25"/>
  <c r="L173" i="25"/>
  <c r="L176" i="25"/>
  <c r="L202" i="25"/>
  <c r="H167" i="25"/>
  <c r="H168" i="25"/>
  <c r="H169" i="25"/>
  <c r="H172" i="25"/>
  <c r="H173" i="25"/>
  <c r="H176" i="25"/>
  <c r="H202" i="25"/>
  <c r="D167" i="25"/>
  <c r="D168" i="25"/>
  <c r="D169" i="25"/>
  <c r="D172" i="25"/>
  <c r="D173" i="25"/>
  <c r="D176" i="25"/>
  <c r="D202" i="25"/>
  <c r="P148" i="25"/>
  <c r="P150" i="25"/>
  <c r="P151" i="25"/>
  <c r="P152" i="25"/>
  <c r="P154" i="25"/>
  <c r="P155" i="25"/>
  <c r="P157" i="25"/>
  <c r="P158" i="25"/>
  <c r="P160" i="25"/>
  <c r="P191" i="25"/>
  <c r="L148" i="25"/>
  <c r="L150" i="25"/>
  <c r="L151" i="25"/>
  <c r="L152" i="25"/>
  <c r="L154" i="25"/>
  <c r="L155" i="25"/>
  <c r="L157" i="25"/>
  <c r="L158" i="25"/>
  <c r="L160" i="25"/>
  <c r="L191" i="25"/>
  <c r="H148" i="25"/>
  <c r="H150" i="25"/>
  <c r="H151" i="25"/>
  <c r="H152" i="25"/>
  <c r="H154" i="25"/>
  <c r="H155" i="25"/>
  <c r="H157" i="25"/>
  <c r="H158" i="25"/>
  <c r="H160" i="25"/>
  <c r="H191" i="25"/>
  <c r="D148" i="25"/>
  <c r="D150" i="25"/>
  <c r="D151" i="25"/>
  <c r="D152" i="25"/>
  <c r="D154" i="25"/>
  <c r="D155" i="25"/>
  <c r="D157" i="25"/>
  <c r="D158" i="25"/>
  <c r="D160" i="25"/>
  <c r="D191" i="25"/>
  <c r="P134" i="25"/>
  <c r="P136" i="25"/>
  <c r="P137" i="25"/>
  <c r="P138" i="25"/>
  <c r="P139" i="25"/>
  <c r="P141" i="25"/>
  <c r="P180" i="25"/>
  <c r="L134" i="25"/>
  <c r="L136" i="25"/>
  <c r="L137" i="25"/>
  <c r="L138" i="25"/>
  <c r="L139" i="25"/>
  <c r="L141" i="25"/>
  <c r="L180" i="25"/>
  <c r="H134" i="25"/>
  <c r="H136" i="25"/>
  <c r="H137" i="25"/>
  <c r="H138" i="25"/>
  <c r="H139" i="25"/>
  <c r="H141" i="25"/>
  <c r="H180" i="25"/>
  <c r="D134" i="25"/>
  <c r="D136" i="25"/>
  <c r="D137" i="25"/>
  <c r="D138" i="25"/>
  <c r="D139" i="25"/>
  <c r="D141" i="25"/>
  <c r="D180" i="25"/>
  <c r="F122" i="33"/>
  <c r="F121" i="33"/>
  <c r="F120" i="33"/>
  <c r="F119" i="33"/>
  <c r="F118" i="33"/>
  <c r="F117" i="33"/>
  <c r="F112" i="33"/>
  <c r="F67" i="35"/>
  <c r="F82" i="35"/>
  <c r="F66" i="35"/>
  <c r="F81" i="35"/>
  <c r="N80" i="37"/>
  <c r="N65" i="35"/>
  <c r="J80" i="37"/>
  <c r="J65" i="35"/>
  <c r="F80" i="37"/>
  <c r="F65" i="35"/>
  <c r="F80" i="35"/>
  <c r="B80" i="37"/>
  <c r="B65" i="35"/>
  <c r="N79" i="37"/>
  <c r="N62" i="35"/>
  <c r="J79" i="37"/>
  <c r="J62" i="35"/>
  <c r="F79" i="37"/>
  <c r="F62" i="35"/>
  <c r="F79" i="35"/>
  <c r="B79" i="37"/>
  <c r="B62" i="35"/>
  <c r="N78" i="37"/>
  <c r="N59" i="35"/>
  <c r="J78" i="37"/>
  <c r="J59" i="35"/>
  <c r="F78" i="37"/>
  <c r="F59" i="35"/>
  <c r="F78" i="35"/>
  <c r="B78" i="37"/>
  <c r="B59" i="35"/>
  <c r="N77" i="37"/>
  <c r="N56" i="35"/>
  <c r="J77" i="37"/>
  <c r="J56" i="35"/>
  <c r="F77" i="37"/>
  <c r="F56" i="35"/>
  <c r="F77" i="35"/>
  <c r="B77" i="37"/>
  <c r="B56" i="35"/>
  <c r="N76" i="37"/>
  <c r="N55" i="35"/>
  <c r="J76" i="37"/>
  <c r="J55" i="35"/>
  <c r="F76" i="37"/>
  <c r="F55" i="35"/>
  <c r="F76" i="35"/>
  <c r="B76" i="37"/>
  <c r="B55" i="35"/>
  <c r="F54" i="35"/>
  <c r="F75" i="35"/>
  <c r="F53" i="35"/>
  <c r="F74" i="35"/>
  <c r="F52" i="35"/>
  <c r="F73" i="35"/>
  <c r="F51" i="35"/>
  <c r="F72" i="35"/>
  <c r="P72" i="39"/>
  <c r="P73" i="39"/>
  <c r="P74" i="39"/>
  <c r="P75" i="39"/>
  <c r="P76" i="39"/>
  <c r="P77" i="39"/>
  <c r="P78" i="39"/>
  <c r="P79" i="39"/>
  <c r="P80" i="39"/>
  <c r="P81" i="39"/>
  <c r="P82" i="39"/>
  <c r="P35" i="38"/>
  <c r="P36" i="38"/>
  <c r="L72" i="39"/>
  <c r="L73" i="39"/>
  <c r="L74" i="39"/>
  <c r="L75" i="39"/>
  <c r="L76" i="39"/>
  <c r="L77" i="39"/>
  <c r="L78" i="39"/>
  <c r="L79" i="39"/>
  <c r="L80" i="39"/>
  <c r="L81" i="39"/>
  <c r="L82" i="39"/>
  <c r="L35" i="38"/>
  <c r="L36" i="38"/>
  <c r="H72" i="39"/>
  <c r="H73" i="39"/>
  <c r="H74" i="39"/>
  <c r="H75" i="39"/>
  <c r="H76" i="39"/>
  <c r="H77" i="39"/>
  <c r="H78" i="39"/>
  <c r="H79" i="39"/>
  <c r="H80" i="39"/>
  <c r="H81" i="39"/>
  <c r="H82" i="39"/>
  <c r="H35" i="38"/>
  <c r="H36" i="38"/>
  <c r="D72" i="39"/>
  <c r="D73" i="39"/>
  <c r="D74" i="39"/>
  <c r="D75" i="39"/>
  <c r="D76" i="39"/>
  <c r="D77" i="39"/>
  <c r="D78" i="39"/>
  <c r="D79" i="39"/>
  <c r="D80" i="39"/>
  <c r="D81" i="39"/>
  <c r="D82" i="39"/>
  <c r="D35" i="38"/>
  <c r="D36" i="38"/>
  <c r="N167" i="25"/>
  <c r="N168" i="25"/>
  <c r="N169" i="25"/>
  <c r="N172" i="25"/>
  <c r="N173" i="25"/>
  <c r="N176" i="25"/>
  <c r="N202" i="25"/>
  <c r="J167" i="25"/>
  <c r="J168" i="25"/>
  <c r="J169" i="25"/>
  <c r="J172" i="25"/>
  <c r="J173" i="25"/>
  <c r="J176" i="25"/>
  <c r="J202" i="25"/>
  <c r="F167" i="25"/>
  <c r="F168" i="25"/>
  <c r="F169" i="25"/>
  <c r="F172" i="25"/>
  <c r="F173" i="25"/>
  <c r="F176" i="25"/>
  <c r="F202" i="25"/>
  <c r="B167" i="25"/>
  <c r="B168" i="25"/>
  <c r="B169" i="25"/>
  <c r="B172" i="25"/>
  <c r="B173" i="25"/>
  <c r="B176" i="25"/>
  <c r="B202" i="25"/>
  <c r="N148" i="25"/>
  <c r="N150" i="25"/>
  <c r="N151" i="25"/>
  <c r="N152" i="25"/>
  <c r="N154" i="25"/>
  <c r="N155" i="25"/>
  <c r="N157" i="25"/>
  <c r="N158" i="25"/>
  <c r="N160" i="25"/>
  <c r="N191" i="25"/>
  <c r="J148" i="25"/>
  <c r="J150" i="25"/>
  <c r="J151" i="25"/>
  <c r="J152" i="25"/>
  <c r="J154" i="25"/>
  <c r="J155" i="25"/>
  <c r="J157" i="25"/>
  <c r="J158" i="25"/>
  <c r="J160" i="25"/>
  <c r="J191" i="25"/>
  <c r="F148" i="25"/>
  <c r="F150" i="25"/>
  <c r="F151" i="25"/>
  <c r="F152" i="25"/>
  <c r="F154" i="25"/>
  <c r="F155" i="25"/>
  <c r="F157" i="25"/>
  <c r="F158" i="25"/>
  <c r="F160" i="25"/>
  <c r="F191" i="25"/>
  <c r="B148" i="25"/>
  <c r="B150" i="25"/>
  <c r="B151" i="25"/>
  <c r="B152" i="25"/>
  <c r="B154" i="25"/>
  <c r="B155" i="25"/>
  <c r="B157" i="25"/>
  <c r="B158" i="25"/>
  <c r="B160" i="25"/>
  <c r="B191" i="25"/>
  <c r="N134" i="25"/>
  <c r="N136" i="25"/>
  <c r="N137" i="25"/>
  <c r="N138" i="25"/>
  <c r="N139" i="25"/>
  <c r="N141" i="25"/>
  <c r="N180" i="25"/>
  <c r="J134" i="25"/>
  <c r="J136" i="25"/>
  <c r="J137" i="25"/>
  <c r="J138" i="25"/>
  <c r="J139" i="25"/>
  <c r="J141" i="25"/>
  <c r="J180" i="25"/>
  <c r="F134" i="25"/>
  <c r="F136" i="25"/>
  <c r="F137" i="25"/>
  <c r="F138" i="25"/>
  <c r="F139" i="25"/>
  <c r="F141" i="25"/>
  <c r="F180" i="25"/>
  <c r="B134" i="25"/>
  <c r="B136" i="25"/>
  <c r="B137" i="25"/>
  <c r="B138" i="25"/>
  <c r="B139" i="25"/>
  <c r="B141" i="25"/>
  <c r="B180" i="25"/>
  <c r="P122" i="33"/>
  <c r="L122" i="33"/>
  <c r="H122" i="33"/>
  <c r="D122" i="33"/>
  <c r="P121" i="33"/>
  <c r="L121" i="33"/>
  <c r="H121" i="33"/>
  <c r="D121" i="33"/>
  <c r="P120" i="33"/>
  <c r="L120" i="33"/>
  <c r="H120" i="33"/>
  <c r="D120" i="33"/>
  <c r="P119" i="33"/>
  <c r="L119" i="33"/>
  <c r="H119" i="33"/>
  <c r="D119" i="33"/>
  <c r="P118" i="33"/>
  <c r="L118" i="33"/>
  <c r="H118" i="33"/>
  <c r="D118" i="33"/>
  <c r="P117" i="33"/>
  <c r="L117" i="33"/>
  <c r="H117" i="33"/>
  <c r="D117" i="33"/>
  <c r="P112" i="33"/>
  <c r="L112" i="33"/>
  <c r="H112" i="33"/>
  <c r="D112" i="33"/>
  <c r="B82" i="35"/>
  <c r="N80" i="35"/>
  <c r="J79" i="35"/>
  <c r="P67" i="35"/>
  <c r="P82" i="35"/>
  <c r="L67" i="35"/>
  <c r="L82" i="35"/>
  <c r="H67" i="35"/>
  <c r="H82" i="35"/>
  <c r="D67" i="35"/>
  <c r="D82" i="35"/>
  <c r="P66" i="35"/>
  <c r="P81" i="35"/>
  <c r="L66" i="35"/>
  <c r="L81" i="35"/>
  <c r="H66" i="35"/>
  <c r="H81" i="35"/>
  <c r="D66" i="35"/>
  <c r="D81" i="35"/>
  <c r="P80" i="37"/>
  <c r="P65" i="35"/>
  <c r="P80" i="35"/>
  <c r="L80" i="37"/>
  <c r="L65" i="35"/>
  <c r="L80" i="35"/>
  <c r="H80" i="37"/>
  <c r="H65" i="35"/>
  <c r="H80" i="35"/>
  <c r="D80" i="37"/>
  <c r="D65" i="35"/>
  <c r="D80" i="35"/>
  <c r="P79" i="37"/>
  <c r="P62" i="35"/>
  <c r="P79" i="35"/>
  <c r="L79" i="37"/>
  <c r="L62" i="35"/>
  <c r="L79" i="35"/>
  <c r="H79" i="37"/>
  <c r="H62" i="35"/>
  <c r="H79" i="35"/>
  <c r="D79" i="37"/>
  <c r="D62" i="35"/>
  <c r="D79" i="35"/>
  <c r="P78" i="37"/>
  <c r="P59" i="35"/>
  <c r="P78" i="35"/>
  <c r="L78" i="37"/>
  <c r="L59" i="35"/>
  <c r="L78" i="35"/>
  <c r="H78" i="37"/>
  <c r="H59" i="35"/>
  <c r="H78" i="35"/>
  <c r="D78" i="37"/>
  <c r="D59" i="35"/>
  <c r="D78" i="35"/>
  <c r="P77" i="37"/>
  <c r="P56" i="35"/>
  <c r="P77" i="35"/>
  <c r="L77" i="37"/>
  <c r="L56" i="35"/>
  <c r="L77" i="35"/>
  <c r="H77" i="37"/>
  <c r="H56" i="35"/>
  <c r="H77" i="35"/>
  <c r="D77" i="37"/>
  <c r="D56" i="35"/>
  <c r="D77" i="35"/>
  <c r="P76" i="37"/>
  <c r="P55" i="35"/>
  <c r="P76" i="35"/>
  <c r="L76" i="37"/>
  <c r="L55" i="35"/>
  <c r="L76" i="35"/>
  <c r="H76" i="37"/>
  <c r="H55" i="35"/>
  <c r="H76" i="35"/>
  <c r="D76" i="37"/>
  <c r="D55" i="35"/>
  <c r="D76" i="35"/>
  <c r="P54" i="35"/>
  <c r="P75" i="35"/>
  <c r="L54" i="35"/>
  <c r="L75" i="35"/>
  <c r="H54" i="35"/>
  <c r="H75" i="35"/>
  <c r="D54" i="35"/>
  <c r="D75" i="35"/>
  <c r="P53" i="35"/>
  <c r="P74" i="35"/>
  <c r="L53" i="35"/>
  <c r="L74" i="35"/>
  <c r="H53" i="35"/>
  <c r="H74" i="35"/>
  <c r="D53" i="35"/>
  <c r="D74" i="35"/>
  <c r="P52" i="35"/>
  <c r="P73" i="35"/>
  <c r="L52" i="35"/>
  <c r="L73" i="35"/>
  <c r="H52" i="35"/>
  <c r="H73" i="35"/>
  <c r="D52" i="35"/>
  <c r="D73" i="35"/>
  <c r="P51" i="35"/>
  <c r="P72" i="35"/>
  <c r="L51" i="35"/>
  <c r="L72" i="35"/>
  <c r="H51" i="35"/>
  <c r="H72" i="35"/>
  <c r="D51" i="35"/>
  <c r="D72" i="35"/>
  <c r="J35" i="38"/>
  <c r="M82" i="39"/>
  <c r="M81" i="39"/>
  <c r="M82" i="40"/>
  <c r="M81" i="40"/>
  <c r="N106" i="53"/>
  <c r="N91" i="53"/>
  <c r="J91" i="53"/>
  <c r="J106" i="53"/>
  <c r="F106" i="53"/>
  <c r="F91" i="53"/>
  <c r="B91" i="53"/>
  <c r="B106" i="53"/>
  <c r="N105" i="53"/>
  <c r="N90" i="53"/>
  <c r="J105" i="53"/>
  <c r="J90" i="53"/>
  <c r="F105" i="53"/>
  <c r="F90" i="53"/>
  <c r="B105" i="53"/>
  <c r="B90" i="53"/>
  <c r="N86" i="53"/>
  <c r="N104" i="53"/>
  <c r="J104" i="53"/>
  <c r="J86" i="53"/>
  <c r="F104" i="53"/>
  <c r="F86" i="53"/>
  <c r="B86" i="53"/>
  <c r="B104" i="53"/>
  <c r="N103" i="53"/>
  <c r="N82" i="53"/>
  <c r="J82" i="53"/>
  <c r="J103" i="53"/>
  <c r="F103" i="53"/>
  <c r="F82" i="53"/>
  <c r="N102" i="53"/>
  <c r="N79" i="53"/>
  <c r="J102" i="53"/>
  <c r="J79" i="53"/>
  <c r="F102" i="53"/>
  <c r="F79" i="53"/>
  <c r="B79" i="53"/>
  <c r="B102" i="53"/>
  <c r="N78" i="53"/>
  <c r="N101" i="53"/>
  <c r="J78" i="53"/>
  <c r="J101" i="53"/>
  <c r="F101" i="53"/>
  <c r="F78" i="53"/>
  <c r="B101" i="53"/>
  <c r="B78" i="53"/>
  <c r="N100" i="53"/>
  <c r="N77" i="53"/>
  <c r="J100" i="53"/>
  <c r="J77" i="53"/>
  <c r="F100" i="53"/>
  <c r="F77" i="53"/>
  <c r="B77" i="53"/>
  <c r="B100" i="53"/>
  <c r="N99" i="53"/>
  <c r="N76" i="53"/>
  <c r="J76" i="53"/>
  <c r="J99" i="53"/>
  <c r="F99" i="53"/>
  <c r="F76" i="53"/>
  <c r="B76" i="53"/>
  <c r="B99" i="53"/>
  <c r="N98" i="53"/>
  <c r="N75" i="53"/>
  <c r="J75" i="53"/>
  <c r="J98" i="53"/>
  <c r="F98" i="53"/>
  <c r="F75" i="53"/>
  <c r="B75" i="53"/>
  <c r="B98" i="53"/>
  <c r="N97" i="53"/>
  <c r="N74" i="53"/>
  <c r="J74" i="53"/>
  <c r="J97" i="53"/>
  <c r="F97" i="53"/>
  <c r="F74" i="53"/>
  <c r="B74" i="53"/>
  <c r="B97" i="53"/>
  <c r="N96" i="53"/>
  <c r="N73" i="53"/>
  <c r="J73" i="53"/>
  <c r="J96" i="53"/>
  <c r="F96" i="53"/>
  <c r="F73" i="53"/>
  <c r="B73" i="53"/>
  <c r="B96" i="53"/>
  <c r="N72" i="39"/>
  <c r="N73" i="39"/>
  <c r="N74" i="39"/>
  <c r="N75" i="39"/>
  <c r="N76" i="39"/>
  <c r="N77" i="39"/>
  <c r="N78" i="39"/>
  <c r="N79" i="39"/>
  <c r="N80" i="39"/>
  <c r="N81" i="39"/>
  <c r="N82" i="39"/>
  <c r="J72" i="39"/>
  <c r="J73" i="39"/>
  <c r="J74" i="39"/>
  <c r="J75" i="39"/>
  <c r="J76" i="39"/>
  <c r="J77" i="39"/>
  <c r="J78" i="39"/>
  <c r="J79" i="39"/>
  <c r="J80" i="39"/>
  <c r="J81" i="39"/>
  <c r="J82" i="39"/>
  <c r="F72" i="39"/>
  <c r="F73" i="39"/>
  <c r="F74" i="39"/>
  <c r="F75" i="39"/>
  <c r="F76" i="39"/>
  <c r="F77" i="39"/>
  <c r="F78" i="39"/>
  <c r="F79" i="39"/>
  <c r="F80" i="39"/>
  <c r="F81" i="39"/>
  <c r="F82" i="39"/>
  <c r="B72" i="39"/>
  <c r="B73" i="39"/>
  <c r="B74" i="39"/>
  <c r="B75" i="39"/>
  <c r="B76" i="39"/>
  <c r="B77" i="39"/>
  <c r="B78" i="39"/>
  <c r="B79" i="39"/>
  <c r="B80" i="39"/>
  <c r="B81" i="39"/>
  <c r="B82" i="39"/>
  <c r="Q80" i="41"/>
  <c r="Q80" i="40"/>
  <c r="Q65" i="39"/>
  <c r="M80" i="41"/>
  <c r="M80" i="40"/>
  <c r="M65" i="39"/>
  <c r="I80" i="41"/>
  <c r="I80" i="40"/>
  <c r="I65" i="39"/>
  <c r="E80" i="41"/>
  <c r="E80" i="40"/>
  <c r="E65" i="39"/>
  <c r="Q79" i="41"/>
  <c r="Q79" i="40"/>
  <c r="Q62" i="39"/>
  <c r="M79" i="41"/>
  <c r="M79" i="40"/>
  <c r="M62" i="39"/>
  <c r="I79" i="41"/>
  <c r="I79" i="40"/>
  <c r="I62" i="39"/>
  <c r="E79" i="41"/>
  <c r="E79" i="40"/>
  <c r="E62" i="39"/>
  <c r="Q78" i="41"/>
  <c r="Q78" i="40"/>
  <c r="Q59" i="39"/>
  <c r="M78" i="41"/>
  <c r="M78" i="40"/>
  <c r="M59" i="39"/>
  <c r="I78" i="41"/>
  <c r="I78" i="40"/>
  <c r="I59" i="39"/>
  <c r="E78" i="41"/>
  <c r="E78" i="40"/>
  <c r="E59" i="39"/>
  <c r="Q77" i="41"/>
  <c r="Q77" i="40"/>
  <c r="Q56" i="39"/>
  <c r="M77" i="41"/>
  <c r="M77" i="40"/>
  <c r="M56" i="39"/>
  <c r="I77" i="41"/>
  <c r="I77" i="40"/>
  <c r="I56" i="39"/>
  <c r="E77" i="41"/>
  <c r="E77" i="40"/>
  <c r="E56" i="39"/>
  <c r="Q76" i="41"/>
  <c r="Q76" i="40"/>
  <c r="Q55" i="39"/>
  <c r="M76" i="41"/>
  <c r="M76" i="40"/>
  <c r="M55" i="39"/>
  <c r="I76" i="41"/>
  <c r="I76" i="40"/>
  <c r="I55" i="39"/>
  <c r="E76" i="41"/>
  <c r="E76" i="40"/>
  <c r="E55" i="39"/>
  <c r="Q75" i="40"/>
  <c r="Q54" i="39"/>
  <c r="M75" i="40"/>
  <c r="M54" i="39"/>
  <c r="I75" i="40"/>
  <c r="I54" i="39"/>
  <c r="E75" i="40"/>
  <c r="E54" i="39"/>
  <c r="Q74" i="40"/>
  <c r="Q53" i="39"/>
  <c r="M74" i="40"/>
  <c r="M53" i="39"/>
  <c r="I74" i="40"/>
  <c r="I53" i="39"/>
  <c r="E74" i="40"/>
  <c r="E53" i="39"/>
  <c r="Q73" i="40"/>
  <c r="Q52" i="39"/>
  <c r="M73" i="40"/>
  <c r="M52" i="39"/>
  <c r="I73" i="40"/>
  <c r="I52" i="39"/>
  <c r="E73" i="40"/>
  <c r="E52" i="39"/>
  <c r="Q72" i="40"/>
  <c r="Q51" i="39"/>
  <c r="M72" i="40"/>
  <c r="M51" i="39"/>
  <c r="I72" i="40"/>
  <c r="I51" i="39"/>
  <c r="E72" i="40"/>
  <c r="E51" i="39"/>
  <c r="Q71" i="41"/>
  <c r="Q71" i="40"/>
  <c r="M71" i="41"/>
  <c r="M71" i="40"/>
  <c r="I71" i="41"/>
  <c r="I71" i="40"/>
  <c r="E71" i="41"/>
  <c r="E71" i="40"/>
  <c r="I82" i="40"/>
  <c r="I81" i="40"/>
  <c r="O34" i="46"/>
  <c r="O35" i="46"/>
  <c r="O37" i="46"/>
  <c r="O178" i="6" s="1"/>
  <c r="K35" i="46"/>
  <c r="K37" i="46"/>
  <c r="K178" i="6" s="1"/>
  <c r="G34" i="46"/>
  <c r="G35" i="46"/>
  <c r="G37" i="46"/>
  <c r="G178" i="6" s="1"/>
  <c r="C35" i="46"/>
  <c r="C37" i="46"/>
  <c r="C178" i="6" s="1"/>
  <c r="Q69" i="47"/>
  <c r="Q70" i="47"/>
  <c r="Q71" i="47"/>
  <c r="Q72" i="47"/>
  <c r="Q73" i="47"/>
  <c r="Q74" i="47"/>
  <c r="Q75" i="47"/>
  <c r="Q76" i="47"/>
  <c r="Q77" i="47"/>
  <c r="Q36" i="46"/>
  <c r="M71" i="47"/>
  <c r="M75" i="47"/>
  <c r="M36" i="46"/>
  <c r="M69" i="47"/>
  <c r="M73" i="47"/>
  <c r="M77" i="47"/>
  <c r="M70" i="47"/>
  <c r="I69" i="47"/>
  <c r="I73" i="47"/>
  <c r="I77" i="47"/>
  <c r="I36" i="46"/>
  <c r="I71" i="47"/>
  <c r="I75" i="47"/>
  <c r="I70" i="47"/>
  <c r="E71" i="47"/>
  <c r="E75" i="47"/>
  <c r="E36" i="46"/>
  <c r="E69" i="47"/>
  <c r="E73" i="47"/>
  <c r="E77" i="47"/>
  <c r="E70" i="47"/>
  <c r="E74" i="47"/>
  <c r="M76" i="47"/>
  <c r="E76" i="47"/>
  <c r="I74" i="47"/>
  <c r="F51" i="47"/>
  <c r="O68" i="26"/>
  <c r="K68" i="26"/>
  <c r="G68" i="26"/>
  <c r="C68" i="26"/>
  <c r="O67" i="26"/>
  <c r="K67" i="26"/>
  <c r="G67" i="26"/>
  <c r="C67" i="26"/>
  <c r="O66" i="26"/>
  <c r="K66" i="26"/>
  <c r="G66" i="26"/>
  <c r="C66" i="26"/>
  <c r="Q34" i="46"/>
  <c r="Q35" i="46"/>
  <c r="Q37" i="46"/>
  <c r="Q178" i="6" s="1"/>
  <c r="M34" i="46"/>
  <c r="M35" i="46"/>
  <c r="M37" i="46"/>
  <c r="M178" i="6" s="1"/>
  <c r="I35" i="46"/>
  <c r="I37" i="46"/>
  <c r="I178" i="6" s="1"/>
  <c r="E35" i="46"/>
  <c r="E37" i="46"/>
  <c r="E178" i="6" s="1"/>
  <c r="E34" i="46"/>
  <c r="I76" i="47"/>
  <c r="M74" i="47"/>
  <c r="O51" i="47"/>
  <c r="C51" i="47"/>
  <c r="E72" i="51"/>
  <c r="N80" i="41"/>
  <c r="F80" i="41"/>
  <c r="N79" i="41"/>
  <c r="F79" i="41"/>
  <c r="N78" i="41"/>
  <c r="F78" i="41"/>
  <c r="N77" i="41"/>
  <c r="F77" i="41"/>
  <c r="N76" i="41"/>
  <c r="F76" i="41"/>
  <c r="N71" i="41"/>
  <c r="F71" i="41"/>
  <c r="O81" i="43"/>
  <c r="O82" i="43"/>
  <c r="O83" i="43"/>
  <c r="O84" i="43"/>
  <c r="O85" i="43"/>
  <c r="O86" i="43"/>
  <c r="O87" i="43"/>
  <c r="O88" i="43"/>
  <c r="O89" i="43"/>
  <c r="O90" i="43"/>
  <c r="K81" i="43"/>
  <c r="K82" i="43"/>
  <c r="K83" i="43"/>
  <c r="K84" i="43"/>
  <c r="K85" i="43"/>
  <c r="K86" i="43"/>
  <c r="K87" i="43"/>
  <c r="K88" i="43"/>
  <c r="K89" i="43"/>
  <c r="K90" i="43"/>
  <c r="G81" i="43"/>
  <c r="G82" i="43"/>
  <c r="G83" i="43"/>
  <c r="G84" i="43"/>
  <c r="G85" i="43"/>
  <c r="G86" i="43"/>
  <c r="G87" i="43"/>
  <c r="G88" i="43"/>
  <c r="G89" i="43"/>
  <c r="G90" i="43"/>
  <c r="C81" i="43"/>
  <c r="C82" i="43"/>
  <c r="C83" i="43"/>
  <c r="C84" i="43"/>
  <c r="C85" i="43"/>
  <c r="C86" i="43"/>
  <c r="C87" i="43"/>
  <c r="C88" i="43"/>
  <c r="C89" i="43"/>
  <c r="C90" i="43"/>
  <c r="N89" i="45"/>
  <c r="N71" i="43"/>
  <c r="J89" i="45"/>
  <c r="J71" i="43"/>
  <c r="F89" i="45"/>
  <c r="F71" i="43"/>
  <c r="B89" i="45"/>
  <c r="B71" i="43"/>
  <c r="N87" i="45"/>
  <c r="N69" i="43"/>
  <c r="J87" i="45"/>
  <c r="J69" i="43"/>
  <c r="F87" i="45"/>
  <c r="F69" i="43"/>
  <c r="B87" i="45"/>
  <c r="B69" i="43"/>
  <c r="N86" i="45"/>
  <c r="N68" i="43"/>
  <c r="J86" i="45"/>
  <c r="J68" i="43"/>
  <c r="F86" i="45"/>
  <c r="F68" i="43"/>
  <c r="B86" i="45"/>
  <c r="B68" i="43"/>
  <c r="N85" i="45"/>
  <c r="N67" i="43"/>
  <c r="J85" i="45"/>
  <c r="J67" i="43"/>
  <c r="F85" i="45"/>
  <c r="F67" i="43"/>
  <c r="B85" i="45"/>
  <c r="B67" i="43"/>
  <c r="N90" i="44"/>
  <c r="F90" i="44"/>
  <c r="N89" i="44"/>
  <c r="F89" i="44"/>
  <c r="N88" i="44"/>
  <c r="F88" i="44"/>
  <c r="N87" i="44"/>
  <c r="F87" i="44"/>
  <c r="J86" i="44"/>
  <c r="J85" i="44"/>
  <c r="P84" i="44"/>
  <c r="J84" i="44"/>
  <c r="P83" i="44"/>
  <c r="J83" i="44"/>
  <c r="P82" i="44"/>
  <c r="J82" i="44"/>
  <c r="P81" i="44"/>
  <c r="J81" i="44"/>
  <c r="P80" i="44"/>
  <c r="J80" i="44"/>
  <c r="Q51" i="47"/>
  <c r="C51" i="49"/>
  <c r="J80" i="41"/>
  <c r="B80" i="41"/>
  <c r="J79" i="41"/>
  <c r="B79" i="41"/>
  <c r="J78" i="41"/>
  <c r="B78" i="41"/>
  <c r="J77" i="41"/>
  <c r="B77" i="41"/>
  <c r="J76" i="41"/>
  <c r="B76" i="41"/>
  <c r="J71" i="41"/>
  <c r="B71" i="41"/>
  <c r="Q81" i="43"/>
  <c r="Q82" i="43"/>
  <c r="Q83" i="43"/>
  <c r="Q84" i="43"/>
  <c r="Q85" i="43"/>
  <c r="Q86" i="43"/>
  <c r="Q87" i="43"/>
  <c r="Q88" i="43"/>
  <c r="Q89" i="43"/>
  <c r="Q90" i="43"/>
  <c r="M81" i="43"/>
  <c r="M82" i="43"/>
  <c r="M83" i="43"/>
  <c r="M84" i="43"/>
  <c r="M85" i="43"/>
  <c r="M86" i="43"/>
  <c r="M87" i="43"/>
  <c r="M88" i="43"/>
  <c r="M89" i="43"/>
  <c r="M90" i="43"/>
  <c r="I81" i="43"/>
  <c r="I82" i="43"/>
  <c r="I83" i="43"/>
  <c r="I84" i="43"/>
  <c r="I85" i="43"/>
  <c r="I86" i="43"/>
  <c r="I87" i="43"/>
  <c r="I88" i="43"/>
  <c r="I89" i="43"/>
  <c r="I90" i="43"/>
  <c r="E81" i="43"/>
  <c r="E82" i="43"/>
  <c r="E83" i="43"/>
  <c r="E84" i="43"/>
  <c r="E85" i="43"/>
  <c r="E86" i="43"/>
  <c r="E87" i="43"/>
  <c r="E88" i="43"/>
  <c r="E89" i="43"/>
  <c r="E90" i="43"/>
  <c r="P89" i="45"/>
  <c r="P71" i="43"/>
  <c r="L89" i="45"/>
  <c r="L71" i="43"/>
  <c r="H89" i="45"/>
  <c r="H71" i="43"/>
  <c r="D89" i="45"/>
  <c r="D71" i="43"/>
  <c r="P87" i="45"/>
  <c r="P69" i="43"/>
  <c r="L87" i="45"/>
  <c r="L69" i="43"/>
  <c r="H87" i="45"/>
  <c r="H69" i="43"/>
  <c r="D87" i="45"/>
  <c r="D69" i="43"/>
  <c r="P86" i="45"/>
  <c r="P68" i="43"/>
  <c r="L86" i="45"/>
  <c r="L68" i="43"/>
  <c r="H86" i="45"/>
  <c r="H68" i="43"/>
  <c r="D86" i="45"/>
  <c r="D68" i="43"/>
  <c r="P85" i="45"/>
  <c r="P67" i="43"/>
  <c r="L85" i="45"/>
  <c r="L67" i="43"/>
  <c r="H85" i="45"/>
  <c r="H67" i="43"/>
  <c r="D85" i="45"/>
  <c r="D67" i="43"/>
  <c r="J90" i="44"/>
  <c r="B90" i="44"/>
  <c r="J89" i="44"/>
  <c r="B89" i="44"/>
  <c r="J88" i="44"/>
  <c r="B88" i="44"/>
  <c r="J87" i="44"/>
  <c r="B87" i="44"/>
  <c r="H86" i="44"/>
  <c r="B86" i="44"/>
  <c r="H85" i="44"/>
  <c r="B85" i="44"/>
  <c r="H84" i="44"/>
  <c r="B84" i="44"/>
  <c r="H83" i="44"/>
  <c r="B83" i="44"/>
  <c r="H82" i="44"/>
  <c r="B82" i="44"/>
  <c r="H81" i="44"/>
  <c r="B81" i="44"/>
  <c r="H80" i="44"/>
  <c r="B80" i="44"/>
  <c r="K51" i="47"/>
  <c r="K51" i="49"/>
  <c r="L64" i="47"/>
  <c r="L77" i="48"/>
  <c r="L77" i="47"/>
  <c r="D64" i="47"/>
  <c r="D77" i="48"/>
  <c r="L59" i="47"/>
  <c r="L76" i="48"/>
  <c r="L76" i="47"/>
  <c r="D76" i="49"/>
  <c r="D59" i="47"/>
  <c r="D76" i="48"/>
  <c r="L58" i="47"/>
  <c r="L75" i="48"/>
  <c r="L75" i="47"/>
  <c r="D58" i="47"/>
  <c r="D75" i="48"/>
  <c r="P57" i="47"/>
  <c r="P74" i="49"/>
  <c r="L57" i="47"/>
  <c r="L74" i="48"/>
  <c r="L74" i="47"/>
  <c r="L74" i="49"/>
  <c r="H57" i="47"/>
  <c r="H74" i="49"/>
  <c r="D74" i="49"/>
  <c r="D57" i="47"/>
  <c r="D74" i="48"/>
  <c r="L56" i="47"/>
  <c r="L73" i="48"/>
  <c r="L73" i="47"/>
  <c r="D73" i="49"/>
  <c r="D56" i="47"/>
  <c r="D73" i="48"/>
  <c r="P72" i="48"/>
  <c r="P55" i="47"/>
  <c r="L72" i="48"/>
  <c r="L55" i="47"/>
  <c r="L72" i="47"/>
  <c r="H72" i="48"/>
  <c r="H55" i="47"/>
  <c r="D72" i="48"/>
  <c r="D55" i="47"/>
  <c r="P71" i="48"/>
  <c r="P54" i="47"/>
  <c r="L71" i="48"/>
  <c r="L54" i="47"/>
  <c r="L71" i="47"/>
  <c r="H71" i="48"/>
  <c r="H54" i="47"/>
  <c r="D71" i="48"/>
  <c r="D54" i="47"/>
  <c r="P70" i="48"/>
  <c r="P53" i="47"/>
  <c r="L70" i="48"/>
  <c r="L53" i="47"/>
  <c r="L70" i="47"/>
  <c r="H70" i="48"/>
  <c r="H53" i="47"/>
  <c r="D70" i="48"/>
  <c r="D53" i="47"/>
  <c r="P69" i="48"/>
  <c r="P52" i="47"/>
  <c r="L69" i="48"/>
  <c r="L52" i="47"/>
  <c r="L69" i="47"/>
  <c r="H69" i="48"/>
  <c r="H52" i="47"/>
  <c r="D69" i="48"/>
  <c r="D52" i="47"/>
  <c r="P68" i="48"/>
  <c r="P68" i="49"/>
  <c r="L68" i="48"/>
  <c r="L68" i="49"/>
  <c r="H68" i="48"/>
  <c r="H68" i="49"/>
  <c r="D68" i="48"/>
  <c r="D68" i="49"/>
  <c r="N64" i="48"/>
  <c r="N77" i="48"/>
  <c r="F64" i="48"/>
  <c r="F77" i="48"/>
  <c r="N59" i="48"/>
  <c r="N76" i="48"/>
  <c r="F59" i="48"/>
  <c r="F76" i="48"/>
  <c r="N58" i="48"/>
  <c r="N75" i="48"/>
  <c r="F58" i="48"/>
  <c r="F75" i="48"/>
  <c r="N57" i="48"/>
  <c r="N74" i="48"/>
  <c r="F57" i="48"/>
  <c r="F74" i="48"/>
  <c r="N56" i="48"/>
  <c r="N73" i="48"/>
  <c r="F56" i="48"/>
  <c r="F73" i="48"/>
  <c r="N72" i="48"/>
  <c r="N55" i="48"/>
  <c r="J55" i="48"/>
  <c r="J72" i="48"/>
  <c r="F55" i="48"/>
  <c r="F72" i="48"/>
  <c r="B55" i="48"/>
  <c r="B72" i="48"/>
  <c r="N71" i="48"/>
  <c r="N54" i="48"/>
  <c r="N70" i="48"/>
  <c r="N53" i="48"/>
  <c r="J53" i="48"/>
  <c r="J70" i="48"/>
  <c r="F53" i="48"/>
  <c r="F70" i="48"/>
  <c r="B53" i="48"/>
  <c r="B70" i="48"/>
  <c r="N69" i="48"/>
  <c r="N52" i="48"/>
  <c r="N68" i="48"/>
  <c r="J68" i="48"/>
  <c r="F68" i="48"/>
  <c r="B68" i="48"/>
  <c r="H76" i="49"/>
  <c r="L73" i="49"/>
  <c r="N64" i="49"/>
  <c r="N77" i="49"/>
  <c r="J64" i="49"/>
  <c r="J77" i="49"/>
  <c r="F64" i="49"/>
  <c r="F77" i="49"/>
  <c r="B64" i="49"/>
  <c r="B77" i="49"/>
  <c r="N76" i="49"/>
  <c r="N59" i="49"/>
  <c r="J76" i="49"/>
  <c r="J59" i="49"/>
  <c r="J74" i="49"/>
  <c r="J57" i="49"/>
  <c r="F57" i="49"/>
  <c r="F74" i="49"/>
  <c r="B74" i="49"/>
  <c r="B57" i="49"/>
  <c r="N56" i="49"/>
  <c r="N73" i="49"/>
  <c r="J73" i="49"/>
  <c r="J56" i="49"/>
  <c r="J68" i="49"/>
  <c r="F68" i="49"/>
  <c r="B68" i="49"/>
  <c r="O37" i="50"/>
  <c r="O179" i="6" s="1"/>
  <c r="K37" i="50"/>
  <c r="K179" i="6" s="1"/>
  <c r="C37" i="50"/>
  <c r="C179" i="6" s="1"/>
  <c r="O34" i="50"/>
  <c r="O106" i="52"/>
  <c r="O91" i="52"/>
  <c r="K91" i="52"/>
  <c r="K106" i="52"/>
  <c r="C91" i="52"/>
  <c r="C106" i="52"/>
  <c r="O105" i="52"/>
  <c r="O90" i="52"/>
  <c r="K90" i="52"/>
  <c r="K105" i="52"/>
  <c r="G90" i="52"/>
  <c r="G105" i="52"/>
  <c r="O104" i="52"/>
  <c r="O86" i="52"/>
  <c r="K86" i="52"/>
  <c r="K104" i="52"/>
  <c r="G86" i="52"/>
  <c r="G104" i="52"/>
  <c r="C86" i="52"/>
  <c r="C104" i="52"/>
  <c r="O103" i="52"/>
  <c r="O82" i="52"/>
  <c r="K82" i="52"/>
  <c r="K103" i="52"/>
  <c r="C82" i="52"/>
  <c r="C103" i="52"/>
  <c r="O102" i="52"/>
  <c r="O79" i="52"/>
  <c r="K79" i="52"/>
  <c r="K102" i="52"/>
  <c r="G79" i="52"/>
  <c r="G102" i="52"/>
  <c r="C79" i="52"/>
  <c r="C102" i="52"/>
  <c r="O101" i="52"/>
  <c r="O78" i="52"/>
  <c r="G78" i="52"/>
  <c r="G101" i="52"/>
  <c r="C78" i="52"/>
  <c r="C101" i="52"/>
  <c r="O100" i="52"/>
  <c r="O77" i="52"/>
  <c r="K77" i="52"/>
  <c r="K100" i="52"/>
  <c r="G77" i="52"/>
  <c r="G100" i="52"/>
  <c r="C77" i="52"/>
  <c r="C100" i="52"/>
  <c r="O99" i="52"/>
  <c r="O76" i="52"/>
  <c r="K76" i="52"/>
  <c r="K99" i="52"/>
  <c r="G76" i="52"/>
  <c r="G99" i="52"/>
  <c r="C76" i="52"/>
  <c r="C99" i="52"/>
  <c r="O98" i="52"/>
  <c r="O75" i="52"/>
  <c r="G75" i="52"/>
  <c r="G98" i="52"/>
  <c r="C75" i="52"/>
  <c r="C98" i="52"/>
  <c r="O97" i="52"/>
  <c r="O74" i="52"/>
  <c r="K74" i="52"/>
  <c r="K97" i="52"/>
  <c r="G74" i="52"/>
  <c r="G97" i="52"/>
  <c r="O96" i="52"/>
  <c r="O73" i="52"/>
  <c r="K73" i="52"/>
  <c r="K96" i="52"/>
  <c r="G73" i="52"/>
  <c r="G96" i="52"/>
  <c r="C73" i="52"/>
  <c r="C96" i="52"/>
  <c r="O95" i="52"/>
  <c r="O36" i="50"/>
  <c r="C95" i="52"/>
  <c r="C36" i="50"/>
  <c r="P77" i="47"/>
  <c r="D76" i="47"/>
  <c r="H74" i="47"/>
  <c r="J51" i="47"/>
  <c r="B69" i="48"/>
  <c r="E51" i="48"/>
  <c r="P76" i="49"/>
  <c r="B76" i="49"/>
  <c r="F73" i="49"/>
  <c r="G34" i="50"/>
  <c r="G35" i="50"/>
  <c r="Q91" i="52"/>
  <c r="Q106" i="52"/>
  <c r="M106" i="52"/>
  <c r="M91" i="52"/>
  <c r="I91" i="52"/>
  <c r="I106" i="52"/>
  <c r="Q105" i="52"/>
  <c r="Q90" i="52"/>
  <c r="M90" i="52"/>
  <c r="M105" i="52"/>
  <c r="Q104" i="52"/>
  <c r="Q86" i="52"/>
  <c r="M104" i="52"/>
  <c r="M86" i="52"/>
  <c r="I104" i="52"/>
  <c r="I86" i="52"/>
  <c r="Q82" i="52"/>
  <c r="Q103" i="52"/>
  <c r="M82" i="52"/>
  <c r="M103" i="52"/>
  <c r="I82" i="52"/>
  <c r="I103" i="52"/>
  <c r="Q102" i="52"/>
  <c r="Q79" i="52"/>
  <c r="M102" i="52"/>
  <c r="M79" i="52"/>
  <c r="Q78" i="52"/>
  <c r="Q101" i="52"/>
  <c r="M101" i="52"/>
  <c r="M78" i="52"/>
  <c r="I78" i="52"/>
  <c r="I101" i="52"/>
  <c r="Q100" i="52"/>
  <c r="Q77" i="52"/>
  <c r="I100" i="52"/>
  <c r="I77" i="52"/>
  <c r="Q99" i="52"/>
  <c r="Q76" i="52"/>
  <c r="M99" i="52"/>
  <c r="M76" i="52"/>
  <c r="I76" i="52"/>
  <c r="I99" i="52"/>
  <c r="M98" i="52"/>
  <c r="M75" i="52"/>
  <c r="I75" i="52"/>
  <c r="I98" i="52"/>
  <c r="Q74" i="52"/>
  <c r="Q97" i="52"/>
  <c r="M74" i="52"/>
  <c r="M97" i="52"/>
  <c r="Q96" i="52"/>
  <c r="Q73" i="52"/>
  <c r="M96" i="52"/>
  <c r="M73" i="52"/>
  <c r="I96" i="52"/>
  <c r="I73" i="52"/>
  <c r="Q36" i="50"/>
  <c r="Q95" i="52"/>
  <c r="I95" i="52"/>
  <c r="I36" i="50"/>
  <c r="E95" i="52"/>
  <c r="E36" i="50"/>
  <c r="O76" i="49"/>
  <c r="O74" i="49"/>
  <c r="O73" i="49"/>
  <c r="O68" i="49"/>
  <c r="L34" i="50"/>
  <c r="L35" i="50"/>
  <c r="N35" i="50"/>
  <c r="N96" i="51"/>
  <c r="N97" i="51"/>
  <c r="N98" i="51"/>
  <c r="N99" i="51"/>
  <c r="N100" i="51"/>
  <c r="J35" i="50"/>
  <c r="J98" i="51"/>
  <c r="J101" i="51"/>
  <c r="J102" i="51"/>
  <c r="J103" i="51"/>
  <c r="J104" i="51"/>
  <c r="J105" i="51"/>
  <c r="J106" i="51"/>
  <c r="F35" i="50"/>
  <c r="F96" i="51"/>
  <c r="F100" i="51"/>
  <c r="B35" i="50"/>
  <c r="B98" i="51"/>
  <c r="F106" i="51"/>
  <c r="C105" i="51"/>
  <c r="F104" i="51"/>
  <c r="F102" i="51"/>
  <c r="B101" i="51"/>
  <c r="B100" i="51"/>
  <c r="J99" i="51"/>
  <c r="F97" i="51"/>
  <c r="O91" i="51"/>
  <c r="C79" i="51"/>
  <c r="G103" i="53"/>
  <c r="O104" i="53"/>
  <c r="C103" i="53"/>
  <c r="O77" i="48"/>
  <c r="O77" i="47"/>
  <c r="K77" i="48"/>
  <c r="K77" i="47"/>
  <c r="G77" i="48"/>
  <c r="G77" i="47"/>
  <c r="C77" i="48"/>
  <c r="C77" i="47"/>
  <c r="O76" i="48"/>
  <c r="O76" i="47"/>
  <c r="K76" i="48"/>
  <c r="K76" i="47"/>
  <c r="G76" i="48"/>
  <c r="G76" i="47"/>
  <c r="C76" i="48"/>
  <c r="C76" i="47"/>
  <c r="O75" i="48"/>
  <c r="O75" i="47"/>
  <c r="K75" i="48"/>
  <c r="K75" i="47"/>
  <c r="G75" i="48"/>
  <c r="G75" i="47"/>
  <c r="C75" i="48"/>
  <c r="C75" i="47"/>
  <c r="O74" i="48"/>
  <c r="O74" i="47"/>
  <c r="K74" i="48"/>
  <c r="K74" i="47"/>
  <c r="G74" i="48"/>
  <c r="G74" i="47"/>
  <c r="C74" i="48"/>
  <c r="C74" i="47"/>
  <c r="O73" i="48"/>
  <c r="O73" i="47"/>
  <c r="K73" i="48"/>
  <c r="K73" i="47"/>
  <c r="G73" i="48"/>
  <c r="G73" i="47"/>
  <c r="C73" i="48"/>
  <c r="C73" i="47"/>
  <c r="O72" i="47"/>
  <c r="K72" i="47"/>
  <c r="G72" i="47"/>
  <c r="C72" i="48"/>
  <c r="C72" i="47"/>
  <c r="O71" i="47"/>
  <c r="K71" i="47"/>
  <c r="G71" i="47"/>
  <c r="C71" i="48"/>
  <c r="C71" i="47"/>
  <c r="O70" i="47"/>
  <c r="K70" i="47"/>
  <c r="G70" i="47"/>
  <c r="C70" i="48"/>
  <c r="C70" i="47"/>
  <c r="O69" i="47"/>
  <c r="K69" i="47"/>
  <c r="G69" i="47"/>
  <c r="C69" i="48"/>
  <c r="C69" i="47"/>
  <c r="K71" i="48"/>
  <c r="O69" i="48"/>
  <c r="G69" i="48"/>
  <c r="G76" i="49"/>
  <c r="K73" i="49"/>
  <c r="C73" i="49"/>
  <c r="O102" i="51"/>
  <c r="O102" i="53"/>
  <c r="C101" i="51"/>
  <c r="C101" i="53"/>
  <c r="G76" i="51"/>
  <c r="G99" i="51"/>
  <c r="O103" i="53"/>
  <c r="G100" i="53"/>
  <c r="O105" i="53"/>
  <c r="K105" i="53"/>
  <c r="K104" i="53"/>
  <c r="C104" i="53"/>
  <c r="K103" i="53"/>
  <c r="K102" i="53"/>
  <c r="G102" i="53"/>
  <c r="O101" i="53"/>
  <c r="K101" i="53"/>
  <c r="K100" i="53"/>
  <c r="C100" i="53"/>
  <c r="K95" i="53"/>
  <c r="P106" i="52"/>
  <c r="P91" i="51"/>
  <c r="L106" i="52"/>
  <c r="L91" i="51"/>
  <c r="H106" i="52"/>
  <c r="H91" i="51"/>
  <c r="D106" i="52"/>
  <c r="D91" i="51"/>
  <c r="P105" i="52"/>
  <c r="P90" i="51"/>
  <c r="L105" i="52"/>
  <c r="L90" i="51"/>
  <c r="H105" i="52"/>
  <c r="H90" i="51"/>
  <c r="D105" i="52"/>
  <c r="D90" i="51"/>
  <c r="P104" i="52"/>
  <c r="P86" i="51"/>
  <c r="L104" i="52"/>
  <c r="L86" i="51"/>
  <c r="H104" i="52"/>
  <c r="H86" i="51"/>
  <c r="D104" i="52"/>
  <c r="D86" i="51"/>
  <c r="P103" i="52"/>
  <c r="P82" i="51"/>
  <c r="L103" i="52"/>
  <c r="L82" i="51"/>
  <c r="H103" i="52"/>
  <c r="H82" i="51"/>
  <c r="D103" i="52"/>
  <c r="D82" i="51"/>
  <c r="P102" i="52"/>
  <c r="P79" i="51"/>
  <c r="L102" i="52"/>
  <c r="L79" i="51"/>
  <c r="H102" i="52"/>
  <c r="H79" i="51"/>
  <c r="D102" i="52"/>
  <c r="D79" i="51"/>
  <c r="P101" i="52"/>
  <c r="P78" i="51"/>
  <c r="L101" i="52"/>
  <c r="L78" i="51"/>
  <c r="H101" i="52"/>
  <c r="H78" i="51"/>
  <c r="D101" i="52"/>
  <c r="D78" i="51"/>
  <c r="P100" i="52"/>
  <c r="P77" i="51"/>
  <c r="L100" i="52"/>
  <c r="L77" i="51"/>
  <c r="H100" i="52"/>
  <c r="H77" i="51"/>
  <c r="H100" i="51"/>
  <c r="D100" i="52"/>
  <c r="D77" i="51"/>
  <c r="P99" i="52"/>
  <c r="P76" i="51"/>
  <c r="L99" i="52"/>
  <c r="L76" i="51"/>
  <c r="H99" i="52"/>
  <c r="H76" i="51"/>
  <c r="H99" i="51"/>
  <c r="D99" i="52"/>
  <c r="D76" i="51"/>
  <c r="P98" i="52"/>
  <c r="P75" i="51"/>
  <c r="L98" i="52"/>
  <c r="L75" i="51"/>
  <c r="H98" i="52"/>
  <c r="H75" i="51"/>
  <c r="H98" i="51"/>
  <c r="D98" i="52"/>
  <c r="D75" i="51"/>
  <c r="P97" i="52"/>
  <c r="P74" i="51"/>
  <c r="L97" i="52"/>
  <c r="L74" i="51"/>
  <c r="H97" i="52"/>
  <c r="H74" i="51"/>
  <c r="H97" i="51"/>
  <c r="D97" i="52"/>
  <c r="D74" i="51"/>
  <c r="P96" i="52"/>
  <c r="P73" i="51"/>
  <c r="L96" i="52"/>
  <c r="L73" i="51"/>
  <c r="H96" i="52"/>
  <c r="H73" i="51"/>
  <c r="H96" i="51"/>
  <c r="D96" i="52"/>
  <c r="D73" i="51"/>
  <c r="N36" i="50"/>
  <c r="J95" i="52"/>
  <c r="J36" i="50"/>
  <c r="F36" i="50"/>
  <c r="B36" i="50"/>
  <c r="G106" i="53"/>
  <c r="G104" i="53"/>
  <c r="G101" i="53"/>
  <c r="G79" i="53"/>
  <c r="G76" i="53"/>
  <c r="G75" i="53"/>
  <c r="G74" i="53"/>
  <c r="G73" i="53"/>
  <c r="Q106" i="51"/>
  <c r="M106" i="51"/>
  <c r="I106" i="51"/>
  <c r="E106" i="51"/>
  <c r="Q105" i="53"/>
  <c r="Q105" i="51"/>
  <c r="M105" i="53"/>
  <c r="M105" i="51"/>
  <c r="I105" i="53"/>
  <c r="I105" i="51"/>
  <c r="E105" i="53"/>
  <c r="E105" i="51"/>
  <c r="Q104" i="53"/>
  <c r="Q104" i="51"/>
  <c r="M104" i="53"/>
  <c r="M104" i="51"/>
  <c r="I104" i="53"/>
  <c r="I104" i="51"/>
  <c r="E104" i="53"/>
  <c r="E104" i="51"/>
  <c r="Q103" i="53"/>
  <c r="Q103" i="51"/>
  <c r="M103" i="53"/>
  <c r="M103" i="51"/>
  <c r="I103" i="53"/>
  <c r="I103" i="51"/>
  <c r="E103" i="53"/>
  <c r="E103" i="51"/>
  <c r="Q102" i="53"/>
  <c r="Q102" i="51"/>
  <c r="M102" i="53"/>
  <c r="M102" i="51"/>
  <c r="I102" i="53"/>
  <c r="I102" i="51"/>
  <c r="E102" i="53"/>
  <c r="E102" i="51"/>
  <c r="Q101" i="53"/>
  <c r="Q101" i="51"/>
  <c r="M101" i="53"/>
  <c r="M101" i="51"/>
  <c r="I101" i="53"/>
  <c r="I101" i="51"/>
  <c r="E101" i="53"/>
  <c r="E101" i="51"/>
  <c r="Q100" i="53"/>
  <c r="Q100" i="51"/>
  <c r="M100" i="53"/>
  <c r="M100" i="51"/>
  <c r="I100" i="53"/>
  <c r="I100" i="51"/>
  <c r="E100" i="53"/>
  <c r="E100" i="51"/>
  <c r="Q99" i="51"/>
  <c r="M99" i="51"/>
  <c r="I99" i="51"/>
  <c r="E99" i="51"/>
  <c r="Q98" i="51"/>
  <c r="M98" i="51"/>
  <c r="I98" i="51"/>
  <c r="E98" i="51"/>
  <c r="Q97" i="51"/>
  <c r="M97" i="51"/>
  <c r="I97" i="51"/>
  <c r="E97" i="51"/>
  <c r="Q96" i="51"/>
  <c r="M96" i="51"/>
  <c r="I96" i="51"/>
  <c r="E96" i="51"/>
  <c r="K157" i="20" l="1"/>
  <c r="K158" i="17"/>
  <c r="L200" i="16"/>
  <c r="N115" i="12"/>
  <c r="O98" i="11"/>
  <c r="H98" i="12"/>
  <c r="M98" i="12"/>
  <c r="P128" i="6"/>
  <c r="G167" i="15"/>
  <c r="C50" i="36"/>
  <c r="H50" i="40"/>
  <c r="H83" i="32"/>
  <c r="I162" i="23"/>
  <c r="O50" i="41"/>
  <c r="M162" i="23"/>
  <c r="B107" i="28"/>
  <c r="E33" i="6"/>
  <c r="N98" i="12"/>
  <c r="J143" i="23"/>
  <c r="I175" i="20"/>
  <c r="Q183" i="16"/>
  <c r="E194" i="19"/>
  <c r="E158" i="16"/>
  <c r="Q157" i="20"/>
  <c r="L194" i="21"/>
  <c r="L175" i="20"/>
  <c r="O157" i="19"/>
  <c r="D175" i="19"/>
  <c r="M194" i="21"/>
  <c r="D157" i="19"/>
  <c r="H157" i="19"/>
  <c r="Q194" i="19"/>
  <c r="G39" i="6"/>
  <c r="D98" i="12"/>
  <c r="B158" i="15"/>
  <c r="J167" i="15"/>
  <c r="B183" i="16"/>
  <c r="F50" i="40"/>
  <c r="O50" i="35"/>
  <c r="F83" i="31"/>
  <c r="G175" i="20"/>
  <c r="H167" i="15"/>
  <c r="N105" i="6"/>
  <c r="N74" i="14"/>
  <c r="N72" i="14" s="1"/>
  <c r="N167" i="15"/>
  <c r="Q98" i="11"/>
  <c r="B200" i="17"/>
  <c r="K42" i="6"/>
  <c r="B157" i="19"/>
  <c r="P72" i="52"/>
  <c r="P62" i="45"/>
  <c r="O62" i="44"/>
  <c r="E50" i="40"/>
  <c r="G50" i="36"/>
  <c r="B95" i="28"/>
  <c r="H83" i="31"/>
  <c r="O129" i="24"/>
  <c r="K129" i="24"/>
  <c r="E143" i="24"/>
  <c r="Q95" i="27"/>
  <c r="N107" i="27"/>
  <c r="G83" i="31"/>
  <c r="F157" i="19"/>
  <c r="M167" i="15"/>
  <c r="I107" i="27"/>
  <c r="H143" i="23"/>
  <c r="D62" i="45"/>
  <c r="B62" i="44"/>
  <c r="N62" i="44"/>
  <c r="L50" i="37"/>
  <c r="K194" i="21"/>
  <c r="J123" i="28"/>
  <c r="N143" i="23"/>
  <c r="M158" i="16"/>
  <c r="Q175" i="20"/>
  <c r="O200" i="16"/>
  <c r="D175" i="20"/>
  <c r="I51" i="49"/>
  <c r="M72" i="51"/>
  <c r="M51" i="49"/>
  <c r="J62" i="44"/>
  <c r="Q50" i="37"/>
  <c r="N83" i="32"/>
  <c r="F83" i="32"/>
  <c r="O143" i="24"/>
  <c r="M143" i="24"/>
  <c r="E129" i="24"/>
  <c r="Q143" i="24"/>
  <c r="G143" i="24"/>
  <c r="M129" i="24"/>
  <c r="F194" i="21"/>
  <c r="I143" i="24"/>
  <c r="B162" i="24"/>
  <c r="K194" i="20"/>
  <c r="F158" i="15"/>
  <c r="H158" i="15"/>
  <c r="D158" i="15"/>
  <c r="B167" i="15"/>
  <c r="Q115" i="11"/>
  <c r="G50" i="40"/>
  <c r="O183" i="16"/>
  <c r="L95" i="29"/>
  <c r="B72" i="52"/>
  <c r="I71" i="39"/>
  <c r="D143" i="23"/>
  <c r="G157" i="21"/>
  <c r="E157" i="19"/>
  <c r="L130" i="6"/>
  <c r="M50" i="41"/>
  <c r="E62" i="44"/>
  <c r="B50" i="40"/>
  <c r="H72" i="52"/>
  <c r="L80" i="43"/>
  <c r="Q50" i="41"/>
  <c r="B50" i="41"/>
  <c r="I123" i="27"/>
  <c r="B83" i="32"/>
  <c r="M83" i="31"/>
  <c r="I83" i="31"/>
  <c r="E162" i="24"/>
  <c r="G129" i="24"/>
  <c r="I129" i="24"/>
  <c r="F143" i="23"/>
  <c r="C194" i="19"/>
  <c r="M194" i="19"/>
  <c r="O167" i="16"/>
  <c r="L158" i="17"/>
  <c r="D167" i="15"/>
  <c r="H183" i="15"/>
  <c r="M183" i="15"/>
  <c r="K50" i="40"/>
  <c r="C162" i="24"/>
  <c r="P51" i="48"/>
  <c r="C62" i="43"/>
  <c r="P50" i="41"/>
  <c r="Q42" i="6"/>
  <c r="E83" i="33"/>
  <c r="O62" i="43"/>
  <c r="J129" i="24"/>
  <c r="G194" i="19"/>
  <c r="B50" i="35"/>
  <c r="H111" i="6"/>
  <c r="B129" i="24"/>
  <c r="F162" i="24"/>
  <c r="F115" i="12"/>
  <c r="D107" i="29"/>
  <c r="E50" i="36"/>
  <c r="P123" i="29"/>
  <c r="F56" i="26"/>
  <c r="F115" i="6" s="1"/>
  <c r="H95" i="27"/>
  <c r="G50" i="41"/>
  <c r="Q50" i="36"/>
  <c r="D50" i="40"/>
  <c r="N175" i="19"/>
  <c r="M50" i="36"/>
  <c r="D50" i="37"/>
  <c r="J107" i="28"/>
  <c r="H83" i="33"/>
  <c r="N157" i="20"/>
  <c r="J194" i="20"/>
  <c r="I50" i="41"/>
  <c r="G62" i="45"/>
  <c r="I50" i="36"/>
  <c r="L98" i="14"/>
  <c r="L159" i="6" s="1"/>
  <c r="L83" i="33"/>
  <c r="D72" i="52"/>
  <c r="M51" i="48"/>
  <c r="E62" i="43"/>
  <c r="J175" i="20"/>
  <c r="D143" i="24"/>
  <c r="I162" i="24"/>
  <c r="C158" i="16"/>
  <c r="I62" i="43"/>
  <c r="M107" i="27"/>
  <c r="Q50" i="40"/>
  <c r="B62" i="45"/>
  <c r="J72" i="52"/>
  <c r="M72" i="52"/>
  <c r="N72" i="52"/>
  <c r="M33" i="6"/>
  <c r="C42" i="6"/>
  <c r="G51" i="49"/>
  <c r="Q51" i="49"/>
  <c r="O51" i="48"/>
  <c r="L62" i="45"/>
  <c r="F62" i="45"/>
  <c r="N62" i="45"/>
  <c r="M62" i="44"/>
  <c r="I62" i="44"/>
  <c r="F62" i="43"/>
  <c r="E50" i="41"/>
  <c r="L50" i="40"/>
  <c r="Q50" i="39"/>
  <c r="N50" i="37"/>
  <c r="B50" i="37"/>
  <c r="P50" i="37"/>
  <c r="O50" i="36"/>
  <c r="O39" i="6"/>
  <c r="C83" i="33"/>
  <c r="D83" i="33"/>
  <c r="Q83" i="32"/>
  <c r="J83" i="31"/>
  <c r="G123" i="29"/>
  <c r="N56" i="26"/>
  <c r="N115" i="6" s="1"/>
  <c r="D56" i="26"/>
  <c r="D115" i="6" s="1"/>
  <c r="K107" i="29"/>
  <c r="Q95" i="28"/>
  <c r="Q107" i="27"/>
  <c r="E95" i="27"/>
  <c r="P95" i="27"/>
  <c r="P123" i="27"/>
  <c r="L107" i="27"/>
  <c r="E123" i="27"/>
  <c r="P107" i="27"/>
  <c r="B107" i="27"/>
  <c r="P75" i="22"/>
  <c r="P166" i="6" s="1"/>
  <c r="B75" i="22"/>
  <c r="B166" i="6" s="1"/>
  <c r="F75" i="22"/>
  <c r="F166" i="6" s="1"/>
  <c r="P129" i="25"/>
  <c r="Q129" i="25"/>
  <c r="K162" i="24"/>
  <c r="N143" i="24"/>
  <c r="C129" i="24"/>
  <c r="D129" i="23"/>
  <c r="L143" i="23"/>
  <c r="I129" i="23"/>
  <c r="B129" i="23"/>
  <c r="P129" i="23"/>
  <c r="K143" i="23"/>
  <c r="O191" i="23"/>
  <c r="H194" i="21"/>
  <c r="I194" i="21"/>
  <c r="J194" i="21"/>
  <c r="Q194" i="20"/>
  <c r="C194" i="20"/>
  <c r="E194" i="20"/>
  <c r="B157" i="20"/>
  <c r="L157" i="20"/>
  <c r="F175" i="19"/>
  <c r="Q157" i="19"/>
  <c r="M157" i="19"/>
  <c r="B194" i="19"/>
  <c r="G157" i="19"/>
  <c r="K99" i="18"/>
  <c r="K162" i="6" s="1"/>
  <c r="M158" i="17"/>
  <c r="Q167" i="17"/>
  <c r="N158" i="17"/>
  <c r="C200" i="17"/>
  <c r="F200" i="17"/>
  <c r="M183" i="16"/>
  <c r="N200" i="16"/>
  <c r="G167" i="16"/>
  <c r="F167" i="15"/>
  <c r="C98" i="12"/>
  <c r="F98" i="12"/>
  <c r="B115" i="12"/>
  <c r="M115" i="11"/>
  <c r="M26" i="7"/>
  <c r="M5" i="7" s="1"/>
  <c r="B39" i="6"/>
  <c r="F39" i="6"/>
  <c r="J39" i="6"/>
  <c r="D30" i="6"/>
  <c r="K139" i="25"/>
  <c r="K26" i="9"/>
  <c r="C129" i="23"/>
  <c r="J26" i="9"/>
  <c r="M15" i="9"/>
  <c r="B62" i="43"/>
  <c r="O139" i="25"/>
  <c r="C173" i="25"/>
  <c r="C33" i="6"/>
  <c r="C157" i="19"/>
  <c r="D50" i="35"/>
  <c r="C176" i="25"/>
  <c r="H56" i="26"/>
  <c r="H115" i="6" s="1"/>
  <c r="Q143" i="25"/>
  <c r="B51" i="47"/>
  <c r="H175" i="20"/>
  <c r="C183" i="16"/>
  <c r="Q115" i="6"/>
  <c r="G5" i="8"/>
  <c r="G42" i="8" s="1"/>
  <c r="K15" i="9"/>
  <c r="K5" i="9" s="1"/>
  <c r="Q26" i="9"/>
  <c r="Q5" i="9" s="1"/>
  <c r="G141" i="25"/>
  <c r="F83" i="33"/>
  <c r="D205" i="17"/>
  <c r="D200" i="17" s="1"/>
  <c r="M10" i="9"/>
  <c r="P15" i="7"/>
  <c r="D50" i="36"/>
  <c r="L56" i="26"/>
  <c r="L115" i="6" s="1"/>
  <c r="J157" i="19"/>
  <c r="D207" i="17"/>
  <c r="J15" i="9"/>
  <c r="D206" i="17"/>
  <c r="P5" i="8"/>
  <c r="F123" i="29"/>
  <c r="E50" i="37"/>
  <c r="L26" i="8"/>
  <c r="L5" i="8" s="1"/>
  <c r="E26" i="9"/>
  <c r="D15" i="8"/>
  <c r="G10" i="7"/>
  <c r="K134" i="25"/>
  <c r="M175" i="21"/>
  <c r="N83" i="33"/>
  <c r="L129" i="23"/>
  <c r="O143" i="23"/>
  <c r="C175" i="19"/>
  <c r="O115" i="6"/>
  <c r="Q15" i="7"/>
  <c r="L50" i="36"/>
  <c r="G160" i="25"/>
  <c r="B123" i="29"/>
  <c r="K167" i="17"/>
  <c r="J143" i="24"/>
  <c r="D216" i="17"/>
  <c r="L85" i="14"/>
  <c r="D26" i="8"/>
  <c r="N15" i="7"/>
  <c r="K115" i="6"/>
  <c r="M115" i="6"/>
  <c r="C5" i="8"/>
  <c r="C43" i="8" s="1"/>
  <c r="O26" i="9"/>
  <c r="Q158" i="16"/>
  <c r="L62" i="44"/>
  <c r="G15" i="9"/>
  <c r="F26" i="8"/>
  <c r="F5" i="8" s="1"/>
  <c r="F41" i="8" s="1"/>
  <c r="E15" i="9"/>
  <c r="K136" i="25"/>
  <c r="M123" i="27"/>
  <c r="H5" i="9"/>
  <c r="L26" i="9"/>
  <c r="N26" i="9"/>
  <c r="N5" i="9" s="1"/>
  <c r="N51" i="9" s="1"/>
  <c r="O15" i="9"/>
  <c r="P26" i="9"/>
  <c r="E15" i="7"/>
  <c r="E26" i="8"/>
  <c r="E5" i="8" s="1"/>
  <c r="C150" i="25"/>
  <c r="J88" i="18"/>
  <c r="E143" i="25"/>
  <c r="D249" i="17"/>
  <c r="H62" i="44"/>
  <c r="E169" i="25"/>
  <c r="G143" i="23"/>
  <c r="N194" i="19"/>
  <c r="B56" i="26"/>
  <c r="B115" i="6" s="1"/>
  <c r="G56" i="26"/>
  <c r="O15" i="8"/>
  <c r="O5" i="8" s="1"/>
  <c r="N5" i="8"/>
  <c r="N41" i="8" s="1"/>
  <c r="G72" i="51"/>
  <c r="C137" i="25"/>
  <c r="F72" i="52"/>
  <c r="M72" i="53"/>
  <c r="J162" i="23"/>
  <c r="O173" i="21"/>
  <c r="D77" i="14"/>
  <c r="L50" i="41"/>
  <c r="O62" i="45"/>
  <c r="K200" i="16"/>
  <c r="M15" i="8"/>
  <c r="M5" i="8" s="1"/>
  <c r="F26" i="9"/>
  <c r="C10" i="7"/>
  <c r="K137" i="25"/>
  <c r="G150" i="25"/>
  <c r="F194" i="19"/>
  <c r="J10" i="7"/>
  <c r="I26" i="9"/>
  <c r="H15" i="7"/>
  <c r="L15" i="9"/>
  <c r="P15" i="9"/>
  <c r="G10" i="9"/>
  <c r="C138" i="25"/>
  <c r="O167" i="25"/>
  <c r="E175" i="19"/>
  <c r="J157" i="20"/>
  <c r="P62" i="44"/>
  <c r="K62" i="45"/>
  <c r="E75" i="26"/>
  <c r="E172" i="6" s="1"/>
  <c r="J26" i="8"/>
  <c r="D26" i="9"/>
  <c r="K10" i="8"/>
  <c r="K5" i="8" s="1"/>
  <c r="H15" i="8"/>
  <c r="K138" i="25"/>
  <c r="C175" i="21"/>
  <c r="C15" i="9"/>
  <c r="C10" i="9"/>
  <c r="N51" i="49"/>
  <c r="O138" i="25"/>
  <c r="D101" i="18"/>
  <c r="D164" i="6" s="1"/>
  <c r="F50" i="37"/>
  <c r="F95" i="27"/>
  <c r="D95" i="27"/>
  <c r="M175" i="19"/>
  <c r="B175" i="19"/>
  <c r="J10" i="9"/>
  <c r="Q26" i="8"/>
  <c r="Q5" i="8" s="1"/>
  <c r="D15" i="7"/>
  <c r="O151" i="25"/>
  <c r="J56" i="26"/>
  <c r="N51" i="47"/>
  <c r="Q62" i="44"/>
  <c r="L51" i="49"/>
  <c r="H50" i="41"/>
  <c r="N131" i="6"/>
  <c r="F15" i="9"/>
  <c r="I15" i="9"/>
  <c r="F10" i="9"/>
  <c r="M58" i="22"/>
  <c r="M75" i="22" s="1"/>
  <c r="M166" i="6" s="1"/>
  <c r="J33" i="6"/>
  <c r="G194" i="21"/>
  <c r="P183" i="17"/>
  <c r="I115" i="6"/>
  <c r="K10" i="7"/>
  <c r="D10" i="8"/>
  <c r="H26" i="8"/>
  <c r="J51" i="49"/>
  <c r="G139" i="25"/>
  <c r="E129" i="25"/>
  <c r="G129" i="23"/>
  <c r="M153" i="27"/>
  <c r="E56" i="26"/>
  <c r="J15" i="8"/>
  <c r="D15" i="9"/>
  <c r="P10" i="9"/>
  <c r="E200" i="17"/>
  <c r="M26" i="9"/>
  <c r="C154" i="25"/>
  <c r="K51" i="48"/>
  <c r="L95" i="27"/>
  <c r="D80" i="43"/>
  <c r="I26" i="8"/>
  <c r="I5" i="8" s="1"/>
  <c r="F33" i="6"/>
  <c r="L39" i="6"/>
  <c r="O42" i="6"/>
  <c r="J74" i="14"/>
  <c r="J72" i="14" s="1"/>
  <c r="B105" i="6"/>
  <c r="O85" i="14"/>
  <c r="O56" i="6"/>
  <c r="O131" i="6" s="1"/>
  <c r="O33" i="6"/>
  <c r="C85" i="14"/>
  <c r="D62" i="14"/>
  <c r="D54" i="6" s="1"/>
  <c r="D129" i="6" s="1"/>
  <c r="F85" i="14"/>
  <c r="F56" i="6"/>
  <c r="F131" i="6" s="1"/>
  <c r="J85" i="14"/>
  <c r="J56" i="6"/>
  <c r="J131" i="6" s="1"/>
  <c r="B85" i="14"/>
  <c r="B56" i="6"/>
  <c r="B131" i="6" s="1"/>
  <c r="J62" i="14"/>
  <c r="J54" i="6" s="1"/>
  <c r="J129" i="6" s="1"/>
  <c r="F62" i="14"/>
  <c r="F54" i="6" s="1"/>
  <c r="F129" i="6" s="1"/>
  <c r="K56" i="6"/>
  <c r="K131" i="6" s="1"/>
  <c r="K85" i="14"/>
  <c r="N62" i="14"/>
  <c r="N54" i="6" s="1"/>
  <c r="N129" i="6" s="1"/>
  <c r="H42" i="6"/>
  <c r="K62" i="14"/>
  <c r="K54" i="6" s="1"/>
  <c r="K129" i="6" s="1"/>
  <c r="L42" i="6"/>
  <c r="H30" i="6"/>
  <c r="H100" i="14"/>
  <c r="H161" i="6" s="1"/>
  <c r="L30" i="6"/>
  <c r="G62" i="14"/>
  <c r="G54" i="6" s="1"/>
  <c r="G129" i="6" s="1"/>
  <c r="B62" i="14"/>
  <c r="B54" i="6" s="1"/>
  <c r="B129" i="6" s="1"/>
  <c r="F74" i="14"/>
  <c r="F72" i="14" s="1"/>
  <c r="D42" i="6"/>
  <c r="P104" i="6"/>
  <c r="P74" i="14"/>
  <c r="F99" i="14"/>
  <c r="F160" i="6" s="1"/>
  <c r="I56" i="6"/>
  <c r="I131" i="6" s="1"/>
  <c r="I85" i="14"/>
  <c r="C62" i="14"/>
  <c r="C54" i="6" s="1"/>
  <c r="C129" i="6" s="1"/>
  <c r="G33" i="6"/>
  <c r="E56" i="6"/>
  <c r="E131" i="6" s="1"/>
  <c r="E85" i="14"/>
  <c r="N30" i="6"/>
  <c r="N39" i="6"/>
  <c r="B42" i="6"/>
  <c r="F42" i="6"/>
  <c r="B64" i="10"/>
  <c r="B153" i="6" s="1"/>
  <c r="J30" i="6"/>
  <c r="K202" i="23"/>
  <c r="P71" i="35"/>
  <c r="E214" i="19"/>
  <c r="M180" i="23"/>
  <c r="D112" i="31"/>
  <c r="C249" i="15"/>
  <c r="F68" i="47"/>
  <c r="N68" i="47"/>
  <c r="G180" i="23"/>
  <c r="J68" i="47"/>
  <c r="O88" i="18"/>
  <c r="K143" i="27"/>
  <c r="K95" i="51"/>
  <c r="P80" i="43"/>
  <c r="Q214" i="19"/>
  <c r="M214" i="19"/>
  <c r="I191" i="23"/>
  <c r="B68" i="47"/>
  <c r="Q71" i="39"/>
  <c r="B112" i="31"/>
  <c r="O95" i="51"/>
  <c r="J95" i="51"/>
  <c r="C95" i="51"/>
  <c r="D95" i="51"/>
  <c r="K220" i="15"/>
  <c r="D131" i="6"/>
  <c r="D132" i="6"/>
  <c r="L131" i="6"/>
  <c r="L132" i="6"/>
  <c r="G153" i="27"/>
  <c r="O153" i="27"/>
  <c r="I153" i="27"/>
  <c r="C143" i="27"/>
  <c r="O143" i="27"/>
  <c r="Q133" i="27"/>
  <c r="E202" i="23"/>
  <c r="M202" i="23"/>
  <c r="Q191" i="23"/>
  <c r="E191" i="23"/>
  <c r="E180" i="23"/>
  <c r="C180" i="23"/>
  <c r="K94" i="18"/>
  <c r="Q88" i="18"/>
  <c r="I226" i="19"/>
  <c r="I237" i="19"/>
  <c r="Q220" i="15"/>
  <c r="K176" i="25"/>
  <c r="H68" i="47"/>
  <c r="G226" i="19"/>
  <c r="I175" i="19"/>
  <c r="M237" i="19"/>
  <c r="E95" i="51"/>
  <c r="E153" i="27"/>
  <c r="G62" i="43"/>
  <c r="O160" i="25"/>
  <c r="O134" i="11"/>
  <c r="H80" i="43"/>
  <c r="K180" i="23"/>
  <c r="Q175" i="19"/>
  <c r="I229" i="15"/>
  <c r="I239" i="15"/>
  <c r="I249" i="15"/>
  <c r="B83" i="33"/>
  <c r="N157" i="21"/>
  <c r="M200" i="17"/>
  <c r="B15" i="8"/>
  <c r="C62" i="45"/>
  <c r="H143" i="25"/>
  <c r="G143" i="27"/>
  <c r="C139" i="25"/>
  <c r="C129" i="25" s="1"/>
  <c r="O150" i="25"/>
  <c r="P68" i="47"/>
  <c r="G100" i="18"/>
  <c r="G163" i="6" s="1"/>
  <c r="G108" i="6"/>
  <c r="K151" i="25"/>
  <c r="G167" i="25"/>
  <c r="F98" i="13"/>
  <c r="N115" i="13"/>
  <c r="I72" i="53"/>
  <c r="C133" i="27"/>
  <c r="I180" i="23"/>
  <c r="P50" i="39"/>
  <c r="C50" i="40"/>
  <c r="B26" i="8"/>
  <c r="P95" i="51"/>
  <c r="C167" i="16"/>
  <c r="F115" i="13"/>
  <c r="Q62" i="43"/>
  <c r="H50" i="36"/>
  <c r="C239" i="15"/>
  <c r="D72" i="53"/>
  <c r="K191" i="23"/>
  <c r="H129" i="23"/>
  <c r="B132" i="6"/>
  <c r="G168" i="25"/>
  <c r="F157" i="21"/>
  <c r="F143" i="24"/>
  <c r="E61" i="22"/>
  <c r="E167" i="25"/>
  <c r="E168" i="25"/>
  <c r="E172" i="25"/>
  <c r="E202" i="25"/>
  <c r="B162" i="25"/>
  <c r="K154" i="25"/>
  <c r="L162" i="23"/>
  <c r="M220" i="15"/>
  <c r="H112" i="31"/>
  <c r="D123" i="29"/>
  <c r="K200" i="17"/>
  <c r="J42" i="6"/>
  <c r="N95" i="27"/>
  <c r="D64" i="10"/>
  <c r="D153" i="6" s="1"/>
  <c r="O72" i="51"/>
  <c r="L51" i="47"/>
  <c r="P50" i="36"/>
  <c r="G133" i="27"/>
  <c r="C155" i="25"/>
  <c r="O168" i="25"/>
  <c r="L72" i="53"/>
  <c r="D33" i="6"/>
  <c r="L97" i="14"/>
  <c r="L158" i="6" s="1"/>
  <c r="O115" i="13"/>
  <c r="K72" i="53"/>
  <c r="B50" i="39"/>
  <c r="L107" i="29"/>
  <c r="O169" i="21"/>
  <c r="C134" i="25"/>
  <c r="O141" i="25"/>
  <c r="K155" i="25"/>
  <c r="O169" i="25"/>
  <c r="N101" i="18"/>
  <c r="N164" i="6" s="1"/>
  <c r="L112" i="31"/>
  <c r="L123" i="29"/>
  <c r="Q200" i="17"/>
  <c r="I175" i="21"/>
  <c r="C214" i="19"/>
  <c r="E237" i="19"/>
  <c r="N175" i="20"/>
  <c r="K133" i="27"/>
  <c r="H33" i="6"/>
  <c r="B123" i="27"/>
  <c r="H162" i="23"/>
  <c r="K237" i="19"/>
  <c r="E226" i="19"/>
  <c r="J194" i="19"/>
  <c r="O162" i="23"/>
  <c r="C157" i="25"/>
  <c r="P112" i="31"/>
  <c r="M61" i="10"/>
  <c r="I162" i="25"/>
  <c r="M62" i="43"/>
  <c r="K214" i="19"/>
  <c r="N42" i="6"/>
  <c r="N194" i="20"/>
  <c r="I88" i="18"/>
  <c r="L194" i="20"/>
  <c r="O194" i="19"/>
  <c r="O133" i="27"/>
  <c r="G172" i="25"/>
  <c r="G145" i="11"/>
  <c r="B10" i="9"/>
  <c r="L33" i="6"/>
  <c r="B30" i="6"/>
  <c r="G107" i="6"/>
  <c r="C72" i="53"/>
  <c r="J50" i="39"/>
  <c r="C153" i="27"/>
  <c r="F123" i="27"/>
  <c r="I202" i="23"/>
  <c r="Q134" i="11"/>
  <c r="D62" i="43"/>
  <c r="J62" i="43"/>
  <c r="N175" i="21"/>
  <c r="L100" i="14"/>
  <c r="L161" i="6" s="1"/>
  <c r="K157" i="21"/>
  <c r="G88" i="18"/>
  <c r="B26" i="9"/>
  <c r="G72" i="52"/>
  <c r="F72" i="53"/>
  <c r="N50" i="35"/>
  <c r="G148" i="25"/>
  <c r="K157" i="25"/>
  <c r="B10" i="8"/>
  <c r="F30" i="6"/>
  <c r="N50" i="39"/>
  <c r="J123" i="27"/>
  <c r="M133" i="27"/>
  <c r="Q153" i="27"/>
  <c r="P162" i="23"/>
  <c r="E145" i="11"/>
  <c r="C143" i="23"/>
  <c r="H62" i="43"/>
  <c r="N62" i="43"/>
  <c r="C136" i="25"/>
  <c r="O172" i="25"/>
  <c r="J115" i="13"/>
  <c r="E229" i="15"/>
  <c r="C75" i="26"/>
  <c r="C172" i="6" s="1"/>
  <c r="C117" i="6"/>
  <c r="F51" i="48"/>
  <c r="E50" i="39"/>
  <c r="K148" i="25"/>
  <c r="J50" i="36"/>
  <c r="C229" i="15"/>
  <c r="N123" i="27"/>
  <c r="J129" i="23"/>
  <c r="G202" i="23"/>
  <c r="J175" i="19"/>
  <c r="D194" i="20"/>
  <c r="L62" i="43"/>
  <c r="K158" i="25"/>
  <c r="O173" i="25"/>
  <c r="D39" i="6"/>
  <c r="L72" i="14"/>
  <c r="M98" i="13"/>
  <c r="E115" i="13"/>
  <c r="C202" i="23"/>
  <c r="C157" i="21"/>
  <c r="E249" i="15"/>
  <c r="E173" i="25"/>
  <c r="H194" i="20"/>
  <c r="P143" i="25"/>
  <c r="P162" i="25"/>
  <c r="O148" i="25"/>
  <c r="O158" i="25"/>
  <c r="G58" i="10"/>
  <c r="B33" i="6"/>
  <c r="I143" i="27"/>
  <c r="B162" i="23"/>
  <c r="K175" i="21"/>
  <c r="K162" i="23"/>
  <c r="P62" i="43"/>
  <c r="D71" i="35"/>
  <c r="Q162" i="25"/>
  <c r="K58" i="10"/>
  <c r="I143" i="25"/>
  <c r="H39" i="6"/>
  <c r="L95" i="51"/>
  <c r="F162" i="23"/>
  <c r="I73" i="26"/>
  <c r="I170" i="6" s="1"/>
  <c r="I68" i="6"/>
  <c r="O226" i="21"/>
  <c r="O80" i="18"/>
  <c r="D68" i="47"/>
  <c r="I68" i="47"/>
  <c r="M68" i="47"/>
  <c r="I50" i="39"/>
  <c r="N72" i="53"/>
  <c r="M71" i="39"/>
  <c r="H71" i="35"/>
  <c r="B71" i="35"/>
  <c r="N129" i="25"/>
  <c r="F143" i="25"/>
  <c r="N143" i="25"/>
  <c r="N162" i="25"/>
  <c r="G134" i="25"/>
  <c r="O134" i="25"/>
  <c r="O129" i="25" s="1"/>
  <c r="G136" i="25"/>
  <c r="O136" i="25"/>
  <c r="O152" i="25"/>
  <c r="G154" i="25"/>
  <c r="O154" i="25"/>
  <c r="C167" i="25"/>
  <c r="K167" i="25"/>
  <c r="C168" i="25"/>
  <c r="K168" i="25"/>
  <c r="K169" i="25"/>
  <c r="O50" i="39"/>
  <c r="H88" i="18"/>
  <c r="N95" i="29"/>
  <c r="H123" i="29"/>
  <c r="J157" i="21"/>
  <c r="B175" i="21"/>
  <c r="J175" i="21"/>
  <c r="M167" i="17"/>
  <c r="O220" i="15"/>
  <c r="H98" i="13"/>
  <c r="P98" i="13"/>
  <c r="P115" i="13"/>
  <c r="K134" i="11"/>
  <c r="I57" i="10"/>
  <c r="B64" i="6"/>
  <c r="B137" i="6" s="1"/>
  <c r="M143" i="25"/>
  <c r="J200" i="17"/>
  <c r="B145" i="11"/>
  <c r="C58" i="10"/>
  <c r="P95" i="29"/>
  <c r="D157" i="21"/>
  <c r="L157" i="21"/>
  <c r="H175" i="21"/>
  <c r="G167" i="17"/>
  <c r="G200" i="17"/>
  <c r="H131" i="6"/>
  <c r="H132" i="6"/>
  <c r="C128" i="6"/>
  <c r="M157" i="21"/>
  <c r="I58" i="10"/>
  <c r="N127" i="6"/>
  <c r="N33" i="6"/>
  <c r="F64" i="10"/>
  <c r="F153" i="6" s="1"/>
  <c r="J64" i="10"/>
  <c r="J153" i="6" s="1"/>
  <c r="D98" i="6"/>
  <c r="B80" i="43"/>
  <c r="J80" i="43"/>
  <c r="D50" i="39"/>
  <c r="L50" i="39"/>
  <c r="J83" i="33"/>
  <c r="K73" i="26"/>
  <c r="K170" i="6" s="1"/>
  <c r="K68" i="6"/>
  <c r="K141" i="6" s="1"/>
  <c r="E73" i="26"/>
  <c r="E170" i="6" s="1"/>
  <c r="E68" i="6"/>
  <c r="J50" i="37"/>
  <c r="Q72" i="53"/>
  <c r="F107" i="27"/>
  <c r="N75" i="22"/>
  <c r="O182" i="21"/>
  <c r="O192" i="21"/>
  <c r="M191" i="23"/>
  <c r="Q202" i="23"/>
  <c r="F129" i="23"/>
  <c r="G191" i="23"/>
  <c r="O157" i="21"/>
  <c r="D194" i="21"/>
  <c r="C237" i="19"/>
  <c r="I214" i="19"/>
  <c r="Q237" i="19"/>
  <c r="O237" i="19"/>
  <c r="B175" i="20"/>
  <c r="F194" i="20"/>
  <c r="G214" i="19"/>
  <c r="O214" i="19"/>
  <c r="I158" i="16"/>
  <c r="M145" i="11"/>
  <c r="I134" i="11"/>
  <c r="Q239" i="15"/>
  <c r="L75" i="22"/>
  <c r="L166" i="6" s="1"/>
  <c r="G175" i="21"/>
  <c r="H104" i="6"/>
  <c r="M95" i="51"/>
  <c r="L72" i="51"/>
  <c r="J71" i="35"/>
  <c r="K50" i="39"/>
  <c r="F101" i="18"/>
  <c r="F164" i="6" s="1"/>
  <c r="F95" i="29"/>
  <c r="O229" i="15"/>
  <c r="F167" i="17"/>
  <c r="D220" i="15"/>
  <c r="H95" i="29"/>
  <c r="N73" i="26"/>
  <c r="N170" i="6" s="1"/>
  <c r="H157" i="21"/>
  <c r="P157" i="21"/>
  <c r="P175" i="21"/>
  <c r="O167" i="17"/>
  <c r="O200" i="17"/>
  <c r="B115" i="13"/>
  <c r="C61" i="10"/>
  <c r="P131" i="6"/>
  <c r="P132" i="6"/>
  <c r="P127" i="6"/>
  <c r="P30" i="6"/>
  <c r="P33" i="6"/>
  <c r="P39" i="6"/>
  <c r="P42" i="6"/>
  <c r="F80" i="43"/>
  <c r="N80" i="43"/>
  <c r="H50" i="39"/>
  <c r="C73" i="26"/>
  <c r="C170" i="6" s="1"/>
  <c r="C68" i="6"/>
  <c r="C141" i="6" s="1"/>
  <c r="M73" i="26"/>
  <c r="M170" i="6" s="1"/>
  <c r="M68" i="6"/>
  <c r="M141" i="6" s="1"/>
  <c r="M129" i="25"/>
  <c r="M77" i="22"/>
  <c r="M168" i="6" s="1"/>
  <c r="M113" i="6"/>
  <c r="B68" i="6"/>
  <c r="B141" i="6" s="1"/>
  <c r="M162" i="25"/>
  <c r="O184" i="21"/>
  <c r="O188" i="21"/>
  <c r="Q180" i="23"/>
  <c r="N129" i="23"/>
  <c r="D162" i="23"/>
  <c r="H98" i="14"/>
  <c r="H159" i="6" s="1"/>
  <c r="C226" i="19"/>
  <c r="F175" i="20"/>
  <c r="M249" i="15"/>
  <c r="O94" i="18"/>
  <c r="K226" i="19"/>
  <c r="L167" i="17"/>
  <c r="I220" i="15"/>
  <c r="Q229" i="15"/>
  <c r="Q249" i="15"/>
  <c r="I145" i="11"/>
  <c r="N98" i="13"/>
  <c r="O73" i="26"/>
  <c r="O170" i="6" s="1"/>
  <c r="O68" i="6"/>
  <c r="O141" i="6" s="1"/>
  <c r="E143" i="27"/>
  <c r="O180" i="21"/>
  <c r="O187" i="21"/>
  <c r="E134" i="11"/>
  <c r="Q145" i="11"/>
  <c r="G68" i="47"/>
  <c r="F51" i="49"/>
  <c r="D162" i="25"/>
  <c r="L101" i="18"/>
  <c r="L164" i="6" s="1"/>
  <c r="C71" i="39"/>
  <c r="G71" i="39"/>
  <c r="P88" i="18"/>
  <c r="B157" i="21"/>
  <c r="E167" i="17"/>
  <c r="B167" i="17"/>
  <c r="J167" i="17"/>
  <c r="N167" i="17"/>
  <c r="N200" i="17"/>
  <c r="G95" i="51"/>
  <c r="B51" i="49"/>
  <c r="N71" i="35"/>
  <c r="J50" i="35"/>
  <c r="C151" i="25"/>
  <c r="K152" i="25"/>
  <c r="O155" i="25"/>
  <c r="G157" i="25"/>
  <c r="C169" i="25"/>
  <c r="K172" i="25"/>
  <c r="G176" i="25"/>
  <c r="D191" i="23"/>
  <c r="D202" i="23"/>
  <c r="F50" i="36"/>
  <c r="F175" i="21"/>
  <c r="I167" i="17"/>
  <c r="I200" i="17"/>
  <c r="G220" i="15"/>
  <c r="D98" i="13"/>
  <c r="L98" i="13"/>
  <c r="D115" i="13"/>
  <c r="H115" i="13"/>
  <c r="L115" i="13"/>
  <c r="C134" i="11"/>
  <c r="N123" i="29"/>
  <c r="D175" i="21"/>
  <c r="L175" i="21"/>
  <c r="C167" i="17"/>
  <c r="B98" i="13"/>
  <c r="J98" i="13"/>
  <c r="J75" i="22"/>
  <c r="J166" i="6" s="1"/>
  <c r="I157" i="21"/>
  <c r="Q157" i="21"/>
  <c r="O98" i="13"/>
  <c r="G98" i="13"/>
  <c r="G115" i="13"/>
  <c r="I115" i="13"/>
  <c r="M115" i="13"/>
  <c r="Q115" i="13"/>
  <c r="O72" i="53"/>
  <c r="F50" i="39"/>
  <c r="B75" i="26"/>
  <c r="B172" i="6" s="1"/>
  <c r="G73" i="26"/>
  <c r="G170" i="6" s="1"/>
  <c r="G68" i="6"/>
  <c r="G141" i="6" s="1"/>
  <c r="M143" i="27"/>
  <c r="Q73" i="26"/>
  <c r="Q170" i="6" s="1"/>
  <c r="Q68" i="6"/>
  <c r="B95" i="27"/>
  <c r="J95" i="27"/>
  <c r="E72" i="53"/>
  <c r="E77" i="22"/>
  <c r="E168" i="6" s="1"/>
  <c r="E113" i="6"/>
  <c r="I133" i="27"/>
  <c r="M78" i="22"/>
  <c r="M169" i="6" s="1"/>
  <c r="M114" i="6"/>
  <c r="N162" i="23"/>
  <c r="O181" i="21"/>
  <c r="O185" i="21"/>
  <c r="O189" i="21"/>
  <c r="O180" i="23"/>
  <c r="D75" i="22"/>
  <c r="D166" i="6" s="1"/>
  <c r="O214" i="21"/>
  <c r="O79" i="18"/>
  <c r="O226" i="19"/>
  <c r="Q226" i="19"/>
  <c r="M88" i="18"/>
  <c r="K101" i="18"/>
  <c r="K164" i="6" s="1"/>
  <c r="K109" i="6"/>
  <c r="C88" i="18"/>
  <c r="K88" i="18"/>
  <c r="F157" i="20"/>
  <c r="B194" i="20"/>
  <c r="M229" i="15"/>
  <c r="M239" i="15"/>
  <c r="C94" i="18"/>
  <c r="G237" i="19"/>
  <c r="H167" i="17"/>
  <c r="H200" i="17"/>
  <c r="L200" i="17"/>
  <c r="N157" i="19"/>
  <c r="M134" i="11"/>
  <c r="E239" i="15"/>
  <c r="E220" i="15"/>
  <c r="B71" i="39"/>
  <c r="G80" i="43"/>
  <c r="O80" i="43"/>
  <c r="F129" i="25"/>
  <c r="B143" i="25"/>
  <c r="J143" i="25"/>
  <c r="F162" i="25"/>
  <c r="L71" i="39"/>
  <c r="F50" i="35"/>
  <c r="H129" i="25"/>
  <c r="D143" i="25"/>
  <c r="L143" i="25"/>
  <c r="H162" i="25"/>
  <c r="D180" i="23"/>
  <c r="L94" i="18"/>
  <c r="B214" i="19"/>
  <c r="F95" i="51"/>
  <c r="D133" i="27"/>
  <c r="P133" i="27"/>
  <c r="P153" i="27"/>
  <c r="F180" i="23"/>
  <c r="F191" i="23"/>
  <c r="F202" i="23"/>
  <c r="N94" i="18"/>
  <c r="L214" i="19"/>
  <c r="P226" i="19"/>
  <c r="P237" i="19"/>
  <c r="J226" i="19"/>
  <c r="J237" i="19"/>
  <c r="B129" i="25"/>
  <c r="J129" i="25"/>
  <c r="J162" i="25"/>
  <c r="D129" i="25"/>
  <c r="L129" i="25"/>
  <c r="L162" i="25"/>
  <c r="F143" i="27"/>
  <c r="J143" i="27"/>
  <c r="J153" i="27"/>
  <c r="L68" i="6"/>
  <c r="L141" i="6" s="1"/>
  <c r="B101" i="6"/>
  <c r="F78" i="18"/>
  <c r="F99" i="18" s="1"/>
  <c r="F162" i="6" s="1"/>
  <c r="F108" i="6"/>
  <c r="H57" i="10"/>
  <c r="H58" i="10"/>
  <c r="H61" i="10"/>
  <c r="I129" i="25"/>
  <c r="J74" i="26"/>
  <c r="J171" i="6" s="1"/>
  <c r="J116" i="6"/>
  <c r="H95" i="51"/>
  <c r="B95" i="51"/>
  <c r="G72" i="53"/>
  <c r="H72" i="51"/>
  <c r="O68" i="47"/>
  <c r="N95" i="51"/>
  <c r="C72" i="52"/>
  <c r="J51" i="48"/>
  <c r="C80" i="43"/>
  <c r="M50" i="39"/>
  <c r="E71" i="35"/>
  <c r="F153" i="27"/>
  <c r="L180" i="23"/>
  <c r="L191" i="23"/>
  <c r="L202" i="23"/>
  <c r="D94" i="18"/>
  <c r="B88" i="18"/>
  <c r="J214" i="19"/>
  <c r="B237" i="19"/>
  <c r="F60" i="6"/>
  <c r="F133" i="6" s="1"/>
  <c r="H101" i="18"/>
  <c r="H164" i="6" s="1"/>
  <c r="C50" i="39"/>
  <c r="B50" i="36"/>
  <c r="N50" i="36"/>
  <c r="D143" i="27"/>
  <c r="P143" i="27"/>
  <c r="D153" i="27"/>
  <c r="N180" i="23"/>
  <c r="N191" i="23"/>
  <c r="N202" i="23"/>
  <c r="F94" i="18"/>
  <c r="D214" i="19"/>
  <c r="H226" i="19"/>
  <c r="H237" i="19"/>
  <c r="J60" i="6"/>
  <c r="J133" i="6" s="1"/>
  <c r="B78" i="18"/>
  <c r="B99" i="18" s="1"/>
  <c r="B162" i="6" s="1"/>
  <c r="B108" i="6"/>
  <c r="J78" i="18"/>
  <c r="J99" i="18" s="1"/>
  <c r="J162" i="6" s="1"/>
  <c r="J108" i="6"/>
  <c r="Q98" i="14"/>
  <c r="Q159" i="6" s="1"/>
  <c r="Q104" i="6"/>
  <c r="I100" i="14"/>
  <c r="I161" i="6" s="1"/>
  <c r="I106" i="6"/>
  <c r="G229" i="15"/>
  <c r="G239" i="15"/>
  <c r="G249" i="15"/>
  <c r="C145" i="11"/>
  <c r="O112" i="31"/>
  <c r="P47" i="9"/>
  <c r="L220" i="15"/>
  <c r="B57" i="10"/>
  <c r="B58" i="10"/>
  <c r="B61" i="10"/>
  <c r="J134" i="11"/>
  <c r="J145" i="11"/>
  <c r="C98" i="14"/>
  <c r="C159" i="6" s="1"/>
  <c r="C104" i="6"/>
  <c r="C100" i="14"/>
  <c r="C161" i="6" s="1"/>
  <c r="C106" i="6"/>
  <c r="K229" i="15"/>
  <c r="K239" i="15"/>
  <c r="K249" i="15"/>
  <c r="O145" i="11"/>
  <c r="D128" i="6"/>
  <c r="M112" i="31"/>
  <c r="F74" i="26"/>
  <c r="F171" i="6" s="1"/>
  <c r="F116" i="6"/>
  <c r="N74" i="26"/>
  <c r="N171" i="6" s="1"/>
  <c r="N116" i="6"/>
  <c r="J47" i="9"/>
  <c r="J75" i="26"/>
  <c r="J172" i="6" s="1"/>
  <c r="J117" i="6"/>
  <c r="F76" i="26"/>
  <c r="F173" i="6" s="1"/>
  <c r="F118" i="6"/>
  <c r="N76" i="26"/>
  <c r="N173" i="6" s="1"/>
  <c r="N118" i="6"/>
  <c r="I101" i="18"/>
  <c r="I164" i="6" s="1"/>
  <c r="I109" i="6"/>
  <c r="Q175" i="21"/>
  <c r="J220" i="15"/>
  <c r="P134" i="11"/>
  <c r="P145" i="11"/>
  <c r="C66" i="10"/>
  <c r="C155" i="6" s="1"/>
  <c r="C100" i="6"/>
  <c r="K66" i="10"/>
  <c r="K155" i="6" s="1"/>
  <c r="K100" i="6"/>
  <c r="Q98" i="13"/>
  <c r="I98" i="14"/>
  <c r="I159" i="6" s="1"/>
  <c r="I104" i="6"/>
  <c r="Q100" i="14"/>
  <c r="Q161" i="6" s="1"/>
  <c r="Q106" i="6"/>
  <c r="H47" i="9"/>
  <c r="B134" i="11"/>
  <c r="K98" i="14"/>
  <c r="K159" i="6" s="1"/>
  <c r="K104" i="6"/>
  <c r="K100" i="14"/>
  <c r="K161" i="6" s="1"/>
  <c r="K106" i="6"/>
  <c r="L57" i="10"/>
  <c r="L58" i="10"/>
  <c r="L61" i="10"/>
  <c r="L129" i="6"/>
  <c r="E112" i="31"/>
  <c r="B47" i="9"/>
  <c r="B15" i="9"/>
  <c r="F75" i="26"/>
  <c r="F172" i="6" s="1"/>
  <c r="F117" i="6"/>
  <c r="N75" i="26"/>
  <c r="N172" i="6" s="1"/>
  <c r="N117" i="6"/>
  <c r="J76" i="26"/>
  <c r="J173" i="6" s="1"/>
  <c r="J118" i="6"/>
  <c r="Q77" i="22"/>
  <c r="Q168" i="6" s="1"/>
  <c r="Q113" i="6"/>
  <c r="Q95" i="51"/>
  <c r="K68" i="47"/>
  <c r="P72" i="51"/>
  <c r="C68" i="47"/>
  <c r="I72" i="52"/>
  <c r="Q72" i="52"/>
  <c r="K72" i="52"/>
  <c r="B51" i="48"/>
  <c r="P51" i="47"/>
  <c r="K80" i="43"/>
  <c r="E68" i="47"/>
  <c r="J71" i="39"/>
  <c r="L71" i="35"/>
  <c r="D71" i="39"/>
  <c r="F133" i="27"/>
  <c r="J133" i="27"/>
  <c r="H73" i="26"/>
  <c r="H170" i="6" s="1"/>
  <c r="H68" i="6"/>
  <c r="H141" i="6" s="1"/>
  <c r="B226" i="19"/>
  <c r="I95" i="51"/>
  <c r="D72" i="51"/>
  <c r="O72" i="52"/>
  <c r="N51" i="48"/>
  <c r="D51" i="47"/>
  <c r="L68" i="47"/>
  <c r="E80" i="43"/>
  <c r="M80" i="43"/>
  <c r="F71" i="39"/>
  <c r="B72" i="53"/>
  <c r="J72" i="53"/>
  <c r="L50" i="35"/>
  <c r="H71" i="39"/>
  <c r="F71" i="35"/>
  <c r="N133" i="27"/>
  <c r="B143" i="27"/>
  <c r="B153" i="27"/>
  <c r="N153" i="27"/>
  <c r="G137" i="25"/>
  <c r="C180" i="25"/>
  <c r="C59" i="22"/>
  <c r="K180" i="25"/>
  <c r="K59" i="22"/>
  <c r="G151" i="25"/>
  <c r="G152" i="25"/>
  <c r="G155" i="25"/>
  <c r="C191" i="25"/>
  <c r="C60" i="22"/>
  <c r="K191" i="25"/>
  <c r="K60" i="22"/>
  <c r="G169" i="25"/>
  <c r="C202" i="25"/>
  <c r="C61" i="22"/>
  <c r="K202" i="25"/>
  <c r="K61" i="22"/>
  <c r="P180" i="23"/>
  <c r="P191" i="23"/>
  <c r="P202" i="23"/>
  <c r="H94" i="18"/>
  <c r="F214" i="19"/>
  <c r="N88" i="18"/>
  <c r="F226" i="19"/>
  <c r="F237" i="19"/>
  <c r="N60" i="6"/>
  <c r="N133" i="6" s="1"/>
  <c r="K71" i="39"/>
  <c r="C71" i="35"/>
  <c r="G71" i="35"/>
  <c r="K71" i="35"/>
  <c r="O71" i="35"/>
  <c r="L133" i="27"/>
  <c r="H143" i="27"/>
  <c r="B180" i="23"/>
  <c r="B191" i="23"/>
  <c r="B202" i="23"/>
  <c r="J94" i="18"/>
  <c r="D88" i="18"/>
  <c r="P214" i="19"/>
  <c r="L226" i="19"/>
  <c r="L237" i="19"/>
  <c r="B100" i="18"/>
  <c r="B163" i="6" s="1"/>
  <c r="J100" i="18"/>
  <c r="J163" i="6" s="1"/>
  <c r="B101" i="18"/>
  <c r="B164" i="6" s="1"/>
  <c r="J101" i="18"/>
  <c r="J164" i="6" s="1"/>
  <c r="J95" i="29"/>
  <c r="E98" i="14"/>
  <c r="E159" i="6" s="1"/>
  <c r="E104" i="6"/>
  <c r="E100" i="14"/>
  <c r="E161" i="6" s="1"/>
  <c r="E106" i="6"/>
  <c r="O239" i="15"/>
  <c r="O249" i="15"/>
  <c r="K145" i="11"/>
  <c r="K112" i="31"/>
  <c r="D74" i="26"/>
  <c r="D171" i="6" s="1"/>
  <c r="D116" i="6"/>
  <c r="L74" i="26"/>
  <c r="L171" i="6" s="1"/>
  <c r="L116" i="6"/>
  <c r="D47" i="9"/>
  <c r="D75" i="26"/>
  <c r="D172" i="6" s="1"/>
  <c r="D117" i="6"/>
  <c r="L75" i="26"/>
  <c r="L172" i="6" s="1"/>
  <c r="L117" i="6"/>
  <c r="D76" i="26"/>
  <c r="D173" i="6" s="1"/>
  <c r="D118" i="6"/>
  <c r="L76" i="26"/>
  <c r="L173" i="6" s="1"/>
  <c r="L118" i="6"/>
  <c r="H220" i="15"/>
  <c r="J57" i="10"/>
  <c r="J58" i="10"/>
  <c r="N134" i="11"/>
  <c r="N145" i="11"/>
  <c r="F112" i="31"/>
  <c r="N112" i="31"/>
  <c r="H78" i="18"/>
  <c r="H108" i="6"/>
  <c r="P78" i="18"/>
  <c r="P108" i="6"/>
  <c r="G98" i="14"/>
  <c r="G159" i="6" s="1"/>
  <c r="G104" i="6"/>
  <c r="O100" i="14"/>
  <c r="O161" i="6" s="1"/>
  <c r="O106" i="6"/>
  <c r="C220" i="15"/>
  <c r="G134" i="11"/>
  <c r="D57" i="10"/>
  <c r="D58" i="10"/>
  <c r="D61" i="10"/>
  <c r="H129" i="6"/>
  <c r="I112" i="31"/>
  <c r="N47" i="9"/>
  <c r="E78" i="18"/>
  <c r="E100" i="18"/>
  <c r="E163" i="6" s="1"/>
  <c r="E108" i="6"/>
  <c r="E157" i="21"/>
  <c r="M78" i="18"/>
  <c r="M100" i="18"/>
  <c r="M163" i="6" s="1"/>
  <c r="M108" i="6"/>
  <c r="E101" i="18"/>
  <c r="E164" i="6" s="1"/>
  <c r="E109" i="6"/>
  <c r="H166" i="6"/>
  <c r="G53" i="10"/>
  <c r="G65" i="10"/>
  <c r="G154" i="6" s="1"/>
  <c r="G99" i="6"/>
  <c r="K115" i="13"/>
  <c r="J61" i="10"/>
  <c r="E98" i="13"/>
  <c r="I98" i="13"/>
  <c r="N128" i="6"/>
  <c r="H128" i="6"/>
  <c r="N78" i="18"/>
  <c r="N108" i="6"/>
  <c r="G112" i="31"/>
  <c r="B103" i="6"/>
  <c r="B97" i="14"/>
  <c r="B158" i="6" s="1"/>
  <c r="L128" i="6"/>
  <c r="H51" i="47"/>
  <c r="I80" i="43"/>
  <c r="Q80" i="43"/>
  <c r="Q68" i="47"/>
  <c r="N71" i="39"/>
  <c r="H50" i="35"/>
  <c r="P50" i="35"/>
  <c r="P71" i="39"/>
  <c r="I71" i="35"/>
  <c r="M71" i="35"/>
  <c r="Q71" i="35"/>
  <c r="B133" i="27"/>
  <c r="N143" i="27"/>
  <c r="D73" i="26"/>
  <c r="D170" i="6" s="1"/>
  <c r="D68" i="6"/>
  <c r="D141" i="6" s="1"/>
  <c r="P73" i="26"/>
  <c r="P170" i="6" s="1"/>
  <c r="P68" i="6"/>
  <c r="P141" i="6" s="1"/>
  <c r="G180" i="25"/>
  <c r="G59" i="22"/>
  <c r="O180" i="25"/>
  <c r="O59" i="22"/>
  <c r="G191" i="25"/>
  <c r="G60" i="22"/>
  <c r="O191" i="25"/>
  <c r="O60" i="22"/>
  <c r="G202" i="25"/>
  <c r="G61" i="22"/>
  <c r="O202" i="25"/>
  <c r="O61" i="22"/>
  <c r="H180" i="23"/>
  <c r="H191" i="23"/>
  <c r="H202" i="23"/>
  <c r="P94" i="18"/>
  <c r="F88" i="18"/>
  <c r="N214" i="19"/>
  <c r="N226" i="19"/>
  <c r="N237" i="19"/>
  <c r="G50" i="39"/>
  <c r="O71" i="39"/>
  <c r="H133" i="27"/>
  <c r="L143" i="27"/>
  <c r="H153" i="27"/>
  <c r="L153" i="27"/>
  <c r="J180" i="23"/>
  <c r="J191" i="23"/>
  <c r="J202" i="23"/>
  <c r="B94" i="18"/>
  <c r="H214" i="19"/>
  <c r="L88" i="18"/>
  <c r="D226" i="19"/>
  <c r="D237" i="19"/>
  <c r="B60" i="6"/>
  <c r="B133" i="6" s="1"/>
  <c r="F100" i="18"/>
  <c r="F163" i="6" s="1"/>
  <c r="N100" i="18"/>
  <c r="N163" i="6" s="1"/>
  <c r="B95" i="29"/>
  <c r="M98" i="14"/>
  <c r="M159" i="6" s="1"/>
  <c r="M104" i="6"/>
  <c r="M100" i="14"/>
  <c r="M161" i="6" s="1"/>
  <c r="M106" i="6"/>
  <c r="P57" i="10"/>
  <c r="P58" i="10"/>
  <c r="P61" i="10"/>
  <c r="C112" i="31"/>
  <c r="H74" i="26"/>
  <c r="H171" i="6" s="1"/>
  <c r="H116" i="6"/>
  <c r="P74" i="26"/>
  <c r="P171" i="6" s="1"/>
  <c r="P116" i="6"/>
  <c r="L47" i="9"/>
  <c r="H75" i="26"/>
  <c r="H172" i="6" s="1"/>
  <c r="H117" i="6"/>
  <c r="P75" i="26"/>
  <c r="P172" i="6" s="1"/>
  <c r="P117" i="6"/>
  <c r="H76" i="26"/>
  <c r="H173" i="6" s="1"/>
  <c r="H118" i="6"/>
  <c r="P76" i="26"/>
  <c r="P173" i="6" s="1"/>
  <c r="P118" i="6"/>
  <c r="I58" i="22"/>
  <c r="I76" i="22"/>
  <c r="I167" i="6" s="1"/>
  <c r="I112" i="6"/>
  <c r="Q58" i="22"/>
  <c r="Q76" i="22"/>
  <c r="Q167" i="6" s="1"/>
  <c r="Q112" i="6"/>
  <c r="I78" i="22"/>
  <c r="I169" i="6" s="1"/>
  <c r="I114" i="6"/>
  <c r="Q78" i="22"/>
  <c r="Q169" i="6" s="1"/>
  <c r="Q114" i="6"/>
  <c r="P220" i="15"/>
  <c r="D229" i="15"/>
  <c r="H229" i="15"/>
  <c r="L229" i="15"/>
  <c r="P229" i="15"/>
  <c r="D239" i="15"/>
  <c r="H239" i="15"/>
  <c r="L239" i="15"/>
  <c r="P239" i="15"/>
  <c r="D249" i="15"/>
  <c r="H249" i="15"/>
  <c r="L249" i="15"/>
  <c r="P249" i="15"/>
  <c r="F134" i="11"/>
  <c r="F145" i="11"/>
  <c r="J112" i="31"/>
  <c r="D78" i="18"/>
  <c r="D108" i="6"/>
  <c r="L78" i="18"/>
  <c r="L108" i="6"/>
  <c r="O98" i="14"/>
  <c r="O159" i="6" s="1"/>
  <c r="O104" i="6"/>
  <c r="G100" i="14"/>
  <c r="G161" i="6" s="1"/>
  <c r="G106" i="6"/>
  <c r="P129" i="6"/>
  <c r="P72" i="53"/>
  <c r="Q112" i="31"/>
  <c r="F47" i="9"/>
  <c r="I78" i="18"/>
  <c r="I100" i="18"/>
  <c r="I163" i="6" s="1"/>
  <c r="I108" i="6"/>
  <c r="Q78" i="18"/>
  <c r="Q100" i="18"/>
  <c r="Q163" i="6" s="1"/>
  <c r="Q108" i="6"/>
  <c r="E175" i="21"/>
  <c r="M101" i="18"/>
  <c r="M164" i="6" s="1"/>
  <c r="M109" i="6"/>
  <c r="C98" i="13"/>
  <c r="K98" i="13"/>
  <c r="C115" i="13"/>
  <c r="B220" i="15"/>
  <c r="H134" i="11"/>
  <c r="H145" i="11"/>
  <c r="P98" i="6"/>
  <c r="P64" i="10"/>
  <c r="P153" i="6" s="1"/>
  <c r="O53" i="10"/>
  <c r="O65" i="10"/>
  <c r="O154" i="6" s="1"/>
  <c r="O99" i="6"/>
  <c r="G66" i="10"/>
  <c r="G155" i="6" s="1"/>
  <c r="G100" i="6"/>
  <c r="O66" i="10"/>
  <c r="O155" i="6" s="1"/>
  <c r="O100" i="6"/>
  <c r="F128" i="6"/>
  <c r="I77" i="22"/>
  <c r="I168" i="6" s="1"/>
  <c r="I113" i="6"/>
  <c r="Q101" i="18"/>
  <c r="Q164" i="6" s="1"/>
  <c r="Q109" i="6"/>
  <c r="N220" i="15"/>
  <c r="B229" i="15"/>
  <c r="F229" i="15"/>
  <c r="J229" i="15"/>
  <c r="N229" i="15"/>
  <c r="B239" i="15"/>
  <c r="F239" i="15"/>
  <c r="J239" i="15"/>
  <c r="N239" i="15"/>
  <c r="B249" i="15"/>
  <c r="F249" i="15"/>
  <c r="J249" i="15"/>
  <c r="N249" i="15"/>
  <c r="N103" i="6"/>
  <c r="N97" i="14"/>
  <c r="N158" i="6" s="1"/>
  <c r="L134" i="11"/>
  <c r="L145" i="11"/>
  <c r="K53" i="10"/>
  <c r="K65" i="10"/>
  <c r="K154" i="6" s="1"/>
  <c r="K99" i="6"/>
  <c r="E66" i="10"/>
  <c r="E155" i="6" s="1"/>
  <c r="E100" i="6"/>
  <c r="M66" i="10"/>
  <c r="M155" i="6" s="1"/>
  <c r="M100" i="6"/>
  <c r="J128" i="6"/>
  <c r="F220" i="15"/>
  <c r="N101" i="6"/>
  <c r="N95" i="14"/>
  <c r="D134" i="11"/>
  <c r="D145" i="11"/>
  <c r="H98" i="6"/>
  <c r="H64" i="10"/>
  <c r="H153" i="6" s="1"/>
  <c r="C53" i="10"/>
  <c r="C65" i="10"/>
  <c r="C154" i="6" s="1"/>
  <c r="C99" i="6"/>
  <c r="E53" i="10"/>
  <c r="E65" i="10"/>
  <c r="E154" i="6" s="1"/>
  <c r="E99" i="6"/>
  <c r="I53" i="10"/>
  <c r="I65" i="10"/>
  <c r="I154" i="6" s="1"/>
  <c r="I99" i="6"/>
  <c r="M53" i="10"/>
  <c r="M65" i="10"/>
  <c r="M154" i="6" s="1"/>
  <c r="M99" i="6"/>
  <c r="Q53" i="10"/>
  <c r="Q65" i="10"/>
  <c r="Q154" i="6" s="1"/>
  <c r="Q99" i="6"/>
  <c r="I66" i="10"/>
  <c r="I155" i="6" s="1"/>
  <c r="I100" i="6"/>
  <c r="Q66" i="10"/>
  <c r="Q155" i="6" s="1"/>
  <c r="Q100" i="6"/>
  <c r="B128" i="6"/>
  <c r="C143" i="25" l="1"/>
  <c r="K129" i="25"/>
  <c r="L73" i="26"/>
  <c r="L170" i="6" s="1"/>
  <c r="B73" i="26"/>
  <c r="B170" i="6" s="1"/>
  <c r="F73" i="26"/>
  <c r="F170" i="6" s="1"/>
  <c r="G44" i="8"/>
  <c r="G46" i="8"/>
  <c r="G129" i="25"/>
  <c r="C5" i="9"/>
  <c r="C51" i="9" s="1"/>
  <c r="O162" i="25"/>
  <c r="M111" i="6"/>
  <c r="O143" i="25"/>
  <c r="G47" i="8"/>
  <c r="J97" i="14"/>
  <c r="J158" i="6" s="1"/>
  <c r="J101" i="6"/>
  <c r="I5" i="9"/>
  <c r="I51" i="9" s="1"/>
  <c r="O5" i="9"/>
  <c r="O53" i="9" s="1"/>
  <c r="P5" i="9"/>
  <c r="P53" i="9" s="1"/>
  <c r="G5" i="9"/>
  <c r="G53" i="9" s="1"/>
  <c r="J103" i="6"/>
  <c r="G43" i="8"/>
  <c r="B5" i="8"/>
  <c r="B41" i="8" s="1"/>
  <c r="K26" i="7"/>
  <c r="K5" i="7" s="1"/>
  <c r="F5" i="9"/>
  <c r="F51" i="9" s="1"/>
  <c r="L5" i="9"/>
  <c r="E5" i="9"/>
  <c r="E52" i="9" s="1"/>
  <c r="Q43" i="8"/>
  <c r="Q47" i="8"/>
  <c r="C44" i="8"/>
  <c r="J5" i="8"/>
  <c r="J43" i="8" s="1"/>
  <c r="C45" i="8"/>
  <c r="G41" i="8"/>
  <c r="C47" i="8"/>
  <c r="G45" i="8"/>
  <c r="C26" i="7"/>
  <c r="C5" i="7" s="1"/>
  <c r="C41" i="7" s="1"/>
  <c r="I26" i="7"/>
  <c r="I5" i="7" s="1"/>
  <c r="M5" i="9"/>
  <c r="M52" i="9" s="1"/>
  <c r="D5" i="9"/>
  <c r="D52" i="9" s="1"/>
  <c r="J5" i="9"/>
  <c r="J53" i="9" s="1"/>
  <c r="O43" i="8"/>
  <c r="O45" i="8"/>
  <c r="O47" i="8"/>
  <c r="O41" i="8"/>
  <c r="O42" i="8"/>
  <c r="O44" i="8"/>
  <c r="D5" i="8"/>
  <c r="D47" i="8" s="1"/>
  <c r="H5" i="8"/>
  <c r="H45" i="8" s="1"/>
  <c r="Q42" i="8"/>
  <c r="Q45" i="8"/>
  <c r="N43" i="8"/>
  <c r="Q44" i="8"/>
  <c r="Q46" i="8"/>
  <c r="Q41" i="8"/>
  <c r="E44" i="8"/>
  <c r="E41" i="8"/>
  <c r="E42" i="8"/>
  <c r="E46" i="8"/>
  <c r="E47" i="8"/>
  <c r="E43" i="8"/>
  <c r="E45" i="8"/>
  <c r="K47" i="8"/>
  <c r="K45" i="8"/>
  <c r="K44" i="8"/>
  <c r="K43" i="8"/>
  <c r="K42" i="8"/>
  <c r="K41" i="8"/>
  <c r="K46" i="8"/>
  <c r="M46" i="8"/>
  <c r="M44" i="8"/>
  <c r="M47" i="8"/>
  <c r="M45" i="8"/>
  <c r="M41" i="8"/>
  <c r="M42" i="8"/>
  <c r="M43" i="8"/>
  <c r="K53" i="9"/>
  <c r="K52" i="9"/>
  <c r="K51" i="9"/>
  <c r="E162" i="25"/>
  <c r="E115" i="6"/>
  <c r="D106" i="6"/>
  <c r="D72" i="14"/>
  <c r="D100" i="14"/>
  <c r="D161" i="6" s="1"/>
  <c r="Q26" i="7"/>
  <c r="Q5" i="7" s="1"/>
  <c r="K143" i="25"/>
  <c r="J115" i="6"/>
  <c r="J73" i="26"/>
  <c r="J170" i="6" s="1"/>
  <c r="C162" i="25"/>
  <c r="G162" i="25"/>
  <c r="O46" i="8"/>
  <c r="E26" i="7"/>
  <c r="E5" i="7" s="1"/>
  <c r="G115" i="6"/>
  <c r="N50" i="6"/>
  <c r="O26" i="7"/>
  <c r="O5" i="7" s="1"/>
  <c r="F101" i="6"/>
  <c r="F26" i="7"/>
  <c r="F5" i="7" s="1"/>
  <c r="D95" i="14"/>
  <c r="D156" i="6" s="1"/>
  <c r="F103" i="6"/>
  <c r="J95" i="14"/>
  <c r="J156" i="6" s="1"/>
  <c r="F95" i="14"/>
  <c r="F156" i="6" s="1"/>
  <c r="B50" i="6"/>
  <c r="F97" i="14"/>
  <c r="F158" i="6" s="1"/>
  <c r="P26" i="7"/>
  <c r="P5" i="7" s="1"/>
  <c r="B26" i="7"/>
  <c r="B5" i="7" s="1"/>
  <c r="B47" i="7" s="1"/>
  <c r="G26" i="7"/>
  <c r="L26" i="7"/>
  <c r="L5" i="7" s="1"/>
  <c r="H26" i="7"/>
  <c r="H5" i="7" s="1"/>
  <c r="B95" i="14"/>
  <c r="B156" i="6" s="1"/>
  <c r="D26" i="7"/>
  <c r="D5" i="7" s="1"/>
  <c r="P97" i="14"/>
  <c r="P158" i="6" s="1"/>
  <c r="P103" i="6"/>
  <c r="P72" i="14"/>
  <c r="J26" i="7"/>
  <c r="J5" i="7" s="1"/>
  <c r="N26" i="7"/>
  <c r="N5" i="7" s="1"/>
  <c r="Q52" i="9"/>
  <c r="Q53" i="9"/>
  <c r="Q51" i="9"/>
  <c r="L101" i="6"/>
  <c r="L95" i="14"/>
  <c r="H50" i="6"/>
  <c r="E114" i="6"/>
  <c r="E78" i="22"/>
  <c r="E169" i="6" s="1"/>
  <c r="G143" i="25"/>
  <c r="C42" i="8"/>
  <c r="D50" i="6"/>
  <c r="C46" i="8"/>
  <c r="C41" i="8"/>
  <c r="E58" i="22"/>
  <c r="K162" i="25"/>
  <c r="L42" i="8"/>
  <c r="L45" i="8"/>
  <c r="L41" i="8"/>
  <c r="L43" i="8"/>
  <c r="L44" i="8"/>
  <c r="L46" i="8"/>
  <c r="F50" i="6"/>
  <c r="N52" i="9"/>
  <c r="K50" i="6"/>
  <c r="N166" i="6"/>
  <c r="M50" i="6"/>
  <c r="O101" i="18"/>
  <c r="O164" i="6" s="1"/>
  <c r="O109" i="6"/>
  <c r="J50" i="6"/>
  <c r="F44" i="8"/>
  <c r="P50" i="6"/>
  <c r="N44" i="8"/>
  <c r="F43" i="8"/>
  <c r="O78" i="18"/>
  <c r="O100" i="18"/>
  <c r="O163" i="6" s="1"/>
  <c r="O108" i="6"/>
  <c r="Q141" i="6"/>
  <c r="Q50" i="6"/>
  <c r="O175" i="21"/>
  <c r="G50" i="6"/>
  <c r="M45" i="7"/>
  <c r="H103" i="6"/>
  <c r="H72" i="14"/>
  <c r="H97" i="14"/>
  <c r="H158" i="6" s="1"/>
  <c r="C50" i="6"/>
  <c r="I141" i="6"/>
  <c r="I50" i="6"/>
  <c r="O50" i="6"/>
  <c r="E141" i="6"/>
  <c r="E50" i="6"/>
  <c r="E98" i="6"/>
  <c r="E64" i="10"/>
  <c r="E153" i="6" s="1"/>
  <c r="M107" i="6"/>
  <c r="M99" i="18"/>
  <c r="M162" i="6" s="1"/>
  <c r="I97" i="14"/>
  <c r="I158" i="6" s="1"/>
  <c r="I103" i="6"/>
  <c r="I72" i="14"/>
  <c r="I98" i="6"/>
  <c r="I64" i="10"/>
  <c r="I153" i="6" s="1"/>
  <c r="N47" i="8"/>
  <c r="N42" i="8"/>
  <c r="K98" i="6"/>
  <c r="K64" i="10"/>
  <c r="K153" i="6" s="1"/>
  <c r="F47" i="8"/>
  <c r="F42" i="8"/>
  <c r="O58" i="22"/>
  <c r="O76" i="22"/>
  <c r="O167" i="6" s="1"/>
  <c r="O112" i="6"/>
  <c r="N107" i="6"/>
  <c r="N97" i="6" s="1"/>
  <c r="N53" i="9"/>
  <c r="K77" i="22"/>
  <c r="K168" i="6" s="1"/>
  <c r="K113" i="6"/>
  <c r="K58" i="22"/>
  <c r="K76" i="22"/>
  <c r="K167" i="6" s="1"/>
  <c r="K112" i="6"/>
  <c r="K97" i="14"/>
  <c r="K158" i="6" s="1"/>
  <c r="K103" i="6"/>
  <c r="K72" i="14"/>
  <c r="L47" i="8"/>
  <c r="Q97" i="14"/>
  <c r="Q158" i="6" s="1"/>
  <c r="Q103" i="6"/>
  <c r="Q72" i="14"/>
  <c r="B107" i="6"/>
  <c r="N156" i="6"/>
  <c r="O78" i="22"/>
  <c r="O169" i="6" s="1"/>
  <c r="O114" i="6"/>
  <c r="O77" i="22"/>
  <c r="O168" i="6" s="1"/>
  <c r="O113" i="6"/>
  <c r="G58" i="22"/>
  <c r="G76" i="22"/>
  <c r="G167" i="6" s="1"/>
  <c r="G112" i="6"/>
  <c r="K78" i="22"/>
  <c r="K169" i="6" s="1"/>
  <c r="K114" i="6"/>
  <c r="M98" i="6"/>
  <c r="M64" i="10"/>
  <c r="M153" i="6" s="1"/>
  <c r="C98" i="6"/>
  <c r="C64" i="10"/>
  <c r="C153" i="6" s="1"/>
  <c r="N45" i="8"/>
  <c r="F45" i="8"/>
  <c r="O98" i="6"/>
  <c r="O64" i="10"/>
  <c r="O153" i="6" s="1"/>
  <c r="I107" i="6"/>
  <c r="I99" i="18"/>
  <c r="I162" i="6" s="1"/>
  <c r="O97" i="14"/>
  <c r="O158" i="6" s="1"/>
  <c r="O103" i="6"/>
  <c r="O72" i="14"/>
  <c r="D107" i="6"/>
  <c r="D99" i="18"/>
  <c r="D162" i="6" s="1"/>
  <c r="G78" i="22"/>
  <c r="G169" i="6" s="1"/>
  <c r="G114" i="6"/>
  <c r="G77" i="22"/>
  <c r="G168" i="6" s="1"/>
  <c r="G113" i="6"/>
  <c r="P107" i="6"/>
  <c r="P99" i="18"/>
  <c r="P162" i="6" s="1"/>
  <c r="N99" i="18"/>
  <c r="C78" i="22"/>
  <c r="C169" i="6" s="1"/>
  <c r="C114" i="6"/>
  <c r="L50" i="6"/>
  <c r="H52" i="9"/>
  <c r="C97" i="14"/>
  <c r="C158" i="6" s="1"/>
  <c r="C103" i="6"/>
  <c r="C72" i="14"/>
  <c r="F107" i="6"/>
  <c r="F97" i="6" s="1"/>
  <c r="B97" i="6"/>
  <c r="L107" i="6"/>
  <c r="L99" i="18"/>
  <c r="L162" i="6" s="1"/>
  <c r="Q111" i="6"/>
  <c r="Q75" i="22"/>
  <c r="Q166" i="6" s="1"/>
  <c r="G98" i="6"/>
  <c r="G64" i="10"/>
  <c r="G153" i="6" s="1"/>
  <c r="E107" i="6"/>
  <c r="E99" i="18"/>
  <c r="E162" i="6" s="1"/>
  <c r="G97" i="14"/>
  <c r="G158" i="6" s="1"/>
  <c r="G103" i="6"/>
  <c r="G72" i="14"/>
  <c r="H107" i="6"/>
  <c r="H99" i="18"/>
  <c r="H162" i="6" s="1"/>
  <c r="C58" i="22"/>
  <c r="C76" i="22"/>
  <c r="C167" i="6" s="1"/>
  <c r="C112" i="6"/>
  <c r="Q98" i="6"/>
  <c r="Q64" i="10"/>
  <c r="Q153" i="6" s="1"/>
  <c r="F46" i="8"/>
  <c r="Q107" i="6"/>
  <c r="Q99" i="18"/>
  <c r="Q162" i="6" s="1"/>
  <c r="I111" i="6"/>
  <c r="I75" i="22"/>
  <c r="I166" i="6" s="1"/>
  <c r="M97" i="14"/>
  <c r="M158" i="6" s="1"/>
  <c r="M103" i="6"/>
  <c r="M72" i="14"/>
  <c r="E97" i="14"/>
  <c r="E158" i="6" s="1"/>
  <c r="E103" i="6"/>
  <c r="E72" i="14"/>
  <c r="C77" i="22"/>
  <c r="C168" i="6" s="1"/>
  <c r="C113" i="6"/>
  <c r="M47" i="7"/>
  <c r="B5" i="9"/>
  <c r="B52" i="9" s="1"/>
  <c r="N46" i="8"/>
  <c r="J107" i="6"/>
  <c r="K46" i="9" l="1"/>
  <c r="J97" i="6"/>
  <c r="J152" i="6" s="1"/>
  <c r="C52" i="9"/>
  <c r="C53" i="9"/>
  <c r="C46" i="9" s="1"/>
  <c r="J46" i="8"/>
  <c r="G51" i="9"/>
  <c r="G46" i="9" s="1"/>
  <c r="G52" i="9"/>
  <c r="J44" i="8"/>
  <c r="J41" i="8"/>
  <c r="B43" i="8"/>
  <c r="I53" i="9"/>
  <c r="O52" i="9"/>
  <c r="O46" i="9" s="1"/>
  <c r="B44" i="8"/>
  <c r="B47" i="8"/>
  <c r="B46" i="8"/>
  <c r="J42" i="8"/>
  <c r="K46" i="7"/>
  <c r="K44" i="7"/>
  <c r="O51" i="9"/>
  <c r="E51" i="9"/>
  <c r="F53" i="9"/>
  <c r="F52" i="9"/>
  <c r="I52" i="9"/>
  <c r="D44" i="8"/>
  <c r="G40" i="8"/>
  <c r="B42" i="8"/>
  <c r="M40" i="8"/>
  <c r="B45" i="8"/>
  <c r="C44" i="7"/>
  <c r="C46" i="7"/>
  <c r="F47" i="7"/>
  <c r="K41" i="7"/>
  <c r="E53" i="9"/>
  <c r="H47" i="8"/>
  <c r="H42" i="8"/>
  <c r="Q40" i="8"/>
  <c r="J47" i="8"/>
  <c r="H44" i="8"/>
  <c r="J45" i="8"/>
  <c r="H43" i="8"/>
  <c r="C45" i="7"/>
  <c r="C47" i="7"/>
  <c r="C42" i="7"/>
  <c r="C43" i="7"/>
  <c r="D41" i="8"/>
  <c r="H46" i="8"/>
  <c r="D42" i="8"/>
  <c r="E40" i="8"/>
  <c r="D46" i="8"/>
  <c r="K40" i="8"/>
  <c r="M51" i="9"/>
  <c r="K45" i="7"/>
  <c r="K43" i="7"/>
  <c r="M53" i="9"/>
  <c r="Q46" i="9"/>
  <c r="K42" i="7"/>
  <c r="J52" i="9"/>
  <c r="D53" i="9"/>
  <c r="J51" i="9"/>
  <c r="J46" i="9" s="1"/>
  <c r="D51" i="9"/>
  <c r="O40" i="8"/>
  <c r="D43" i="8"/>
  <c r="H41" i="8"/>
  <c r="D45" i="8"/>
  <c r="C40" i="8"/>
  <c r="O41" i="7"/>
  <c r="K47" i="7"/>
  <c r="O42" i="7"/>
  <c r="O43" i="7"/>
  <c r="N47" i="7"/>
  <c r="O44" i="7"/>
  <c r="N40" i="8"/>
  <c r="O45" i="7"/>
  <c r="O46" i="7"/>
  <c r="D101" i="6"/>
  <c r="D97" i="6" s="1"/>
  <c r="O47" i="7"/>
  <c r="L47" i="7"/>
  <c r="B152" i="6"/>
  <c r="P101" i="6"/>
  <c r="P97" i="6" s="1"/>
  <c r="P152" i="6" s="1"/>
  <c r="P95" i="14"/>
  <c r="P156" i="6" s="1"/>
  <c r="G5" i="7"/>
  <c r="G47" i="7" s="1"/>
  <c r="L97" i="6"/>
  <c r="H47" i="7"/>
  <c r="J47" i="7"/>
  <c r="N46" i="9"/>
  <c r="L40" i="8"/>
  <c r="E75" i="22"/>
  <c r="E166" i="6" s="1"/>
  <c r="E111" i="6"/>
  <c r="M42" i="7"/>
  <c r="M46" i="7"/>
  <c r="L156" i="6"/>
  <c r="F40" i="8"/>
  <c r="E47" i="7"/>
  <c r="M44" i="7"/>
  <c r="I47" i="8"/>
  <c r="I44" i="8"/>
  <c r="I45" i="8"/>
  <c r="I41" i="8"/>
  <c r="I43" i="8"/>
  <c r="I46" i="8"/>
  <c r="I42" i="8"/>
  <c r="H101" i="6"/>
  <c r="H97" i="6" s="1"/>
  <c r="H152" i="6" s="1"/>
  <c r="H95" i="14"/>
  <c r="H156" i="6" s="1"/>
  <c r="E43" i="7"/>
  <c r="E44" i="7"/>
  <c r="E41" i="7"/>
  <c r="E42" i="7"/>
  <c r="E45" i="7"/>
  <c r="E46" i="7"/>
  <c r="O107" i="6"/>
  <c r="O99" i="18"/>
  <c r="O162" i="6" s="1"/>
  <c r="M43" i="7"/>
  <c r="M41" i="7"/>
  <c r="H53" i="9"/>
  <c r="F152" i="6"/>
  <c r="N152" i="6"/>
  <c r="M95" i="14"/>
  <c r="M156" i="6" s="1"/>
  <c r="M101" i="6"/>
  <c r="M97" i="6" s="1"/>
  <c r="L52" i="9"/>
  <c r="L51" i="9"/>
  <c r="N41" i="7"/>
  <c r="N42" i="7"/>
  <c r="N43" i="7"/>
  <c r="N44" i="7"/>
  <c r="N46" i="7"/>
  <c r="N45" i="7"/>
  <c r="C95" i="14"/>
  <c r="C156" i="6" s="1"/>
  <c r="C101" i="6"/>
  <c r="O95" i="14"/>
  <c r="O156" i="6" s="1"/>
  <c r="O101" i="6"/>
  <c r="K111" i="6"/>
  <c r="K75" i="22"/>
  <c r="K166" i="6" s="1"/>
  <c r="O111" i="6"/>
  <c r="O75" i="22"/>
  <c r="O166" i="6" s="1"/>
  <c r="L41" i="7"/>
  <c r="L42" i="7"/>
  <c r="L43" i="7"/>
  <c r="L44" i="7"/>
  <c r="L46" i="7"/>
  <c r="L45" i="7"/>
  <c r="C111" i="6"/>
  <c r="C75" i="22"/>
  <c r="C166" i="6" s="1"/>
  <c r="B53" i="9"/>
  <c r="B51" i="9"/>
  <c r="E95" i="14"/>
  <c r="E156" i="6" s="1"/>
  <c r="E101" i="6"/>
  <c r="G95" i="14"/>
  <c r="G156" i="6" s="1"/>
  <c r="G101" i="6"/>
  <c r="L53" i="9"/>
  <c r="P41" i="7"/>
  <c r="P42" i="7"/>
  <c r="P43" i="7"/>
  <c r="P44" i="7"/>
  <c r="P46" i="7"/>
  <c r="P45" i="7"/>
  <c r="N162" i="6"/>
  <c r="P43" i="8"/>
  <c r="P44" i="8"/>
  <c r="P46" i="8"/>
  <c r="P42" i="8"/>
  <c r="P41" i="8"/>
  <c r="P45" i="8"/>
  <c r="D41" i="7"/>
  <c r="D42" i="7"/>
  <c r="D43" i="7"/>
  <c r="D44" i="7"/>
  <c r="D46" i="7"/>
  <c r="D45" i="7"/>
  <c r="P51" i="9"/>
  <c r="P52" i="9"/>
  <c r="K95" i="14"/>
  <c r="K156" i="6" s="1"/>
  <c r="K101" i="6"/>
  <c r="B41" i="7"/>
  <c r="B42" i="7"/>
  <c r="B43" i="7"/>
  <c r="B44" i="7"/>
  <c r="B46" i="7"/>
  <c r="B45" i="7"/>
  <c r="F41" i="7"/>
  <c r="F42" i="7"/>
  <c r="F43" i="7"/>
  <c r="F44" i="7"/>
  <c r="F46" i="7"/>
  <c r="F45" i="7"/>
  <c r="I95" i="14"/>
  <c r="I156" i="6" s="1"/>
  <c r="I101" i="6"/>
  <c r="I97" i="6" s="1"/>
  <c r="H51" i="9"/>
  <c r="P47" i="7"/>
  <c r="H41" i="7"/>
  <c r="H42" i="7"/>
  <c r="H43" i="7"/>
  <c r="H44" i="7"/>
  <c r="H46" i="7"/>
  <c r="H45" i="7"/>
  <c r="D47" i="7"/>
  <c r="P47" i="8"/>
  <c r="G111" i="6"/>
  <c r="G75" i="22"/>
  <c r="G166" i="6" s="1"/>
  <c r="Q95" i="14"/>
  <c r="Q156" i="6" s="1"/>
  <c r="Q101" i="6"/>
  <c r="Q97" i="6" s="1"/>
  <c r="J41" i="7"/>
  <c r="J42" i="7"/>
  <c r="J43" i="7"/>
  <c r="J44" i="7"/>
  <c r="J46" i="7"/>
  <c r="J45" i="7"/>
  <c r="J40" i="8" l="1"/>
  <c r="K97" i="6"/>
  <c r="I46" i="9"/>
  <c r="F46" i="9"/>
  <c r="B40" i="8"/>
  <c r="E97" i="6"/>
  <c r="E46" i="9"/>
  <c r="D46" i="9"/>
  <c r="C40" i="7"/>
  <c r="M46" i="9"/>
  <c r="H40" i="8"/>
  <c r="D40" i="8"/>
  <c r="K40" i="7"/>
  <c r="L152" i="6"/>
  <c r="O40" i="7"/>
  <c r="D152" i="6"/>
  <c r="O97" i="6"/>
  <c r="C97" i="6"/>
  <c r="C152" i="6" s="1"/>
  <c r="G41" i="7"/>
  <c r="G46" i="7"/>
  <c r="G44" i="7"/>
  <c r="G43" i="7"/>
  <c r="G45" i="7"/>
  <c r="G42" i="7"/>
  <c r="G97" i="6"/>
  <c r="G152" i="6" s="1"/>
  <c r="M40" i="7"/>
  <c r="E40" i="7"/>
  <c r="B40" i="7"/>
  <c r="I43" i="7"/>
  <c r="I44" i="7"/>
  <c r="I41" i="7"/>
  <c r="I45" i="7"/>
  <c r="I42" i="7"/>
  <c r="I46" i="7"/>
  <c r="H46" i="9"/>
  <c r="I47" i="7"/>
  <c r="Q42" i="7"/>
  <c r="Q45" i="7"/>
  <c r="Q44" i="7"/>
  <c r="Q43" i="7"/>
  <c r="Q41" i="7"/>
  <c r="Q46" i="7"/>
  <c r="Q47" i="7"/>
  <c r="N40" i="7"/>
  <c r="I40" i="8"/>
  <c r="Q152" i="6"/>
  <c r="I152" i="6"/>
  <c r="E152" i="6"/>
  <c r="B46" i="9"/>
  <c r="M152" i="6"/>
  <c r="J40" i="7"/>
  <c r="H40" i="7"/>
  <c r="P46" i="9"/>
  <c r="D40" i="7"/>
  <c r="P40" i="8"/>
  <c r="L46" i="9"/>
  <c r="K152" i="6"/>
  <c r="F40" i="7"/>
  <c r="P40" i="7"/>
  <c r="L40" i="7"/>
  <c r="O152" i="6" l="1"/>
  <c r="G40" i="7"/>
  <c r="I40" i="7"/>
  <c r="Q40" i="7"/>
</calcChain>
</file>

<file path=xl/sharedStrings.xml><?xml version="1.0" encoding="utf-8"?>
<sst xmlns="http://schemas.openxmlformats.org/spreadsheetml/2006/main" count="5361" uniqueCount="397">
  <si>
    <t>detailed split of CO2 emissions</t>
  </si>
  <si>
    <t>detailed split of useful energy demand</t>
  </si>
  <si>
    <t>detailed split of final energy consumption</t>
  </si>
  <si>
    <t>Other Industrial Sectors</t>
  </si>
  <si>
    <t>Wood and wood products</t>
  </si>
  <si>
    <t>Textiles and leather</t>
  </si>
  <si>
    <t>Machinery Equipment</t>
  </si>
  <si>
    <t>Transport Equipment</t>
  </si>
  <si>
    <t>Food, beverages and tobacco</t>
  </si>
  <si>
    <t>Pulp, paper and printing</t>
  </si>
  <si>
    <t>Non-metallic mineral products</t>
  </si>
  <si>
    <t>Chemicals Industry</t>
  </si>
  <si>
    <t>Non Ferrous Metals</t>
  </si>
  <si>
    <t>Iron and steel</t>
  </si>
  <si>
    <t>split of useful energy demand</t>
  </si>
  <si>
    <t>split of final energy consumption</t>
  </si>
  <si>
    <t>Industrial sectors summary</t>
  </si>
  <si>
    <t>Description</t>
  </si>
  <si>
    <t>Sheet</t>
  </si>
  <si>
    <t>Click on the link to jump to the sheet</t>
  </si>
  <si>
    <t>Energy intensity (toe/physical output index)</t>
  </si>
  <si>
    <t>Electricity</t>
  </si>
  <si>
    <t>Steam distributed</t>
  </si>
  <si>
    <t>Biomass and wastes</t>
  </si>
  <si>
    <t>RES and wastes</t>
  </si>
  <si>
    <t>Derived gases</t>
  </si>
  <si>
    <t>Natural gas (incl. biogas)</t>
  </si>
  <si>
    <t>Gas</t>
  </si>
  <si>
    <t>Other liquids</t>
  </si>
  <si>
    <t>Residual fuel oil</t>
  </si>
  <si>
    <t>LPG</t>
  </si>
  <si>
    <t>Refinery gas</t>
  </si>
  <si>
    <t>Liquids</t>
  </si>
  <si>
    <t>Solids</t>
  </si>
  <si>
    <t>Paper production</t>
  </si>
  <si>
    <t>Pulp production</t>
  </si>
  <si>
    <t>Glass production</t>
  </si>
  <si>
    <t>Ceramics &amp; other NMM</t>
  </si>
  <si>
    <t>Cement</t>
  </si>
  <si>
    <t>Pharmaceutical products etc.</t>
  </si>
  <si>
    <t>Other chemicals</t>
  </si>
  <si>
    <t>Basic chemicals</t>
  </si>
  <si>
    <t>Other non-ferrous metals</t>
  </si>
  <si>
    <t>Aluminium - primary production</t>
  </si>
  <si>
    <t>Alumina production</t>
  </si>
  <si>
    <t>Electric arc</t>
  </si>
  <si>
    <t>Integrated steelworks</t>
  </si>
  <si>
    <t>Coke</t>
  </si>
  <si>
    <t>Hard coal and others</t>
  </si>
  <si>
    <t xml:space="preserve"> Other Industrial Sectors</t>
  </si>
  <si>
    <t xml:space="preserve"> Wood and wood products</t>
  </si>
  <si>
    <t xml:space="preserve"> Textiles and leather</t>
  </si>
  <si>
    <t xml:space="preserve"> Machinery Equipment</t>
  </si>
  <si>
    <t xml:space="preserve"> Transport Equipment</t>
  </si>
  <si>
    <t xml:space="preserve"> Food, beverages and tobacco</t>
  </si>
  <si>
    <t>Printing and media reproduction</t>
  </si>
  <si>
    <t xml:space="preserve">Paper production </t>
  </si>
  <si>
    <t xml:space="preserve">Glass production </t>
  </si>
  <si>
    <t>Basic chemicals  (kt of CO2 / ktoe energy)</t>
  </si>
  <si>
    <t>Aluminium production</t>
  </si>
  <si>
    <t>Emission intensity (kt of CO2 / ktoe)</t>
  </si>
  <si>
    <t xml:space="preserve">Basic chemicals </t>
  </si>
  <si>
    <t>Solvent use and other process emissions</t>
  </si>
  <si>
    <t>CO2 emissions (kt CO2)</t>
  </si>
  <si>
    <t>Other industrial sectors</t>
  </si>
  <si>
    <t>by sector</t>
  </si>
  <si>
    <t>Natural gas</t>
  </si>
  <si>
    <t>Naphtha</t>
  </si>
  <si>
    <t>Diesel oil</t>
  </si>
  <si>
    <t>by fuel (EUROSTAT DATA)</t>
  </si>
  <si>
    <t>Non-energy use (ktoe)</t>
  </si>
  <si>
    <t>Geothermal</t>
  </si>
  <si>
    <t>Solar</t>
  </si>
  <si>
    <t>Liquid biofuels</t>
  </si>
  <si>
    <t>Biogas</t>
  </si>
  <si>
    <t>Gases</t>
  </si>
  <si>
    <t>Diesel oil (without biofuels)</t>
  </si>
  <si>
    <t>Energy consumption (ktoe)</t>
  </si>
  <si>
    <t>Value added (M€2010)</t>
  </si>
  <si>
    <t>Low enthalpy heat</t>
  </si>
  <si>
    <t>Fans and pumps</t>
  </si>
  <si>
    <t>Motor drives</t>
  </si>
  <si>
    <t>Air compressors</t>
  </si>
  <si>
    <t>Lighting</t>
  </si>
  <si>
    <t>Market shares of energy uses (%)</t>
  </si>
  <si>
    <t>Other processes</t>
  </si>
  <si>
    <t>Biomass</t>
  </si>
  <si>
    <t>Steam processes</t>
  </si>
  <si>
    <t>All Industrial Sectors</t>
  </si>
  <si>
    <t>Detailed split of energy consumption (ktoe)</t>
  </si>
  <si>
    <t>Market shares of useful energy demand (%)</t>
  </si>
  <si>
    <t>Detailed split of useful energy demand (ktoe)</t>
  </si>
  <si>
    <t>Market shares of CO2 emissions (%)</t>
  </si>
  <si>
    <t>Solvent use and other process</t>
  </si>
  <si>
    <t>Non-Metallic Minerals</t>
  </si>
  <si>
    <t>Chemical and Petrochemical</t>
  </si>
  <si>
    <t>Non-Ferrous Metals</t>
  </si>
  <si>
    <t>Iron and Steel</t>
  </si>
  <si>
    <t>Process emissions</t>
  </si>
  <si>
    <t>Detailed split of CO2 emissions (kt of CO2)</t>
  </si>
  <si>
    <t>Electric arc (including process emissions)</t>
  </si>
  <si>
    <t>Integrated steelworks (including process emissions)</t>
  </si>
  <si>
    <t>Useful energy demand intensity (toe useful/t of output)</t>
  </si>
  <si>
    <t>Energy intensity (toe/t of output)</t>
  </si>
  <si>
    <t>Value added intensity (VA in €2010/t of output)</t>
  </si>
  <si>
    <t>by subsector (calibration output)</t>
  </si>
  <si>
    <t>process emissions</t>
  </si>
  <si>
    <t>Idle capacity (kt steel production)</t>
  </si>
  <si>
    <t>Decommissioned capacity (kt steel production)</t>
  </si>
  <si>
    <t>Capacity investment (kt steel production)</t>
  </si>
  <si>
    <t>Installed capacity (kt steel production)</t>
  </si>
  <si>
    <t>Physical output (kt steel)</t>
  </si>
  <si>
    <t>Steel: Products finishing</t>
  </si>
  <si>
    <t>Steel: Furnaces, Refining and Rolling</t>
  </si>
  <si>
    <t>Steel: Electric arc</t>
  </si>
  <si>
    <t>Steel: Smelters</t>
  </si>
  <si>
    <t>Steel: Blast /Basic oxygen furnace</t>
  </si>
  <si>
    <t>Steel: Sinter/Pellet making</t>
  </si>
  <si>
    <t>Energy intensity (kgoe per t of output)</t>
  </si>
  <si>
    <t>Steel: Products finishing - Electric</t>
  </si>
  <si>
    <t>Steel: Products finishing - Steam</t>
  </si>
  <si>
    <t>Steel: Products finishing - Thermal</t>
  </si>
  <si>
    <t>Steel: Furnaces, Refining and Rolling - Electric</t>
  </si>
  <si>
    <t>Steel: Furnaces, Refining and Rolling - Thermal</t>
  </si>
  <si>
    <t>Market shares of energy uses by subsector (%)</t>
  </si>
  <si>
    <t>Diesel oil (incl. biofuels)</t>
  </si>
  <si>
    <t>Solar and geothermal</t>
  </si>
  <si>
    <t>Detailed split of energy consumption by subsector (ktoe)</t>
  </si>
  <si>
    <t>Ratio of useful energy demand to final energy consumption (system efficiency indicator)</t>
  </si>
  <si>
    <t>Market shares of useful energy demand by subsector (%)</t>
  </si>
  <si>
    <t>Detailed split of useful energy demand by subsector (ktoe)</t>
  </si>
  <si>
    <t>Electric arc (without process emissions)</t>
  </si>
  <si>
    <t>Integrated steelworks (without process emissions)</t>
  </si>
  <si>
    <t>Emission intensity (kt of CO2 per ktoe)</t>
  </si>
  <si>
    <t>Market shares of CO2 emissions by subsector (%)</t>
  </si>
  <si>
    <t>Detailed split of CO2 emissions by subsector (kt of CO2)</t>
  </si>
  <si>
    <t>Aluminium production (kt)</t>
  </si>
  <si>
    <t>Alumina production (kt)</t>
  </si>
  <si>
    <t>Idle capacity (kt production)</t>
  </si>
  <si>
    <t>Other non-ferrous metals (kt lead eq.)</t>
  </si>
  <si>
    <t>Decommissioned capacity (kt production)</t>
  </si>
  <si>
    <t>Capacity investment (kt production)</t>
  </si>
  <si>
    <t>Installed capacity (kt production)</t>
  </si>
  <si>
    <t>Physical output (kt)</t>
  </si>
  <si>
    <t>Metal finishing</t>
  </si>
  <si>
    <t>Metal processing  (metallurgy e.g. cast house, reheating)</t>
  </si>
  <si>
    <t>Other Metals: production</t>
  </si>
  <si>
    <t>Aluminium finishing</t>
  </si>
  <si>
    <t>Aluminium processing  (metallurgy e.g. cast house, reheating)</t>
  </si>
  <si>
    <t>Secondary aluminium (incl. pre-treatment, remelting)</t>
  </si>
  <si>
    <t>Aluminium electrolysis (smelting)</t>
  </si>
  <si>
    <t>Alumina production: Refining</t>
  </si>
  <si>
    <t>Alumina production: High enthalpy heat</t>
  </si>
  <si>
    <t>Metal finishing - Electric</t>
  </si>
  <si>
    <t>Metal finishing - Steam</t>
  </si>
  <si>
    <t>Metal finishing - Thermal</t>
  </si>
  <si>
    <t>Metal processing - Electric</t>
  </si>
  <si>
    <t>Metal processing - Thermal</t>
  </si>
  <si>
    <t>Metal production - Electric</t>
  </si>
  <si>
    <t>Metal production - Thermal</t>
  </si>
  <si>
    <t>Aluminium finishing - Electric</t>
  </si>
  <si>
    <t>Aluminium finishing - Steam</t>
  </si>
  <si>
    <t>Aluminium finishing - Thermal</t>
  </si>
  <si>
    <t>Aluminium processing - Electric</t>
  </si>
  <si>
    <t>Aluminium processing - Thermal</t>
  </si>
  <si>
    <t>Secondary aluminium - Electric</t>
  </si>
  <si>
    <t>Secondary aluminium - Thermal</t>
  </si>
  <si>
    <t>Other non-ferrous metals (without process emissions)</t>
  </si>
  <si>
    <t>Aluminium - primary production (without process emissions)</t>
  </si>
  <si>
    <t>Other chemicals (including process emissions)</t>
  </si>
  <si>
    <t>Basic chemicals (including process emissions)</t>
  </si>
  <si>
    <t>Emission intensity (kt of CO2 / ktoe energy)</t>
  </si>
  <si>
    <t>Basic chemicals - energy</t>
  </si>
  <si>
    <t>Basic chemicals - non energy</t>
  </si>
  <si>
    <t>Non-energy use in the Chemical industry (ktoe)</t>
  </si>
  <si>
    <t>Pharmaceutical products etc. (kt ethylene eq.)</t>
  </si>
  <si>
    <t>Other chemicals (kt ethylene eq.)</t>
  </si>
  <si>
    <t>Basic chemicals (kt ethylene eq.)</t>
  </si>
  <si>
    <t>Chemicals and chemical products</t>
  </si>
  <si>
    <t>Chemicals: Generic electric process</t>
  </si>
  <si>
    <t>Chemicals: Process cooling</t>
  </si>
  <si>
    <t>Chemicals: Furnaces</t>
  </si>
  <si>
    <t>Chemicals: High enthalpy heat processing</t>
  </si>
  <si>
    <t>Chemicals: High enthalpy heat  processing</t>
  </si>
  <si>
    <t>Chemicals: Steam processing</t>
  </si>
  <si>
    <t>Chemicals: Feedstock (energy used as raw material)</t>
  </si>
  <si>
    <t>Chemicals: Process cooling - Electric</t>
  </si>
  <si>
    <t>Chemicals: Process cooling - Steam</t>
  </si>
  <si>
    <t>Chemicals: Process cooling - Natural gas</t>
  </si>
  <si>
    <t>Chemicals: Furnaces - Electric</t>
  </si>
  <si>
    <t>Chemicals: Furnaces - Thermal</t>
  </si>
  <si>
    <t>High enthalpy heat  processing - Electric (microwave)</t>
  </si>
  <si>
    <t>High enthalpy heat  processing - Steam</t>
  </si>
  <si>
    <t>Chemicals: Process cooling - Natural gas (incl. biogas)</t>
  </si>
  <si>
    <t>Basic chemicals (energy consumption)</t>
  </si>
  <si>
    <t>Other chemicals (without process emissions)</t>
  </si>
  <si>
    <t>Basic chemicals (over energy consumption, without process emissions)</t>
  </si>
  <si>
    <t>Glass production (including process emissions)</t>
  </si>
  <si>
    <t>Ceramics &amp; other NMM (including process emissions)</t>
  </si>
  <si>
    <t>Cement (including process emissions)</t>
  </si>
  <si>
    <t>Glass production  (kt)</t>
  </si>
  <si>
    <t>Ceramics &amp; other NMM (kt bricks eq.)</t>
  </si>
  <si>
    <t>Cement (kt)</t>
  </si>
  <si>
    <t>Glass: Finishing processes</t>
  </si>
  <si>
    <t>Glass: Annealing</t>
  </si>
  <si>
    <t>Glass: Forming</t>
  </si>
  <si>
    <t>Glass: Melting tank</t>
  </si>
  <si>
    <t>Ceramics: Product finishing</t>
  </si>
  <si>
    <t>Ceramics: Primary production process</t>
  </si>
  <si>
    <t>Ceramics: Drying and sintering of raw material</t>
  </si>
  <si>
    <t>Ceramics: Mixing of raw material</t>
  </si>
  <si>
    <t>Cement: Grinding, packaging</t>
  </si>
  <si>
    <t>Cement: Clinker production (kilns)</t>
  </si>
  <si>
    <t>Cement: Pre-heating and pre-calcination</t>
  </si>
  <si>
    <t>Cement: Grinding, milling of raw material</t>
  </si>
  <si>
    <t>Glass: Annealing - electric</t>
  </si>
  <si>
    <t>Glass: Annealing - thermal</t>
  </si>
  <si>
    <t>Glass: Electric melting tank</t>
  </si>
  <si>
    <t>Glass: Thermal melting tank</t>
  </si>
  <si>
    <t>Ceramics: Electric furnace</t>
  </si>
  <si>
    <t>Ceramics: Thermal furnace</t>
  </si>
  <si>
    <t>Ceramics: Electric kiln</t>
  </si>
  <si>
    <t>Ceramics: Thermal kiln</t>
  </si>
  <si>
    <t>Ceramics: Microwave drying and sintering</t>
  </si>
  <si>
    <t>Ceramics: Steam drying and sintering</t>
  </si>
  <si>
    <t>Ceramics: Thermal drying and sintering</t>
  </si>
  <si>
    <t>Cement: pre-processing - Steam</t>
  </si>
  <si>
    <t>Cement: pre-processing - Fuel use</t>
  </si>
  <si>
    <t>Glass production (without process emissions)</t>
  </si>
  <si>
    <t>Ceramics &amp; other NMM (without process emissions)</t>
  </si>
  <si>
    <t>Cement (without process emissions)</t>
  </si>
  <si>
    <t>Printing and media reproduction (kt paper eq.)</t>
  </si>
  <si>
    <t>Paper production  (kt)</t>
  </si>
  <si>
    <t>Pulp production (kt)</t>
  </si>
  <si>
    <t>Paper and paper products</t>
  </si>
  <si>
    <t>Printing and publishing</t>
  </si>
  <si>
    <t>Paper: Product finishing</t>
  </si>
  <si>
    <t>Paper: Paper machine</t>
  </si>
  <si>
    <t>Paper: Stock preparation</t>
  </si>
  <si>
    <t>Pulp: Cleaning</t>
  </si>
  <si>
    <t>Pulp: Pulping</t>
  </si>
  <si>
    <t>Pulp: Wood preparation, grinding</t>
  </si>
  <si>
    <t>Paper: Product finishing - Electricity</t>
  </si>
  <si>
    <t>Paper: Product finishing - Steam use</t>
  </si>
  <si>
    <t>Paper: Paper machine - Electricity</t>
  </si>
  <si>
    <t>Paper: Paper machine - Steam use</t>
  </si>
  <si>
    <t>Paper: Stock preparation - Mechanical</t>
  </si>
  <si>
    <t>Paper: Stock preparation - Thermal</t>
  </si>
  <si>
    <t>Pulp: Pulping electric</t>
  </si>
  <si>
    <t>Pulp: Pulping thermal</t>
  </si>
  <si>
    <t>Useful energy demand intensity (toe useful / physical output index)</t>
  </si>
  <si>
    <t>Energy intensity (toe / physical output index)</t>
  </si>
  <si>
    <t>Value added intensity (toe / M€2010)</t>
  </si>
  <si>
    <t>Idle capacity (production index)</t>
  </si>
  <si>
    <t>Decommissioned capacity (production index)</t>
  </si>
  <si>
    <t>Capacity investment (production index)</t>
  </si>
  <si>
    <t>Installed capacity (production index)</t>
  </si>
  <si>
    <t>Physical output (index)</t>
  </si>
  <si>
    <t>Food: Electric machinery</t>
  </si>
  <si>
    <t>Food: Process cooling and refrigeration</t>
  </si>
  <si>
    <t>Food: Drying</t>
  </si>
  <si>
    <t>Food: Steam processing</t>
  </si>
  <si>
    <t>Food: Specific process heat</t>
  </si>
  <si>
    <t>Food: Oven (direct heat)</t>
  </si>
  <si>
    <t>Food: Electric cooling</t>
  </si>
  <si>
    <t>Food: Steam cooling</t>
  </si>
  <si>
    <t>Food: Thermal cooling</t>
  </si>
  <si>
    <t>Food: Microwave drying</t>
  </si>
  <si>
    <t>Food: Freeze drying</t>
  </si>
  <si>
    <t>Food: Electric drying</t>
  </si>
  <si>
    <t>Food: Steam drying</t>
  </si>
  <si>
    <t>Food: Thermal drying</t>
  </si>
  <si>
    <t>Food: Process Heat - Microwave</t>
  </si>
  <si>
    <t>Food: Process Heat - Electric</t>
  </si>
  <si>
    <t>Food: Process Heat - Thermal</t>
  </si>
  <si>
    <t>Food: Direct Heat - Microwave</t>
  </si>
  <si>
    <t>Food: Direct Heat - Electric</t>
  </si>
  <si>
    <t>Food: Direct Heat - Thermal</t>
  </si>
  <si>
    <t>Trans. Eq.: Product finishing</t>
  </si>
  <si>
    <t>Trans. Eq.: General machinery</t>
  </si>
  <si>
    <t>Trans. Eq.: Steam processing</t>
  </si>
  <si>
    <t>Trans. Eq.: Heat treatment</t>
  </si>
  <si>
    <t>Trans. Eq.: Connection techniques</t>
  </si>
  <si>
    <t>Trans. Eq.: Foundries</t>
  </si>
  <si>
    <t>Trans. Eq.: Heat treatment - Electric</t>
  </si>
  <si>
    <t>Trans. Eq.: Heat treatment - Thermal</t>
  </si>
  <si>
    <t>Trans. Eq.: Electric connection</t>
  </si>
  <si>
    <t>Trans. Eq.: Thermal connection</t>
  </si>
  <si>
    <t>Trans. Eq.: Electric Foundries</t>
  </si>
  <si>
    <t>Trans. Eq.: Thermal Foundries</t>
  </si>
  <si>
    <t>Mach. Eq.: Product finishing</t>
  </si>
  <si>
    <t>Mach. Eq.: General machinery</t>
  </si>
  <si>
    <t>Mach. Eq.: Steam processing</t>
  </si>
  <si>
    <t>Mach. Eq.: Heat treatment</t>
  </si>
  <si>
    <t>Mach. Eq.: Connection techniques</t>
  </si>
  <si>
    <t>Mach. Eq.: Foundries</t>
  </si>
  <si>
    <t>Mach. Eq.: Heat treatment - Electric</t>
  </si>
  <si>
    <t>Mach. Eq.: Heat treatment - Thermal</t>
  </si>
  <si>
    <t>Mach. Eq.: Electric connection</t>
  </si>
  <si>
    <t>Mach. Eq.: Thermal connection</t>
  </si>
  <si>
    <t>Mach. Eq.: Electric Foundries</t>
  </si>
  <si>
    <t>Mach. Eq.: Thermal Foundries</t>
  </si>
  <si>
    <t>Textiles: Finishing Electric</t>
  </si>
  <si>
    <t>Textiles: Drying</t>
  </si>
  <si>
    <t>Textiles: Electric general machinery</t>
  </si>
  <si>
    <t>Textiles: Wet processing with steam</t>
  </si>
  <si>
    <t>Textiles: Pretreatment with steam</t>
  </si>
  <si>
    <t>Textiles: Microwave drying</t>
  </si>
  <si>
    <t>Textiles: Electric drying</t>
  </si>
  <si>
    <t>Textiles: Steam drying</t>
  </si>
  <si>
    <t>Textiles: Thermal drying</t>
  </si>
  <si>
    <t>Wood: Finishing Electric</t>
  </si>
  <si>
    <t>Wood: Drying</t>
  </si>
  <si>
    <t>Wood: Electric mechanical processes</t>
  </si>
  <si>
    <t>Wood: Specific processes with steam</t>
  </si>
  <si>
    <t>Wood: Microwave drying</t>
  </si>
  <si>
    <t>Wood: Electric drying</t>
  </si>
  <si>
    <t>Wood: Steam drying</t>
  </si>
  <si>
    <t>Wood: Thermal drying</t>
  </si>
  <si>
    <t>Other Industrial sectors: Electric machinery</t>
  </si>
  <si>
    <t>Other Industrial sectors: Diesel motors</t>
  </si>
  <si>
    <t>Other Industrial sectors: Process Cooling</t>
  </si>
  <si>
    <t>Other Industrial sectors: Drying</t>
  </si>
  <si>
    <t>Other Industrial sectors: Process heating</t>
  </si>
  <si>
    <t>Other Industrial sectors: Steam processing</t>
  </si>
  <si>
    <t>Other Industries: Electric cooling</t>
  </si>
  <si>
    <t>Other Industries: Steam cooling</t>
  </si>
  <si>
    <t>Other Industries: Thermal cooling</t>
  </si>
  <si>
    <t>Other Industries: Electric drying</t>
  </si>
  <si>
    <t>Other Industries: Steam drying</t>
  </si>
  <si>
    <t>Other Industries: Thermal drying</t>
  </si>
  <si>
    <t>Other Industrial sectors: Electric processing</t>
  </si>
  <si>
    <t>Other Industrial sectors: Thermal processing</t>
  </si>
  <si>
    <t>Other Industrial sectors: Diesel motors (incl. biofuels)</t>
  </si>
  <si>
    <t>JRC-IDEES - Integrated Database of the European Energy System (2000-2015)</t>
  </si>
  <si>
    <t>Industrial sectors</t>
  </si>
  <si>
    <t>Legal Notice</t>
  </si>
  <si>
    <t>Neither the European Commission nor any person acting on behalf of the Commission is responsible for the use which might be made of this information.</t>
  </si>
  <si>
    <t>Permission to Use</t>
  </si>
  <si>
    <t>Reproduction of the data is authorized provided the source is appropriately acknowledged.</t>
  </si>
  <si>
    <t>JRC-IDEES 2015</t>
  </si>
  <si>
    <t>© European Union</t>
  </si>
  <si>
    <t>Other energy use related</t>
  </si>
  <si>
    <t>energy use related</t>
  </si>
  <si>
    <t>Aluminium - secondary production</t>
  </si>
  <si>
    <t>© European Union 2017-2018</t>
  </si>
  <si>
    <t>version 1.0</t>
  </si>
  <si>
    <t>Energy consumption (ktoe)*</t>
  </si>
  <si>
    <t>*Energy consumption includes consumption in Mining and Quarrying and Construction sectors</t>
  </si>
  <si>
    <t>SK</t>
  </si>
  <si>
    <t>Slovak Republic</t>
  </si>
  <si>
    <t>SK: Other Industrial Sectors</t>
  </si>
  <si>
    <t>SK: Other Industrial Sectors / final energy consumption</t>
  </si>
  <si>
    <t>SK: Other Industrial Sectors / useful energy demand</t>
  </si>
  <si>
    <t>SK: Other Industrial Sectors / CO2 emissions</t>
  </si>
  <si>
    <t>SK: Iron and steel</t>
  </si>
  <si>
    <t>SK: Iron and steel / final energy consumption</t>
  </si>
  <si>
    <t>SK: Iron and steel / useful energy demand</t>
  </si>
  <si>
    <t>SK: Iron and steel / CO2 emissions</t>
  </si>
  <si>
    <t>SK: Non Ferrous Metals</t>
  </si>
  <si>
    <t>SK: Non Ferrous Metals / final energy consumption</t>
  </si>
  <si>
    <t>SK: Non Ferrous Metals / useful energy demand</t>
  </si>
  <si>
    <t>SK: Non Ferrous Metals / CO2 emissions</t>
  </si>
  <si>
    <t>SK: Chemicals Industry</t>
  </si>
  <si>
    <t>SK: Chemicals Industry / final energy consumption</t>
  </si>
  <si>
    <t>SK: Chemicals Industry / useful energy demand</t>
  </si>
  <si>
    <t>SK: Chemicals Industry / CO2 emissions</t>
  </si>
  <si>
    <t>SK: Non-metallic mineral products</t>
  </si>
  <si>
    <t>SK: Non-metallic mineral products / final energy consumption</t>
  </si>
  <si>
    <t>SK: Non-metallic mineral products / useful energy demand</t>
  </si>
  <si>
    <t>SK: Non-metallic mineral products / CO2 emissions</t>
  </si>
  <si>
    <t>SK: Pulp, paper and printing</t>
  </si>
  <si>
    <t>SK: Pulp, paper and printing / final energy consumption</t>
  </si>
  <si>
    <t>SK: Pulp, paper and printing / useful energy demand</t>
  </si>
  <si>
    <t>SK: Pulp, paper and printing / CO2 emissions</t>
  </si>
  <si>
    <t>SK: Food, beverages and tobacco</t>
  </si>
  <si>
    <t>SK: Food, beverages and tobacco / final energy consumption</t>
  </si>
  <si>
    <t>SK: Food, beverages and tobacco / useful energy demand</t>
  </si>
  <si>
    <t>SK: Food, beverages and tobacco / CO2 emissions</t>
  </si>
  <si>
    <t>SK: Transport Equipment</t>
  </si>
  <si>
    <t>SK: Transport Equipment / final energy consumption</t>
  </si>
  <si>
    <t>SK: Transport Equipment / useful energy demand</t>
  </si>
  <si>
    <t>SK: Transport Equipment / CO2 emissions</t>
  </si>
  <si>
    <t>SK: Machinery Equipment</t>
  </si>
  <si>
    <t>SK: Machinery Equipment / final energy consumption</t>
  </si>
  <si>
    <t>SK: Machinery Equipment / useful energy demand</t>
  </si>
  <si>
    <t>SK: Machinery Equipment / CO2 emissions</t>
  </si>
  <si>
    <t>SK: Textiles and leather</t>
  </si>
  <si>
    <t>SK: Textiles and leather / final energy consumption</t>
  </si>
  <si>
    <t>SK: Textiles and leather / useful energy demand</t>
  </si>
  <si>
    <t>SK: Textiles and leather / CO2 emissions</t>
  </si>
  <si>
    <t>SK: Wood and wood products</t>
  </si>
  <si>
    <t>SK: Wood and wood products / final energy consumption</t>
  </si>
  <si>
    <t>SK: Wood and wood products / useful energy demand</t>
  </si>
  <si>
    <t>SK: Wood and wood products / CO2 emissions</t>
  </si>
  <si>
    <t>Prepared by JRC C.6</t>
  </si>
  <si>
    <t>The information made available is property of the Joint Research Centre of the European Commission.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</si>
</sst>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_-* #,##0.00_-;\-* #,##0.00_-;_-* &quot;-&quot;??_-;_-@_-"/>
    <numFmt numFmtId="165" formatCode="#,##0.000;\-#,##0.000;&quot;-&quot;"/>
    <numFmt numFmtId="166" formatCode="#,##0.00;\-#,##0.00;&quot;-&quot;"/>
    <numFmt numFmtId="167" formatCode="#,##0.0;\-#,##0.0;&quot;-&quot;"/>
    <numFmt numFmtId="168" formatCode="0.00%;\-0.00%;&quot;-&quot;"/>
    <numFmt numFmtId="169" formatCode="#,##0.0"/>
    <numFmt numFmtId="170" formatCode="#,##0;\-#,##0;&quot;-&quot;"/>
    <numFmt numFmtId="171" formatCode="0.000"/>
    <numFmt numFmtId="172" formatCode="0.0"/>
    <numFmt numFmtId="173" formatCode="#,##0.000"/>
    <numFmt numFmtId="174" formatCode="mmmm\ yyyy"/>
  </numFmts>
  <fonts count="4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9"/>
      <color theme="1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14"/>
      <color rgb="FF0070C0"/>
      <name val="Calibri"/>
      <family val="2"/>
      <scheme val="minor"/>
    </font>
    <font>
      <sz val="10"/>
      <name val="Arial"/>
      <family val="2"/>
      <charset val="161"/>
    </font>
    <font>
      <sz val="10"/>
      <name val="Arial"/>
      <family val="2"/>
    </font>
    <font>
      <b/>
      <sz val="8"/>
      <color theme="3" tint="-0.499984740745262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8"/>
      <color theme="0" tint="-0.499984740745262"/>
      <name val="Calibri"/>
      <family val="2"/>
      <scheme val="minor"/>
    </font>
    <font>
      <sz val="8"/>
      <color theme="3" tint="-0.499984740745262"/>
      <name val="Calibri"/>
      <family val="2"/>
      <scheme val="minor"/>
    </font>
    <font>
      <sz val="8"/>
      <color theme="5" tint="-0.499984740745262"/>
      <name val="Calibri"/>
      <family val="2"/>
      <scheme val="minor"/>
    </font>
    <font>
      <i/>
      <sz val="8"/>
      <color theme="5" tint="-0.499984740745262"/>
      <name val="Calibri"/>
      <family val="2"/>
      <scheme val="minor"/>
    </font>
    <font>
      <sz val="8"/>
      <color rgb="FF002060"/>
      <name val="Calibri"/>
      <family val="2"/>
      <scheme val="minor"/>
    </font>
    <font>
      <b/>
      <sz val="8"/>
      <color rgb="FF002060"/>
      <name val="Calibri"/>
      <family val="2"/>
      <scheme val="minor"/>
    </font>
    <font>
      <i/>
      <sz val="8"/>
      <color rgb="FF002060"/>
      <name val="Calibri"/>
      <family val="2"/>
      <scheme val="minor"/>
    </font>
    <font>
      <sz val="8"/>
      <color rgb="FF0070C0"/>
      <name val="Calibri"/>
      <family val="2"/>
      <scheme val="minor"/>
    </font>
    <font>
      <sz val="8"/>
      <color theme="6" tint="-0.499984740745262"/>
      <name val="Calibri"/>
      <family val="2"/>
      <scheme val="minor"/>
    </font>
    <font>
      <sz val="8"/>
      <color rgb="FFC00000"/>
      <name val="Calibri"/>
      <family val="2"/>
      <scheme val="minor"/>
    </font>
    <font>
      <sz val="10"/>
      <color theme="3" tint="-0.499984740745262"/>
      <name val="Calibri"/>
      <family val="2"/>
      <scheme val="minor"/>
    </font>
    <font>
      <b/>
      <sz val="10"/>
      <color rgb="FF002060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9" tint="-0.249977111117893"/>
      <name val="Calibri"/>
      <family val="2"/>
      <scheme val="minor"/>
    </font>
    <font>
      <b/>
      <sz val="8"/>
      <color rgb="FFC00000"/>
      <name val="Calibri"/>
      <family val="2"/>
      <scheme val="minor"/>
    </font>
    <font>
      <sz val="10"/>
      <color rgb="FFC00000"/>
      <name val="Calibri"/>
      <family val="2"/>
      <scheme val="minor"/>
    </font>
    <font>
      <sz val="8"/>
      <color theme="5" tint="-0.249977111117893"/>
      <name val="Calibri"/>
      <family val="2"/>
      <scheme val="minor"/>
    </font>
    <font>
      <i/>
      <sz val="8"/>
      <color theme="3" tint="-0.499984740745262"/>
      <name val="Calibri"/>
      <family val="2"/>
      <scheme val="minor"/>
    </font>
    <font>
      <b/>
      <sz val="10"/>
      <color theme="3" tint="-0.499984740745262"/>
      <name val="Calibri"/>
      <family val="2"/>
      <scheme val="minor"/>
    </font>
    <font>
      <i/>
      <sz val="8"/>
      <color theme="9" tint="-0.499984740745262"/>
      <name val="Calibri"/>
      <family val="2"/>
      <scheme val="minor"/>
    </font>
    <font>
      <sz val="8"/>
      <color theme="9" tint="-0.499984740745262"/>
      <name val="Calibri"/>
      <family val="2"/>
      <scheme val="minor"/>
    </font>
    <font>
      <i/>
      <sz val="8"/>
      <color theme="5" tint="-0.249977111117893"/>
      <name val="Calibri"/>
      <family val="2"/>
      <scheme val="minor"/>
    </font>
    <font>
      <sz val="10"/>
      <color rgb="FF002060"/>
      <name val="Calibri"/>
      <family val="2"/>
      <scheme val="minor"/>
    </font>
    <font>
      <sz val="8"/>
      <color theme="5" tint="0.39997558519241921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Arial"/>
      <family val="2"/>
    </font>
    <font>
      <b/>
      <sz val="24"/>
      <name val="Arial"/>
      <family val="2"/>
    </font>
    <font>
      <sz val="8"/>
      <name val="Arial"/>
      <family val="2"/>
    </font>
    <font>
      <b/>
      <sz val="22"/>
      <name val="Arial"/>
      <family val="2"/>
    </font>
    <font>
      <b/>
      <u/>
      <sz val="16"/>
      <name val="Arial"/>
      <family val="2"/>
    </font>
    <font>
      <b/>
      <sz val="14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hair">
        <color auto="1"/>
      </top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/>
      <bottom style="dotted">
        <color auto="1"/>
      </bottom>
      <diagonal/>
    </border>
    <border>
      <left/>
      <right/>
      <top style="dotted">
        <color auto="1"/>
      </top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hair">
        <color auto="1"/>
      </bottom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164" fontId="1" fillId="0" borderId="0" applyFont="0" applyFill="0" applyBorder="0" applyAlignment="0" applyProtection="0"/>
    <xf numFmtId="0" fontId="9" fillId="0" borderId="0"/>
    <xf numFmtId="0" fontId="10" fillId="0" borderId="0"/>
    <xf numFmtId="9" fontId="9" fillId="0" borderId="0" applyFont="0" applyFill="0" applyBorder="0" applyAlignment="0" applyProtection="0"/>
    <xf numFmtId="9" fontId="10" fillId="0" borderId="0" applyFont="0" applyFill="0" applyBorder="0" applyAlignment="0" applyProtection="0"/>
  </cellStyleXfs>
  <cellXfs count="333">
    <xf numFmtId="0" fontId="0" fillId="0" borderId="0" xfId="0"/>
    <xf numFmtId="0" fontId="3" fillId="0" borderId="0" xfId="0" applyFont="1" applyAlignment="1">
      <alignment horizontal="left" indent="1"/>
    </xf>
    <xf numFmtId="0" fontId="5" fillId="0" borderId="0" xfId="2" applyFont="1" applyAlignment="1">
      <alignment horizontal="left" indent="1"/>
    </xf>
    <xf numFmtId="0" fontId="3" fillId="0" borderId="0" xfId="0" applyFont="1"/>
    <xf numFmtId="0" fontId="5" fillId="0" borderId="0" xfId="2" applyFont="1"/>
    <xf numFmtId="0" fontId="4" fillId="0" borderId="0" xfId="2"/>
    <xf numFmtId="0" fontId="6" fillId="0" borderId="0" xfId="0" applyFont="1"/>
    <xf numFmtId="0" fontId="7" fillId="0" borderId="1" xfId="0" applyFont="1" applyBorder="1"/>
    <xf numFmtId="0" fontId="7" fillId="0" borderId="0" xfId="0" applyFont="1" applyBorder="1"/>
    <xf numFmtId="0" fontId="8" fillId="0" borderId="0" xfId="0" applyFont="1"/>
    <xf numFmtId="0" fontId="7" fillId="0" borderId="0" xfId="0" applyFont="1"/>
    <xf numFmtId="1" fontId="11" fillId="3" borderId="2" xfId="4" applyNumberFormat="1" applyFont="1" applyFill="1" applyBorder="1" applyAlignment="1">
      <alignment horizontal="center" vertical="center"/>
    </xf>
    <xf numFmtId="0" fontId="12" fillId="3" borderId="2" xfId="4" applyFont="1" applyFill="1" applyBorder="1" applyAlignment="1">
      <alignment horizontal="left" vertical="center"/>
    </xf>
    <xf numFmtId="0" fontId="14" fillId="2" borderId="0" xfId="4" applyFont="1" applyFill="1" applyAlignment="1">
      <alignment vertical="center"/>
    </xf>
    <xf numFmtId="0" fontId="14" fillId="0" borderId="0" xfId="4" applyFont="1" applyAlignment="1">
      <alignment vertical="center"/>
    </xf>
    <xf numFmtId="166" fontId="15" fillId="0" borderId="1" xfId="4" applyNumberFormat="1" applyFont="1" applyFill="1" applyBorder="1" applyAlignment="1">
      <alignment vertical="center"/>
    </xf>
    <xf numFmtId="0" fontId="15" fillId="0" borderId="1" xfId="4" applyFont="1" applyFill="1" applyBorder="1" applyAlignment="1">
      <alignment horizontal="left" vertical="center" indent="1"/>
    </xf>
    <xf numFmtId="166" fontId="15" fillId="0" borderId="0" xfId="4" applyNumberFormat="1" applyFont="1" applyFill="1" applyBorder="1" applyAlignment="1">
      <alignment vertical="center"/>
    </xf>
    <xf numFmtId="0" fontId="15" fillId="0" borderId="0" xfId="4" applyFont="1" applyFill="1" applyBorder="1" applyAlignment="1">
      <alignment horizontal="left" vertical="center" indent="1"/>
    </xf>
    <xf numFmtId="166" fontId="15" fillId="0" borderId="3" xfId="4" applyNumberFormat="1" applyFont="1" applyFill="1" applyBorder="1" applyAlignment="1">
      <alignment vertical="center"/>
    </xf>
    <xf numFmtId="0" fontId="15" fillId="0" borderId="3" xfId="4" applyFont="1" applyFill="1" applyBorder="1" applyAlignment="1">
      <alignment horizontal="left" vertical="center" indent="1"/>
    </xf>
    <xf numFmtId="0" fontId="15" fillId="0" borderId="0" xfId="4" applyFont="1" applyFill="1" applyBorder="1" applyAlignment="1">
      <alignment horizontal="left" vertical="center" indent="2"/>
    </xf>
    <xf numFmtId="166" fontId="15" fillId="0" borderId="4" xfId="4" applyNumberFormat="1" applyFont="1" applyFill="1" applyBorder="1" applyAlignment="1">
      <alignment vertical="center"/>
    </xf>
    <xf numFmtId="0" fontId="15" fillId="0" borderId="4" xfId="4" applyFont="1" applyFill="1" applyBorder="1" applyAlignment="1">
      <alignment horizontal="left" vertical="center" indent="1"/>
    </xf>
    <xf numFmtId="166" fontId="16" fillId="0" borderId="5" xfId="4" applyNumberFormat="1" applyFont="1" applyFill="1" applyBorder="1" applyAlignment="1">
      <alignment vertical="center"/>
    </xf>
    <xf numFmtId="0" fontId="16" fillId="0" borderId="5" xfId="4" applyFont="1" applyFill="1" applyBorder="1" applyAlignment="1">
      <alignment horizontal="left" vertical="center" indent="3"/>
    </xf>
    <xf numFmtId="166" fontId="16" fillId="0" borderId="6" xfId="4" applyNumberFormat="1" applyFont="1" applyFill="1" applyBorder="1" applyAlignment="1">
      <alignment vertical="center"/>
    </xf>
    <xf numFmtId="0" fontId="16" fillId="0" borderId="6" xfId="4" applyFont="1" applyFill="1" applyBorder="1" applyAlignment="1">
      <alignment horizontal="left" vertical="center" indent="3"/>
    </xf>
    <xf numFmtId="166" fontId="15" fillId="0" borderId="7" xfId="4" applyNumberFormat="1" applyFont="1" applyFill="1" applyBorder="1" applyAlignment="1">
      <alignment vertical="center"/>
    </xf>
    <xf numFmtId="0" fontId="15" fillId="0" borderId="7" xfId="4" applyFont="1" applyFill="1" applyBorder="1" applyAlignment="1">
      <alignment horizontal="left" vertical="center" indent="1"/>
    </xf>
    <xf numFmtId="166" fontId="17" fillId="4" borderId="2" xfId="4" applyNumberFormat="1" applyFont="1" applyFill="1" applyBorder="1" applyAlignment="1">
      <alignment vertical="center"/>
    </xf>
    <xf numFmtId="0" fontId="18" fillId="4" borderId="2" xfId="4" applyFont="1" applyFill="1" applyBorder="1" applyAlignment="1">
      <alignment horizontal="left" vertical="center"/>
    </xf>
    <xf numFmtId="0" fontId="14" fillId="0" borderId="0" xfId="4" applyNumberFormat="1" applyFont="1" applyAlignment="1">
      <alignment vertical="center"/>
    </xf>
    <xf numFmtId="0" fontId="14" fillId="0" borderId="0" xfId="4" applyNumberFormat="1" applyFont="1" applyFill="1" applyBorder="1" applyAlignment="1">
      <alignment horizontal="left" vertical="center" indent="4"/>
    </xf>
    <xf numFmtId="167" fontId="15" fillId="0" borderId="1" xfId="4" applyNumberFormat="1" applyFont="1" applyFill="1" applyBorder="1" applyAlignment="1">
      <alignment vertical="center"/>
    </xf>
    <xf numFmtId="167" fontId="15" fillId="0" borderId="0" xfId="4" applyNumberFormat="1" applyFont="1" applyFill="1" applyBorder="1" applyAlignment="1">
      <alignment vertical="center"/>
    </xf>
    <xf numFmtId="167" fontId="15" fillId="0" borderId="3" xfId="4" applyNumberFormat="1" applyFont="1" applyFill="1" applyBorder="1" applyAlignment="1">
      <alignment vertical="center"/>
    </xf>
    <xf numFmtId="167" fontId="15" fillId="0" borderId="4" xfId="4" applyNumberFormat="1" applyFont="1" applyFill="1" applyBorder="1" applyAlignment="1">
      <alignment vertical="center"/>
    </xf>
    <xf numFmtId="167" fontId="17" fillId="5" borderId="2" xfId="4" applyNumberFormat="1" applyFont="1" applyFill="1" applyBorder="1" applyAlignment="1">
      <alignment vertical="center"/>
    </xf>
    <xf numFmtId="0" fontId="18" fillId="5" borderId="2" xfId="4" applyFont="1" applyFill="1" applyBorder="1" applyAlignment="1">
      <alignment horizontal="left" vertical="center"/>
    </xf>
    <xf numFmtId="0" fontId="14" fillId="2" borderId="0" xfId="4" applyNumberFormat="1" applyFont="1" applyFill="1" applyAlignment="1">
      <alignment vertical="center"/>
    </xf>
    <xf numFmtId="167" fontId="15" fillId="0" borderId="8" xfId="4" applyNumberFormat="1" applyFont="1" applyFill="1" applyBorder="1" applyAlignment="1">
      <alignment vertical="center"/>
    </xf>
    <xf numFmtId="0" fontId="15" fillId="0" borderId="8" xfId="4" applyFont="1" applyFill="1" applyBorder="1" applyAlignment="1">
      <alignment horizontal="left" vertical="center" indent="1"/>
    </xf>
    <xf numFmtId="167" fontId="16" fillId="0" borderId="5" xfId="4" applyNumberFormat="1" applyFont="1" applyFill="1" applyBorder="1" applyAlignment="1">
      <alignment vertical="center"/>
    </xf>
    <xf numFmtId="167" fontId="16" fillId="0" borderId="6" xfId="4" applyNumberFormat="1" applyFont="1" applyFill="1" applyBorder="1" applyAlignment="1">
      <alignment vertical="center"/>
    </xf>
    <xf numFmtId="167" fontId="15" fillId="0" borderId="7" xfId="4" applyNumberFormat="1" applyFont="1" applyFill="1" applyBorder="1" applyAlignment="1">
      <alignment vertical="center"/>
    </xf>
    <xf numFmtId="167" fontId="17" fillId="4" borderId="2" xfId="4" applyNumberFormat="1" applyFont="1" applyFill="1" applyBorder="1" applyAlignment="1">
      <alignment vertical="center"/>
    </xf>
    <xf numFmtId="0" fontId="15" fillId="0" borderId="1" xfId="4" applyFont="1" applyFill="1" applyBorder="1" applyAlignment="1">
      <alignment horizontal="left" vertical="center" indent="2"/>
    </xf>
    <xf numFmtId="167" fontId="15" fillId="0" borderId="9" xfId="4" applyNumberFormat="1" applyFont="1" applyFill="1" applyBorder="1" applyAlignment="1">
      <alignment vertical="center"/>
    </xf>
    <xf numFmtId="0" fontId="15" fillId="0" borderId="9" xfId="4" applyFont="1" applyFill="1" applyBorder="1" applyAlignment="1">
      <alignment horizontal="left" vertical="center" indent="2"/>
    </xf>
    <xf numFmtId="0" fontId="19" fillId="5" borderId="2" xfId="4" applyFont="1" applyFill="1" applyBorder="1" applyAlignment="1">
      <alignment horizontal="left" vertical="center" indent="1"/>
    </xf>
    <xf numFmtId="167" fontId="14" fillId="0" borderId="0" xfId="4" applyNumberFormat="1" applyFont="1" applyBorder="1" applyAlignment="1">
      <alignment vertical="center"/>
    </xf>
    <xf numFmtId="0" fontId="14" fillId="2" borderId="0" xfId="4" applyFont="1" applyFill="1" applyBorder="1" applyAlignment="1">
      <alignment horizontal="left" vertical="center" indent="2"/>
    </xf>
    <xf numFmtId="0" fontId="14" fillId="2" borderId="0" xfId="4" applyFont="1" applyFill="1" applyBorder="1" applyAlignment="1">
      <alignment horizontal="left" vertical="center" indent="3"/>
    </xf>
    <xf numFmtId="167" fontId="14" fillId="0" borderId="9" xfId="4" applyNumberFormat="1" applyFont="1" applyBorder="1" applyAlignment="1">
      <alignment vertical="center"/>
    </xf>
    <xf numFmtId="0" fontId="14" fillId="2" borderId="9" xfId="4" applyFont="1" applyFill="1" applyBorder="1" applyAlignment="1">
      <alignment horizontal="left" vertical="center" indent="2"/>
    </xf>
    <xf numFmtId="0" fontId="15" fillId="0" borderId="3" xfId="4" applyFont="1" applyFill="1" applyBorder="1" applyAlignment="1">
      <alignment horizontal="left" vertical="center" indent="2"/>
    </xf>
    <xf numFmtId="0" fontId="15" fillId="0" borderId="0" xfId="4" applyFont="1" applyFill="1" applyBorder="1" applyAlignment="1">
      <alignment horizontal="left" vertical="center" indent="3"/>
    </xf>
    <xf numFmtId="0" fontId="15" fillId="0" borderId="4" xfId="4" applyFont="1" applyFill="1" applyBorder="1" applyAlignment="1">
      <alignment horizontal="left" vertical="center" indent="2"/>
    </xf>
    <xf numFmtId="0" fontId="16" fillId="0" borderId="5" xfId="4" applyFont="1" applyFill="1" applyBorder="1" applyAlignment="1">
      <alignment horizontal="left" vertical="center" indent="4"/>
    </xf>
    <xf numFmtId="0" fontId="16" fillId="0" borderId="6" xfId="4" applyFont="1" applyFill="1" applyBorder="1" applyAlignment="1">
      <alignment horizontal="left" vertical="center" indent="4"/>
    </xf>
    <xf numFmtId="0" fontId="15" fillId="0" borderId="7" xfId="4" applyFont="1" applyFill="1" applyBorder="1" applyAlignment="1">
      <alignment horizontal="left" vertical="center" indent="2"/>
    </xf>
    <xf numFmtId="167" fontId="14" fillId="0" borderId="1" xfId="4" applyNumberFormat="1" applyFont="1" applyBorder="1" applyAlignment="1">
      <alignment vertical="center"/>
    </xf>
    <xf numFmtId="0" fontId="14" fillId="2" borderId="1" xfId="4" applyFont="1" applyFill="1" applyBorder="1" applyAlignment="1">
      <alignment horizontal="left" vertical="center" indent="2"/>
    </xf>
    <xf numFmtId="167" fontId="14" fillId="0" borderId="3" xfId="4" applyNumberFormat="1" applyFont="1" applyBorder="1" applyAlignment="1">
      <alignment vertical="center"/>
    </xf>
    <xf numFmtId="0" fontId="14" fillId="2" borderId="3" xfId="4" applyFont="1" applyFill="1" applyBorder="1" applyAlignment="1">
      <alignment horizontal="left" vertical="center" indent="2"/>
    </xf>
    <xf numFmtId="167" fontId="14" fillId="0" borderId="4" xfId="4" applyNumberFormat="1" applyFont="1" applyBorder="1" applyAlignment="1">
      <alignment vertical="center"/>
    </xf>
    <xf numFmtId="0" fontId="14" fillId="2" borderId="4" xfId="4" applyFont="1" applyFill="1" applyBorder="1" applyAlignment="1">
      <alignment horizontal="left" vertical="center" indent="2"/>
    </xf>
    <xf numFmtId="167" fontId="14" fillId="0" borderId="7" xfId="4" applyNumberFormat="1" applyFont="1" applyBorder="1" applyAlignment="1">
      <alignment vertical="center"/>
    </xf>
    <xf numFmtId="0" fontId="14" fillId="2" borderId="7" xfId="4" applyFont="1" applyFill="1" applyBorder="1" applyAlignment="1">
      <alignment horizontal="left" vertical="center" indent="2"/>
    </xf>
    <xf numFmtId="167" fontId="14" fillId="4" borderId="2" xfId="4" applyNumberFormat="1" applyFont="1" applyFill="1" applyBorder="1" applyAlignment="1">
      <alignment vertical="center"/>
    </xf>
    <xf numFmtId="168" fontId="20" fillId="0" borderId="1" xfId="4" applyNumberFormat="1" applyFont="1" applyFill="1" applyBorder="1" applyAlignment="1">
      <alignment vertical="center"/>
    </xf>
    <xf numFmtId="0" fontId="20" fillId="0" borderId="1" xfId="4" applyFont="1" applyFill="1" applyBorder="1" applyAlignment="1">
      <alignment horizontal="left" vertical="center" indent="2"/>
    </xf>
    <xf numFmtId="168" fontId="20" fillId="0" borderId="9" xfId="4" applyNumberFormat="1" applyFont="1" applyFill="1" applyBorder="1" applyAlignment="1">
      <alignment vertical="center"/>
    </xf>
    <xf numFmtId="0" fontId="20" fillId="0" borderId="9" xfId="4" applyFont="1" applyFill="1" applyBorder="1" applyAlignment="1">
      <alignment horizontal="left" vertical="center" indent="2"/>
    </xf>
    <xf numFmtId="168" fontId="21" fillId="0" borderId="0" xfId="4" applyNumberFormat="1" applyFont="1" applyFill="1" applyAlignment="1">
      <alignment vertical="center"/>
    </xf>
    <xf numFmtId="0" fontId="21" fillId="0" borderId="0" xfId="4" applyFont="1" applyFill="1" applyBorder="1" applyAlignment="1">
      <alignment horizontal="left" vertical="center" indent="2"/>
    </xf>
    <xf numFmtId="168" fontId="22" fillId="5" borderId="2" xfId="1" applyNumberFormat="1" applyFont="1" applyFill="1" applyBorder="1" applyAlignment="1">
      <alignment vertical="center"/>
    </xf>
    <xf numFmtId="0" fontId="22" fillId="5" borderId="2" xfId="4" applyFont="1" applyFill="1" applyBorder="1" applyAlignment="1">
      <alignment horizontal="left" vertical="center" indent="1"/>
    </xf>
    <xf numFmtId="0" fontId="23" fillId="4" borderId="2" xfId="4" applyNumberFormat="1" applyFont="1" applyFill="1" applyBorder="1" applyAlignment="1">
      <alignment vertical="center"/>
    </xf>
    <xf numFmtId="0" fontId="24" fillId="4" borderId="2" xfId="4" applyNumberFormat="1" applyFont="1" applyFill="1" applyBorder="1" applyAlignment="1">
      <alignment horizontal="left" vertical="center"/>
    </xf>
    <xf numFmtId="169" fontId="25" fillId="0" borderId="1" xfId="4" applyNumberFormat="1" applyFont="1" applyFill="1" applyBorder="1" applyAlignment="1">
      <alignment vertical="center"/>
    </xf>
    <xf numFmtId="0" fontId="26" fillId="0" borderId="1" xfId="4" applyFont="1" applyFill="1" applyBorder="1" applyAlignment="1">
      <alignment horizontal="left" vertical="center" indent="3"/>
    </xf>
    <xf numFmtId="169" fontId="25" fillId="0" borderId="0" xfId="4" applyNumberFormat="1" applyFont="1" applyFill="1" applyBorder="1" applyAlignment="1">
      <alignment vertical="center"/>
    </xf>
    <xf numFmtId="0" fontId="26" fillId="0" borderId="0" xfId="4" applyFont="1" applyFill="1" applyBorder="1" applyAlignment="1">
      <alignment horizontal="left" vertical="center" indent="3"/>
    </xf>
    <xf numFmtId="169" fontId="20" fillId="0" borderId="2" xfId="4" applyNumberFormat="1" applyFont="1" applyFill="1" applyBorder="1" applyAlignment="1">
      <alignment vertical="center"/>
    </xf>
    <xf numFmtId="0" fontId="20" fillId="0" borderId="2" xfId="4" applyFont="1" applyFill="1" applyBorder="1" applyAlignment="1">
      <alignment horizontal="left" vertical="center" indent="2"/>
    </xf>
    <xf numFmtId="169" fontId="27" fillId="0" borderId="0" xfId="4" applyNumberFormat="1" applyFont="1" applyFill="1" applyBorder="1" applyAlignment="1">
      <alignment vertical="center"/>
    </xf>
    <xf numFmtId="0" fontId="27" fillId="0" borderId="0" xfId="4" applyFont="1" applyFill="1" applyBorder="1" applyAlignment="1">
      <alignment horizontal="left" vertical="center" indent="3"/>
    </xf>
    <xf numFmtId="169" fontId="13" fillId="0" borderId="1" xfId="4" applyNumberFormat="1" applyFont="1" applyFill="1" applyBorder="1" applyAlignment="1">
      <alignment vertical="center"/>
    </xf>
    <xf numFmtId="0" fontId="13" fillId="0" borderId="1" xfId="4" applyFont="1" applyFill="1" applyBorder="1" applyAlignment="1">
      <alignment horizontal="left" vertical="center" indent="3"/>
    </xf>
    <xf numFmtId="169" fontId="13" fillId="0" borderId="0" xfId="4" applyNumberFormat="1" applyFont="1" applyFill="1" applyAlignment="1">
      <alignment vertical="center"/>
    </xf>
    <xf numFmtId="0" fontId="13" fillId="0" borderId="0" xfId="4" applyFont="1" applyFill="1" applyBorder="1" applyAlignment="1">
      <alignment horizontal="left" vertical="center" indent="3"/>
    </xf>
    <xf numFmtId="169" fontId="21" fillId="0" borderId="2" xfId="4" applyNumberFormat="1" applyFont="1" applyFill="1" applyBorder="1" applyAlignment="1">
      <alignment vertical="center"/>
    </xf>
    <xf numFmtId="0" fontId="21" fillId="0" borderId="2" xfId="4" applyFont="1" applyFill="1" applyBorder="1" applyAlignment="1">
      <alignment horizontal="left" vertical="center" indent="2"/>
    </xf>
    <xf numFmtId="169" fontId="21" fillId="0" borderId="0" xfId="4" applyNumberFormat="1" applyFont="1" applyFill="1" applyAlignment="1">
      <alignment vertical="center"/>
    </xf>
    <xf numFmtId="169" fontId="28" fillId="5" borderId="2" xfId="4" applyNumberFormat="1" applyFont="1" applyFill="1" applyBorder="1" applyAlignment="1">
      <alignment vertical="center"/>
    </xf>
    <xf numFmtId="0" fontId="29" fillId="5" borderId="2" xfId="4" applyFont="1" applyFill="1" applyBorder="1" applyAlignment="1">
      <alignment horizontal="left" vertical="center" indent="1"/>
    </xf>
    <xf numFmtId="0" fontId="24" fillId="4" borderId="2" xfId="4" applyFont="1" applyFill="1" applyBorder="1" applyAlignment="1">
      <alignment horizontal="left" vertical="center"/>
    </xf>
    <xf numFmtId="169" fontId="30" fillId="0" borderId="1" xfId="4" applyNumberFormat="1" applyFont="1" applyFill="1" applyBorder="1" applyAlignment="1">
      <alignment vertical="center"/>
    </xf>
    <xf numFmtId="0" fontId="30" fillId="0" borderId="1" xfId="4" applyFont="1" applyFill="1" applyBorder="1" applyAlignment="1">
      <alignment horizontal="left" vertical="center" indent="3"/>
    </xf>
    <xf numFmtId="169" fontId="30" fillId="0" borderId="0" xfId="4" applyNumberFormat="1" applyFont="1" applyFill="1" applyBorder="1" applyAlignment="1">
      <alignment vertical="center"/>
    </xf>
    <xf numFmtId="0" fontId="30" fillId="0" borderId="0" xfId="4" applyFont="1" applyFill="1" applyBorder="1" applyAlignment="1">
      <alignment horizontal="left" vertical="center" indent="3"/>
    </xf>
    <xf numFmtId="169" fontId="30" fillId="0" borderId="9" xfId="4" applyNumberFormat="1" applyFont="1" applyFill="1" applyBorder="1" applyAlignment="1">
      <alignment vertical="center"/>
    </xf>
    <xf numFmtId="0" fontId="30" fillId="0" borderId="9" xfId="4" applyFont="1" applyFill="1" applyBorder="1" applyAlignment="1">
      <alignment horizontal="left" vertical="center" indent="3"/>
    </xf>
    <xf numFmtId="169" fontId="30" fillId="0" borderId="2" xfId="4" applyNumberFormat="1" applyFont="1" applyFill="1" applyBorder="1" applyAlignment="1">
      <alignment vertical="center"/>
    </xf>
    <xf numFmtId="0" fontId="30" fillId="0" borderId="2" xfId="4" applyFont="1" applyFill="1" applyBorder="1" applyAlignment="1">
      <alignment horizontal="left" vertical="center" indent="2"/>
    </xf>
    <xf numFmtId="166" fontId="30" fillId="0" borderId="1" xfId="4" applyNumberFormat="1" applyFont="1" applyFill="1" applyBorder="1" applyAlignment="1">
      <alignment vertical="center"/>
    </xf>
    <xf numFmtId="0" fontId="30" fillId="0" borderId="1" xfId="4" applyFont="1" applyFill="1" applyBorder="1" applyAlignment="1">
      <alignment horizontal="left" vertical="center" indent="1"/>
    </xf>
    <xf numFmtId="166" fontId="30" fillId="0" borderId="9" xfId="4" applyNumberFormat="1" applyFont="1" applyFill="1" applyBorder="1" applyAlignment="1">
      <alignment vertical="center"/>
    </xf>
    <xf numFmtId="0" fontId="30" fillId="0" borderId="9" xfId="4" applyFont="1" applyFill="1" applyBorder="1" applyAlignment="1">
      <alignment horizontal="left" vertical="center" indent="1"/>
    </xf>
    <xf numFmtId="166" fontId="17" fillId="5" borderId="2" xfId="4" applyNumberFormat="1" applyFont="1" applyFill="1" applyBorder="1" applyAlignment="1">
      <alignment vertical="center"/>
    </xf>
    <xf numFmtId="165" fontId="30" fillId="0" borderId="1" xfId="4" applyNumberFormat="1" applyFont="1" applyFill="1" applyBorder="1" applyAlignment="1">
      <alignment vertical="center"/>
    </xf>
    <xf numFmtId="165" fontId="30" fillId="0" borderId="9" xfId="4" applyNumberFormat="1" applyFont="1" applyFill="1" applyBorder="1" applyAlignment="1">
      <alignment vertical="center"/>
    </xf>
    <xf numFmtId="165" fontId="17" fillId="5" borderId="2" xfId="4" applyNumberFormat="1" applyFont="1" applyFill="1" applyBorder="1" applyAlignment="1">
      <alignment vertical="center"/>
    </xf>
    <xf numFmtId="170" fontId="17" fillId="5" borderId="2" xfId="4" applyNumberFormat="1" applyFont="1" applyFill="1" applyBorder="1" applyAlignment="1">
      <alignment vertical="center"/>
    </xf>
    <xf numFmtId="171" fontId="31" fillId="0" borderId="0" xfId="4" applyNumberFormat="1" applyFont="1" applyAlignment="1">
      <alignment vertical="center"/>
    </xf>
    <xf numFmtId="0" fontId="31" fillId="2" borderId="0" xfId="4" applyFont="1" applyFill="1" applyBorder="1" applyAlignment="1">
      <alignment horizontal="right" vertical="center"/>
    </xf>
    <xf numFmtId="167" fontId="30" fillId="0" borderId="1" xfId="4" applyNumberFormat="1" applyFont="1" applyFill="1" applyBorder="1" applyAlignment="1">
      <alignment vertical="center"/>
    </xf>
    <xf numFmtId="0" fontId="30" fillId="0" borderId="1" xfId="4" applyFont="1" applyFill="1" applyBorder="1" applyAlignment="1">
      <alignment horizontal="left" vertical="center" indent="2"/>
    </xf>
    <xf numFmtId="167" fontId="30" fillId="0" borderId="9" xfId="4" applyNumberFormat="1" applyFont="1" applyFill="1" applyBorder="1" applyAlignment="1">
      <alignment vertical="center"/>
    </xf>
    <xf numFmtId="0" fontId="30" fillId="0" borderId="9" xfId="4" applyFont="1" applyFill="1" applyBorder="1" applyAlignment="1">
      <alignment horizontal="left" vertical="center" indent="2"/>
    </xf>
    <xf numFmtId="172" fontId="14" fillId="2" borderId="0" xfId="4" applyNumberFormat="1" applyFont="1" applyFill="1" applyBorder="1" applyAlignment="1">
      <alignment vertical="center"/>
    </xf>
    <xf numFmtId="0" fontId="14" fillId="2" borderId="0" xfId="4" applyFont="1" applyFill="1" applyBorder="1" applyAlignment="1">
      <alignment horizontal="left" vertical="center" indent="1"/>
    </xf>
    <xf numFmtId="0" fontId="18" fillId="5" borderId="2" xfId="4" applyFont="1" applyFill="1" applyBorder="1" applyAlignment="1">
      <alignment horizontal="left" vertical="center" indent="1"/>
    </xf>
    <xf numFmtId="166" fontId="20" fillId="2" borderId="1" xfId="1" applyNumberFormat="1" applyFont="1" applyFill="1" applyBorder="1" applyAlignment="1">
      <alignment vertical="center"/>
    </xf>
    <xf numFmtId="166" fontId="20" fillId="2" borderId="0" xfId="1" applyNumberFormat="1" applyFont="1" applyFill="1" applyBorder="1" applyAlignment="1">
      <alignment vertical="center"/>
    </xf>
    <xf numFmtId="0" fontId="20" fillId="0" borderId="0" xfId="4" applyFont="1" applyFill="1" applyBorder="1" applyAlignment="1">
      <alignment horizontal="left" vertical="center" indent="2"/>
    </xf>
    <xf numFmtId="166" fontId="21" fillId="2" borderId="10" xfId="1" applyNumberFormat="1" applyFont="1" applyFill="1" applyBorder="1" applyAlignment="1">
      <alignment vertical="center"/>
    </xf>
    <xf numFmtId="0" fontId="21" fillId="0" borderId="10" xfId="4" applyFont="1" applyFill="1" applyBorder="1" applyAlignment="1">
      <alignment horizontal="left" vertical="center" indent="2"/>
    </xf>
    <xf numFmtId="166" fontId="21" fillId="2" borderId="0" xfId="1" applyNumberFormat="1" applyFont="1" applyFill="1" applyBorder="1" applyAlignment="1">
      <alignment vertical="center"/>
    </xf>
    <xf numFmtId="166" fontId="21" fillId="2" borderId="9" xfId="1" applyNumberFormat="1" applyFont="1" applyFill="1" applyBorder="1" applyAlignment="1">
      <alignment vertical="center"/>
    </xf>
    <xf numFmtId="0" fontId="21" fillId="0" borderId="9" xfId="4" applyFont="1" applyFill="1" applyBorder="1" applyAlignment="1">
      <alignment horizontal="left" vertical="center" indent="2"/>
    </xf>
    <xf numFmtId="166" fontId="22" fillId="5" borderId="9" xfId="1" applyNumberFormat="1" applyFont="1" applyFill="1" applyBorder="1" applyAlignment="1">
      <alignment vertical="center"/>
    </xf>
    <xf numFmtId="10" fontId="25" fillId="2" borderId="0" xfId="4" applyNumberFormat="1" applyFont="1" applyFill="1" applyAlignment="1">
      <alignment vertical="center"/>
    </xf>
    <xf numFmtId="0" fontId="25" fillId="2" borderId="0" xfId="4" applyFont="1" applyFill="1" applyAlignment="1">
      <alignment vertical="center"/>
    </xf>
    <xf numFmtId="165" fontId="23" fillId="4" borderId="2" xfId="4" applyNumberFormat="1" applyFont="1" applyFill="1" applyBorder="1" applyAlignment="1">
      <alignment vertical="center"/>
    </xf>
    <xf numFmtId="0" fontId="32" fillId="4" borderId="2" xfId="4" applyFont="1" applyFill="1" applyBorder="1" applyAlignment="1">
      <alignment horizontal="left" vertical="center"/>
    </xf>
    <xf numFmtId="0" fontId="17" fillId="2" borderId="0" xfId="4" applyFont="1" applyFill="1" applyAlignment="1">
      <alignment vertical="center"/>
    </xf>
    <xf numFmtId="168" fontId="33" fillId="0" borderId="1" xfId="1" applyNumberFormat="1" applyFont="1" applyFill="1" applyBorder="1" applyAlignment="1">
      <alignment vertical="center"/>
    </xf>
    <xf numFmtId="0" fontId="33" fillId="0" borderId="1" xfId="4" applyFont="1" applyFill="1" applyBorder="1" applyAlignment="1">
      <alignment horizontal="left" vertical="center" indent="3"/>
    </xf>
    <xf numFmtId="168" fontId="33" fillId="0" borderId="0" xfId="1" applyNumberFormat="1" applyFont="1" applyFill="1" applyBorder="1" applyAlignment="1">
      <alignment vertical="center"/>
    </xf>
    <xf numFmtId="0" fontId="33" fillId="0" borderId="0" xfId="4" applyFont="1" applyFill="1" applyBorder="1" applyAlignment="1">
      <alignment horizontal="left" vertical="center" indent="3"/>
    </xf>
    <xf numFmtId="168" fontId="20" fillId="2" borderId="0" xfId="1" applyNumberFormat="1" applyFont="1" applyFill="1" applyBorder="1" applyAlignment="1">
      <alignment vertical="center"/>
    </xf>
    <xf numFmtId="168" fontId="21" fillId="2" borderId="10" xfId="1" applyNumberFormat="1" applyFont="1" applyFill="1" applyBorder="1" applyAlignment="1">
      <alignment vertical="center"/>
    </xf>
    <xf numFmtId="168" fontId="21" fillId="2" borderId="0" xfId="1" applyNumberFormat="1" applyFont="1" applyFill="1" applyBorder="1" applyAlignment="1">
      <alignment vertical="center"/>
    </xf>
    <xf numFmtId="168" fontId="21" fillId="2" borderId="9" xfId="1" applyNumberFormat="1" applyFont="1" applyFill="1" applyBorder="1" applyAlignment="1">
      <alignment vertical="center"/>
    </xf>
    <xf numFmtId="10" fontId="14" fillId="2" borderId="0" xfId="4" applyNumberFormat="1" applyFont="1" applyFill="1" applyAlignment="1">
      <alignment vertical="center"/>
    </xf>
    <xf numFmtId="169" fontId="34" fillId="0" borderId="1" xfId="4" applyNumberFormat="1" applyFont="1" applyFill="1" applyBorder="1" applyAlignment="1">
      <alignment vertical="center"/>
    </xf>
    <xf numFmtId="0" fontId="34" fillId="0" borderId="1" xfId="4" applyFont="1" applyFill="1" applyBorder="1" applyAlignment="1">
      <alignment horizontal="left" vertical="center" indent="3"/>
    </xf>
    <xf numFmtId="0" fontId="27" fillId="0" borderId="0" xfId="4" applyFont="1" applyFill="1" applyBorder="1" applyAlignment="1">
      <alignment horizontal="left" vertical="center" indent="4"/>
    </xf>
    <xf numFmtId="169" fontId="34" fillId="0" borderId="0" xfId="4" applyNumberFormat="1" applyFont="1" applyFill="1" applyBorder="1" applyAlignment="1">
      <alignment vertical="center"/>
    </xf>
    <xf numFmtId="0" fontId="34" fillId="0" borderId="0" xfId="4" applyFont="1" applyFill="1" applyBorder="1" applyAlignment="1">
      <alignment horizontal="left" vertical="center" indent="3"/>
    </xf>
    <xf numFmtId="169" fontId="25" fillId="2" borderId="0" xfId="4" applyNumberFormat="1" applyFont="1" applyFill="1" applyBorder="1" applyAlignment="1">
      <alignment vertical="center"/>
    </xf>
    <xf numFmtId="0" fontId="26" fillId="0" borderId="0" xfId="4" applyFont="1" applyFill="1" applyBorder="1" applyAlignment="1">
      <alignment horizontal="left" vertical="center" indent="4"/>
    </xf>
    <xf numFmtId="169" fontId="20" fillId="0" borderId="4" xfId="4" applyNumberFormat="1" applyFont="1" applyBorder="1" applyAlignment="1">
      <alignment vertical="center"/>
    </xf>
    <xf numFmtId="0" fontId="20" fillId="0" borderId="4" xfId="4" applyFont="1" applyFill="1" applyBorder="1" applyAlignment="1">
      <alignment horizontal="left" vertical="center" indent="2"/>
    </xf>
    <xf numFmtId="169" fontId="13" fillId="0" borderId="0" xfId="4" applyNumberFormat="1" applyFont="1" applyFill="1" applyBorder="1" applyAlignment="1">
      <alignment vertical="center"/>
    </xf>
    <xf numFmtId="169" fontId="21" fillId="0" borderId="10" xfId="4" applyNumberFormat="1" applyFont="1" applyFill="1" applyBorder="1" applyAlignment="1">
      <alignment vertical="center"/>
    </xf>
    <xf numFmtId="169" fontId="21" fillId="0" borderId="0" xfId="4" applyNumberFormat="1" applyFont="1" applyFill="1" applyBorder="1" applyAlignment="1">
      <alignment vertical="center"/>
    </xf>
    <xf numFmtId="169" fontId="21" fillId="0" borderId="9" xfId="4" applyNumberFormat="1" applyFont="1" applyFill="1" applyBorder="1" applyAlignment="1">
      <alignment vertical="center"/>
    </xf>
    <xf numFmtId="173" fontId="14" fillId="0" borderId="0" xfId="4" applyNumberFormat="1" applyFont="1" applyFill="1" applyBorder="1" applyAlignment="1">
      <alignment vertical="center"/>
    </xf>
    <xf numFmtId="0" fontId="14" fillId="0" borderId="0" xfId="4" applyFont="1" applyFill="1" applyBorder="1" applyAlignment="1">
      <alignment horizontal="left" vertical="center" indent="3"/>
    </xf>
    <xf numFmtId="0" fontId="14" fillId="0" borderId="0" xfId="4" applyNumberFormat="1" applyFont="1" applyFill="1" applyBorder="1" applyAlignment="1">
      <alignment vertical="center"/>
    </xf>
    <xf numFmtId="0" fontId="14" fillId="0" borderId="0" xfId="4" applyNumberFormat="1" applyFont="1" applyFill="1" applyBorder="1" applyAlignment="1">
      <alignment horizontal="left" vertical="center" indent="3"/>
    </xf>
    <xf numFmtId="165" fontId="20" fillId="2" borderId="1" xfId="1" applyNumberFormat="1" applyFont="1" applyFill="1" applyBorder="1" applyAlignment="1">
      <alignment vertical="center"/>
    </xf>
    <xf numFmtId="165" fontId="20" fillId="2" borderId="0" xfId="1" applyNumberFormat="1" applyFont="1" applyFill="1" applyBorder="1" applyAlignment="1">
      <alignment vertical="center"/>
    </xf>
    <xf numFmtId="165" fontId="21" fillId="2" borderId="10" xfId="1" applyNumberFormat="1" applyFont="1" applyFill="1" applyBorder="1" applyAlignment="1">
      <alignment vertical="center"/>
    </xf>
    <xf numFmtId="165" fontId="21" fillId="2" borderId="0" xfId="1" applyNumberFormat="1" applyFont="1" applyFill="1" applyBorder="1" applyAlignment="1">
      <alignment vertical="center"/>
    </xf>
    <xf numFmtId="165" fontId="21" fillId="2" borderId="9" xfId="1" applyNumberFormat="1" applyFont="1" applyFill="1" applyBorder="1" applyAlignment="1">
      <alignment vertical="center"/>
    </xf>
    <xf numFmtId="165" fontId="22" fillId="5" borderId="9" xfId="1" applyNumberFormat="1" applyFont="1" applyFill="1" applyBorder="1" applyAlignment="1">
      <alignment vertical="center"/>
    </xf>
    <xf numFmtId="168" fontId="35" fillId="0" borderId="1" xfId="1" applyNumberFormat="1" applyFont="1" applyFill="1" applyBorder="1" applyAlignment="1">
      <alignment vertical="center"/>
    </xf>
    <xf numFmtId="168" fontId="33" fillId="0" borderId="10" xfId="1" applyNumberFormat="1" applyFont="1" applyFill="1" applyBorder="1" applyAlignment="1">
      <alignment vertical="center"/>
    </xf>
    <xf numFmtId="0" fontId="33" fillId="0" borderId="10" xfId="4" applyFont="1" applyFill="1" applyBorder="1" applyAlignment="1">
      <alignment horizontal="left" vertical="center" indent="3"/>
    </xf>
    <xf numFmtId="168" fontId="20" fillId="2" borderId="3" xfId="1" applyNumberFormat="1" applyFont="1" applyFill="1" applyBorder="1" applyAlignment="1">
      <alignment vertical="center"/>
    </xf>
    <xf numFmtId="0" fontId="20" fillId="0" borderId="3" xfId="4" applyFont="1" applyFill="1" applyBorder="1" applyAlignment="1">
      <alignment horizontal="left" vertical="center" indent="2"/>
    </xf>
    <xf numFmtId="169" fontId="30" fillId="0" borderId="8" xfId="4" applyNumberFormat="1" applyFont="1" applyFill="1" applyBorder="1" applyAlignment="1">
      <alignment vertical="center"/>
    </xf>
    <xf numFmtId="0" fontId="30" fillId="0" borderId="8" xfId="4" applyFont="1" applyFill="1" applyBorder="1" applyAlignment="1">
      <alignment horizontal="left" vertical="center" indent="2"/>
    </xf>
    <xf numFmtId="166" fontId="30" fillId="0" borderId="0" xfId="4" applyNumberFormat="1" applyFont="1" applyFill="1" applyBorder="1" applyAlignment="1">
      <alignment vertical="center"/>
    </xf>
    <xf numFmtId="0" fontId="30" fillId="0" borderId="0" xfId="4" applyFont="1" applyFill="1" applyBorder="1" applyAlignment="1">
      <alignment horizontal="left" vertical="center" indent="2"/>
    </xf>
    <xf numFmtId="0" fontId="30" fillId="0" borderId="0" xfId="4" applyFont="1" applyFill="1" applyBorder="1" applyAlignment="1">
      <alignment horizontal="left" vertical="center" indent="1"/>
    </xf>
    <xf numFmtId="166" fontId="17" fillId="5" borderId="0" xfId="4" applyNumberFormat="1" applyFont="1" applyFill="1" applyBorder="1" applyAlignment="1">
      <alignment vertical="center"/>
    </xf>
    <xf numFmtId="165" fontId="30" fillId="0" borderId="0" xfId="4" applyNumberFormat="1" applyFont="1" applyFill="1" applyBorder="1" applyAlignment="1">
      <alignment vertical="center"/>
    </xf>
    <xf numFmtId="165" fontId="17" fillId="5" borderId="0" xfId="4" applyNumberFormat="1" applyFont="1" applyFill="1" applyBorder="1" applyAlignment="1">
      <alignment vertical="center"/>
    </xf>
    <xf numFmtId="0" fontId="18" fillId="5" borderId="9" xfId="4" applyFont="1" applyFill="1" applyBorder="1" applyAlignment="1">
      <alignment horizontal="left" vertical="center"/>
    </xf>
    <xf numFmtId="170" fontId="30" fillId="0" borderId="1" xfId="4" applyNumberFormat="1" applyFont="1" applyFill="1" applyBorder="1" applyAlignment="1">
      <alignment vertical="center"/>
    </xf>
    <xf numFmtId="170" fontId="30" fillId="0" borderId="0" xfId="4" applyNumberFormat="1" applyFont="1" applyFill="1" applyBorder="1" applyAlignment="1">
      <alignment vertical="center"/>
    </xf>
    <xf numFmtId="170" fontId="30" fillId="0" borderId="9" xfId="4" applyNumberFormat="1" applyFont="1" applyFill="1" applyBorder="1" applyAlignment="1">
      <alignment vertical="center"/>
    </xf>
    <xf numFmtId="165" fontId="17" fillId="5" borderId="9" xfId="4" applyNumberFormat="1" applyFont="1" applyFill="1" applyBorder="1" applyAlignment="1">
      <alignment vertical="center"/>
    </xf>
    <xf numFmtId="167" fontId="30" fillId="0" borderId="0" xfId="4" applyNumberFormat="1" applyFont="1" applyFill="1" applyBorder="1" applyAlignment="1">
      <alignment vertical="center"/>
    </xf>
    <xf numFmtId="167" fontId="17" fillId="5" borderId="9" xfId="4" applyNumberFormat="1" applyFont="1" applyFill="1" applyBorder="1" applyAlignment="1">
      <alignment vertical="center"/>
    </xf>
    <xf numFmtId="0" fontId="19" fillId="5" borderId="9" xfId="4" applyFont="1" applyFill="1" applyBorder="1" applyAlignment="1">
      <alignment horizontal="left" vertical="center" indent="1"/>
    </xf>
    <xf numFmtId="3" fontId="14" fillId="4" borderId="2" xfId="4" applyNumberFormat="1" applyFont="1" applyFill="1" applyBorder="1" applyAlignment="1">
      <alignment vertical="center"/>
    </xf>
    <xf numFmtId="167" fontId="14" fillId="5" borderId="2" xfId="4" applyNumberFormat="1" applyFont="1" applyFill="1" applyBorder="1" applyAlignment="1">
      <alignment vertical="center"/>
    </xf>
    <xf numFmtId="0" fontId="14" fillId="0" borderId="0" xfId="4" applyNumberFormat="1" applyFont="1" applyFill="1" applyAlignment="1">
      <alignment vertical="center"/>
    </xf>
    <xf numFmtId="0" fontId="14" fillId="0" borderId="0" xfId="4" applyNumberFormat="1" applyFont="1" applyFill="1" applyBorder="1" applyAlignment="1">
      <alignment horizontal="left" vertical="center" indent="5"/>
    </xf>
    <xf numFmtId="0" fontId="14" fillId="0" borderId="0" xfId="1" applyNumberFormat="1" applyFont="1" applyFill="1" applyBorder="1" applyAlignment="1">
      <alignment horizontal="center" vertical="center"/>
    </xf>
    <xf numFmtId="165" fontId="36" fillId="4" borderId="2" xfId="4" applyNumberFormat="1" applyFont="1" applyFill="1" applyBorder="1" applyAlignment="1">
      <alignment vertical="center"/>
    </xf>
    <xf numFmtId="168" fontId="34" fillId="0" borderId="1" xfId="4" applyNumberFormat="1" applyFont="1" applyFill="1" applyBorder="1" applyAlignment="1">
      <alignment vertical="center"/>
    </xf>
    <xf numFmtId="168" fontId="34" fillId="0" borderId="0" xfId="4" applyNumberFormat="1" applyFont="1" applyFill="1" applyBorder="1" applyAlignment="1">
      <alignment vertical="center"/>
    </xf>
    <xf numFmtId="168" fontId="20" fillId="0" borderId="0" xfId="4" applyNumberFormat="1" applyFont="1" applyFill="1" applyBorder="1" applyAlignment="1">
      <alignment vertical="center"/>
    </xf>
    <xf numFmtId="168" fontId="21" fillId="0" borderId="10" xfId="4" applyNumberFormat="1" applyFont="1" applyFill="1" applyBorder="1" applyAlignment="1">
      <alignment vertical="center"/>
    </xf>
    <xf numFmtId="168" fontId="21" fillId="0" borderId="0" xfId="4" applyNumberFormat="1" applyFont="1" applyFill="1" applyBorder="1" applyAlignment="1">
      <alignment vertical="center"/>
    </xf>
    <xf numFmtId="168" fontId="21" fillId="0" borderId="9" xfId="4" applyNumberFormat="1" applyFont="1" applyFill="1" applyBorder="1" applyAlignment="1">
      <alignment vertical="center"/>
    </xf>
    <xf numFmtId="169" fontId="20" fillId="0" borderId="4" xfId="4" applyNumberFormat="1" applyFont="1" applyFill="1" applyBorder="1" applyAlignment="1">
      <alignment vertical="center"/>
    </xf>
    <xf numFmtId="172" fontId="25" fillId="2" borderId="0" xfId="4" applyNumberFormat="1" applyFont="1" applyFill="1" applyBorder="1" applyAlignment="1">
      <alignment vertical="center"/>
    </xf>
    <xf numFmtId="172" fontId="20" fillId="0" borderId="4" xfId="4" applyNumberFormat="1" applyFont="1" applyFill="1" applyBorder="1" applyAlignment="1">
      <alignment vertical="center"/>
    </xf>
    <xf numFmtId="172" fontId="25" fillId="0" borderId="1" xfId="1" applyNumberFormat="1" applyFont="1" applyFill="1" applyBorder="1" applyAlignment="1">
      <alignment horizontal="right" vertical="center"/>
    </xf>
    <xf numFmtId="172" fontId="25" fillId="0" borderId="0" xfId="1" applyNumberFormat="1" applyFont="1" applyFill="1" applyBorder="1" applyAlignment="1">
      <alignment horizontal="right" vertical="center"/>
    </xf>
    <xf numFmtId="168" fontId="35" fillId="0" borderId="8" xfId="1" applyNumberFormat="1" applyFont="1" applyFill="1" applyBorder="1" applyAlignment="1">
      <alignment vertical="center"/>
    </xf>
    <xf numFmtId="0" fontId="30" fillId="0" borderId="9" xfId="4" applyFont="1" applyBorder="1" applyAlignment="1">
      <alignment horizontal="left" vertical="center" indent="1"/>
    </xf>
    <xf numFmtId="166" fontId="17" fillId="5" borderId="9" xfId="4" applyNumberFormat="1" applyFont="1" applyFill="1" applyBorder="1" applyAlignment="1">
      <alignment vertical="center"/>
    </xf>
    <xf numFmtId="170" fontId="17" fillId="5" borderId="9" xfId="4" applyNumberFormat="1" applyFont="1" applyFill="1" applyBorder="1" applyAlignment="1">
      <alignment vertical="center"/>
    </xf>
    <xf numFmtId="167" fontId="30" fillId="2" borderId="1" xfId="4" applyNumberFormat="1" applyFont="1" applyFill="1" applyBorder="1" applyAlignment="1">
      <alignment vertical="center"/>
    </xf>
    <xf numFmtId="167" fontId="30" fillId="2" borderId="0" xfId="4" applyNumberFormat="1" applyFont="1" applyFill="1" applyBorder="1" applyAlignment="1">
      <alignment vertical="center"/>
    </xf>
    <xf numFmtId="167" fontId="30" fillId="2" borderId="9" xfId="4" applyNumberFormat="1" applyFont="1" applyFill="1" applyBorder="1" applyAlignment="1">
      <alignment vertical="center"/>
    </xf>
    <xf numFmtId="0" fontId="30" fillId="0" borderId="9" xfId="4" applyFont="1" applyBorder="1" applyAlignment="1">
      <alignment horizontal="left" vertical="center" indent="2"/>
    </xf>
    <xf numFmtId="3" fontId="17" fillId="4" borderId="2" xfId="4" applyNumberFormat="1" applyFont="1" applyFill="1" applyBorder="1" applyAlignment="1">
      <alignment vertical="center"/>
    </xf>
    <xf numFmtId="169" fontId="30" fillId="2" borderId="1" xfId="4" applyNumberFormat="1" applyFont="1" applyFill="1" applyBorder="1" applyAlignment="1">
      <alignment vertical="center"/>
    </xf>
    <xf numFmtId="169" fontId="30" fillId="2" borderId="0" xfId="4" applyNumberFormat="1" applyFont="1" applyFill="1" applyBorder="1" applyAlignment="1">
      <alignment vertical="center"/>
    </xf>
    <xf numFmtId="169" fontId="30" fillId="2" borderId="9" xfId="4" applyNumberFormat="1" applyFont="1" applyFill="1" applyBorder="1" applyAlignment="1">
      <alignment vertical="center"/>
    </xf>
    <xf numFmtId="0" fontId="30" fillId="0" borderId="1" xfId="4" applyFont="1" applyBorder="1" applyAlignment="1">
      <alignment horizontal="left" vertical="center" indent="1"/>
    </xf>
    <xf numFmtId="0" fontId="30" fillId="0" borderId="0" xfId="4" applyFont="1" applyBorder="1" applyAlignment="1">
      <alignment horizontal="left" vertical="center" indent="1"/>
    </xf>
    <xf numFmtId="0" fontId="30" fillId="2" borderId="1" xfId="4" applyFont="1" applyFill="1" applyBorder="1" applyAlignment="1">
      <alignment horizontal="left" vertical="center" indent="1"/>
    </xf>
    <xf numFmtId="166" fontId="20" fillId="0" borderId="1" xfId="1" applyNumberFormat="1" applyFont="1" applyBorder="1" applyAlignment="1">
      <alignment vertical="center"/>
    </xf>
    <xf numFmtId="166" fontId="20" fillId="0" borderId="0" xfId="1" applyNumberFormat="1" applyFont="1" applyBorder="1" applyAlignment="1">
      <alignment vertical="center"/>
    </xf>
    <xf numFmtId="166" fontId="20" fillId="0" borderId="0" xfId="1" applyNumberFormat="1" applyFont="1" applyFill="1" applyBorder="1" applyAlignment="1">
      <alignment vertical="center"/>
    </xf>
    <xf numFmtId="166" fontId="21" fillId="0" borderId="10" xfId="1" applyNumberFormat="1" applyFont="1" applyFill="1" applyBorder="1" applyAlignment="1">
      <alignment vertical="center"/>
    </xf>
    <xf numFmtId="166" fontId="21" fillId="0" borderId="0" xfId="1" applyNumberFormat="1" applyFont="1" applyFill="1" applyBorder="1" applyAlignment="1">
      <alignment vertical="center"/>
    </xf>
    <xf numFmtId="166" fontId="21" fillId="0" borderId="9" xfId="1" applyNumberFormat="1" applyFont="1" applyFill="1" applyBorder="1" applyAlignment="1">
      <alignment vertical="center"/>
    </xf>
    <xf numFmtId="166" fontId="22" fillId="5" borderId="2" xfId="1" applyNumberFormat="1" applyFont="1" applyFill="1" applyBorder="1" applyAlignment="1">
      <alignment vertical="center"/>
    </xf>
    <xf numFmtId="166" fontId="30" fillId="0" borderId="4" xfId="1" applyNumberFormat="1" applyFont="1" applyBorder="1" applyAlignment="1">
      <alignment vertical="center"/>
    </xf>
    <xf numFmtId="0" fontId="30" fillId="0" borderId="4" xfId="4" applyFont="1" applyFill="1" applyBorder="1" applyAlignment="1">
      <alignment horizontal="left" vertical="center" indent="2"/>
    </xf>
    <xf numFmtId="0" fontId="36" fillId="4" borderId="2" xfId="4" applyNumberFormat="1" applyFont="1" applyFill="1" applyBorder="1" applyAlignment="1">
      <alignment vertical="center"/>
    </xf>
    <xf numFmtId="168" fontId="20" fillId="0" borderId="1" xfId="1" applyNumberFormat="1" applyFont="1" applyBorder="1" applyAlignment="1">
      <alignment vertical="center"/>
    </xf>
    <xf numFmtId="168" fontId="34" fillId="0" borderId="0" xfId="1" applyNumberFormat="1" applyFont="1" applyFill="1" applyBorder="1" applyAlignment="1">
      <alignment vertical="center"/>
    </xf>
    <xf numFmtId="168" fontId="20" fillId="0" borderId="0" xfId="1" applyNumberFormat="1" applyFont="1" applyBorder="1" applyAlignment="1">
      <alignment vertical="center"/>
    </xf>
    <xf numFmtId="168" fontId="20" fillId="0" borderId="0" xfId="1" applyNumberFormat="1" applyFont="1" applyFill="1" applyBorder="1" applyAlignment="1">
      <alignment vertical="center"/>
    </xf>
    <xf numFmtId="168" fontId="21" fillId="0" borderId="10" xfId="1" applyNumberFormat="1" applyFont="1" applyFill="1" applyBorder="1" applyAlignment="1">
      <alignment vertical="center"/>
    </xf>
    <xf numFmtId="168" fontId="21" fillId="0" borderId="0" xfId="1" applyNumberFormat="1" applyFont="1" applyFill="1" applyBorder="1" applyAlignment="1">
      <alignment vertical="center"/>
    </xf>
    <xf numFmtId="168" fontId="21" fillId="0" borderId="9" xfId="1" applyNumberFormat="1" applyFont="1" applyFill="1" applyBorder="1" applyAlignment="1">
      <alignment vertical="center"/>
    </xf>
    <xf numFmtId="168" fontId="30" fillId="0" borderId="4" xfId="1" applyNumberFormat="1" applyFont="1" applyBorder="1" applyAlignment="1">
      <alignment vertical="center"/>
    </xf>
    <xf numFmtId="169" fontId="20" fillId="0" borderId="8" xfId="4" applyNumberFormat="1" applyFont="1" applyBorder="1" applyAlignment="1">
      <alignment vertical="center"/>
    </xf>
    <xf numFmtId="0" fontId="20" fillId="0" borderId="8" xfId="4" applyFont="1" applyFill="1" applyBorder="1" applyAlignment="1">
      <alignment horizontal="left" vertical="center" indent="2"/>
    </xf>
    <xf numFmtId="169" fontId="37" fillId="2" borderId="0" xfId="4" applyNumberFormat="1" applyFont="1" applyFill="1" applyBorder="1" applyAlignment="1">
      <alignment vertical="center"/>
    </xf>
    <xf numFmtId="0" fontId="37" fillId="0" borderId="0" xfId="4" applyFont="1" applyFill="1" applyBorder="1" applyAlignment="1">
      <alignment horizontal="left" vertical="center" indent="3"/>
    </xf>
    <xf numFmtId="169" fontId="30" fillId="0" borderId="4" xfId="4" applyNumberFormat="1" applyFont="1" applyBorder="1" applyAlignment="1">
      <alignment vertical="center"/>
    </xf>
    <xf numFmtId="165" fontId="20" fillId="0" borderId="1" xfId="1" applyNumberFormat="1" applyFont="1" applyBorder="1" applyAlignment="1">
      <alignment vertical="center"/>
    </xf>
    <xf numFmtId="165" fontId="20" fillId="0" borderId="0" xfId="1" applyNumberFormat="1" applyFont="1" applyBorder="1" applyAlignment="1">
      <alignment vertical="center"/>
    </xf>
    <xf numFmtId="165" fontId="20" fillId="0" borderId="0" xfId="1" applyNumberFormat="1" applyFont="1" applyFill="1" applyBorder="1" applyAlignment="1">
      <alignment vertical="center"/>
    </xf>
    <xf numFmtId="165" fontId="21" fillId="0" borderId="10" xfId="1" applyNumberFormat="1" applyFont="1" applyFill="1" applyBorder="1" applyAlignment="1">
      <alignment vertical="center"/>
    </xf>
    <xf numFmtId="165" fontId="21" fillId="0" borderId="0" xfId="1" applyNumberFormat="1" applyFont="1" applyFill="1" applyBorder="1" applyAlignment="1">
      <alignment vertical="center"/>
    </xf>
    <xf numFmtId="165" fontId="21" fillId="0" borderId="9" xfId="1" applyNumberFormat="1" applyFont="1" applyFill="1" applyBorder="1" applyAlignment="1">
      <alignment vertical="center"/>
    </xf>
    <xf numFmtId="165" fontId="22" fillId="5" borderId="2" xfId="1" applyNumberFormat="1" applyFont="1" applyFill="1" applyBorder="1" applyAlignment="1">
      <alignment vertical="center"/>
    </xf>
    <xf numFmtId="165" fontId="30" fillId="0" borderId="4" xfId="1" applyNumberFormat="1" applyFont="1" applyBorder="1" applyAlignment="1">
      <alignment vertical="center"/>
    </xf>
    <xf numFmtId="169" fontId="20" fillId="0" borderId="3" xfId="4" applyNumberFormat="1" applyFont="1" applyBorder="1" applyAlignment="1">
      <alignment vertical="center"/>
    </xf>
    <xf numFmtId="0" fontId="30" fillId="2" borderId="0" xfId="4" applyFont="1" applyFill="1" applyBorder="1" applyAlignment="1">
      <alignment horizontal="left" vertical="center" wrapText="1" indent="1"/>
    </xf>
    <xf numFmtId="0" fontId="30" fillId="2" borderId="9" xfId="4" applyFont="1" applyFill="1" applyBorder="1" applyAlignment="1">
      <alignment horizontal="left" vertical="center" indent="1"/>
    </xf>
    <xf numFmtId="166" fontId="20" fillId="0" borderId="1" xfId="1" applyNumberFormat="1" applyFont="1" applyFill="1" applyBorder="1" applyAlignment="1">
      <alignment vertical="center"/>
    </xf>
    <xf numFmtId="168" fontId="34" fillId="0" borderId="0" xfId="1" applyNumberFormat="1" applyFont="1" applyBorder="1" applyAlignment="1">
      <alignment vertical="center"/>
    </xf>
    <xf numFmtId="168" fontId="34" fillId="0" borderId="1" xfId="1" applyNumberFormat="1" applyFont="1" applyBorder="1" applyAlignment="1">
      <alignment vertical="center"/>
    </xf>
    <xf numFmtId="169" fontId="34" fillId="0" borderId="0" xfId="4" applyNumberFormat="1" applyFont="1" applyBorder="1" applyAlignment="1">
      <alignment vertical="center"/>
    </xf>
    <xf numFmtId="169" fontId="34" fillId="0" borderId="1" xfId="4" applyNumberFormat="1" applyFont="1" applyBorder="1" applyAlignment="1">
      <alignment vertical="center"/>
    </xf>
    <xf numFmtId="0" fontId="27" fillId="0" borderId="0" xfId="4" applyFont="1" applyFill="1" applyBorder="1" applyAlignment="1">
      <alignment horizontal="left" vertical="center" indent="5"/>
    </xf>
    <xf numFmtId="172" fontId="34" fillId="0" borderId="0" xfId="4" applyNumberFormat="1" applyFont="1" applyFill="1" applyBorder="1" applyAlignment="1">
      <alignment vertical="center"/>
    </xf>
    <xf numFmtId="165" fontId="20" fillId="0" borderId="1" xfId="1" applyNumberFormat="1" applyFont="1" applyFill="1" applyBorder="1" applyAlignment="1">
      <alignment vertical="center"/>
    </xf>
    <xf numFmtId="0" fontId="32" fillId="4" borderId="2" xfId="4" applyNumberFormat="1" applyFont="1" applyFill="1" applyBorder="1" applyAlignment="1">
      <alignment horizontal="left" vertical="center"/>
    </xf>
    <xf numFmtId="172" fontId="14" fillId="2" borderId="1" xfId="4" applyNumberFormat="1" applyFont="1" applyFill="1" applyBorder="1" applyAlignment="1">
      <alignment vertical="center"/>
    </xf>
    <xf numFmtId="0" fontId="30" fillId="2" borderId="0" xfId="4" applyFont="1" applyFill="1" applyBorder="1" applyAlignment="1">
      <alignment horizontal="left" vertical="center" indent="2"/>
    </xf>
    <xf numFmtId="0" fontId="30" fillId="2" borderId="0" xfId="4" applyFont="1" applyFill="1" applyBorder="1" applyAlignment="1">
      <alignment horizontal="left" vertical="center" indent="1"/>
    </xf>
    <xf numFmtId="1" fontId="14" fillId="2" borderId="9" xfId="4" applyNumberFormat="1" applyFont="1" applyFill="1" applyBorder="1" applyAlignment="1">
      <alignment vertical="center"/>
    </xf>
    <xf numFmtId="172" fontId="14" fillId="0" borderId="9" xfId="4" applyNumberFormat="1" applyFont="1" applyBorder="1" applyAlignment="1">
      <alignment vertical="center"/>
    </xf>
    <xf numFmtId="166" fontId="20" fillId="0" borderId="1" xfId="4" applyNumberFormat="1" applyFont="1" applyBorder="1" applyAlignment="1">
      <alignment vertical="center"/>
    </xf>
    <xf numFmtId="166" fontId="21" fillId="0" borderId="10" xfId="4" applyNumberFormat="1" applyFont="1" applyFill="1" applyBorder="1" applyAlignment="1">
      <alignment vertical="center"/>
    </xf>
    <xf numFmtId="166" fontId="21" fillId="0" borderId="0" xfId="4" applyNumberFormat="1" applyFont="1" applyFill="1" applyBorder="1" applyAlignment="1">
      <alignment vertical="center"/>
    </xf>
    <xf numFmtId="166" fontId="21" fillId="0" borderId="9" xfId="4" applyNumberFormat="1" applyFont="1" applyFill="1" applyBorder="1" applyAlignment="1">
      <alignment vertical="center"/>
    </xf>
    <xf numFmtId="168" fontId="20" fillId="0" borderId="1" xfId="4" applyNumberFormat="1" applyFont="1" applyBorder="1" applyAlignment="1">
      <alignment vertical="center"/>
    </xf>
    <xf numFmtId="168" fontId="20" fillId="0" borderId="1" xfId="1" applyNumberFormat="1" applyFont="1" applyFill="1" applyBorder="1" applyAlignment="1">
      <alignment vertical="center"/>
    </xf>
    <xf numFmtId="169" fontId="20" fillId="0" borderId="8" xfId="4" applyNumberFormat="1" applyFont="1" applyFill="1" applyBorder="1" applyAlignment="1">
      <alignment vertical="center"/>
    </xf>
    <xf numFmtId="165" fontId="20" fillId="0" borderId="1" xfId="4" applyNumberFormat="1" applyFont="1" applyBorder="1" applyAlignment="1">
      <alignment vertical="center"/>
    </xf>
    <xf numFmtId="165" fontId="21" fillId="0" borderId="10" xfId="4" applyNumberFormat="1" applyFont="1" applyFill="1" applyBorder="1" applyAlignment="1">
      <alignment vertical="center"/>
    </xf>
    <xf numFmtId="165" fontId="21" fillId="0" borderId="0" xfId="4" applyNumberFormat="1" applyFont="1" applyFill="1" applyBorder="1" applyAlignment="1">
      <alignment vertical="center"/>
    </xf>
    <xf numFmtId="165" fontId="21" fillId="0" borderId="9" xfId="4" applyNumberFormat="1" applyFont="1" applyFill="1" applyBorder="1" applyAlignment="1">
      <alignment vertical="center"/>
    </xf>
    <xf numFmtId="166" fontId="17" fillId="5" borderId="1" xfId="4" applyNumberFormat="1" applyFont="1" applyFill="1" applyBorder="1" applyAlignment="1">
      <alignment vertical="center"/>
    </xf>
    <xf numFmtId="0" fontId="18" fillId="5" borderId="1" xfId="4" applyFont="1" applyFill="1" applyBorder="1" applyAlignment="1">
      <alignment horizontal="left" vertical="center"/>
    </xf>
    <xf numFmtId="167" fontId="17" fillId="5" borderId="0" xfId="4" applyNumberFormat="1" applyFont="1" applyFill="1" applyBorder="1" applyAlignment="1">
      <alignment vertical="center"/>
    </xf>
    <xf numFmtId="0" fontId="18" fillId="5" borderId="0" xfId="4" applyFont="1" applyFill="1" applyBorder="1" applyAlignment="1">
      <alignment horizontal="left" vertical="center"/>
    </xf>
    <xf numFmtId="167" fontId="17" fillId="4" borderId="1" xfId="4" applyNumberFormat="1" applyFont="1" applyFill="1" applyBorder="1" applyAlignment="1">
      <alignment vertical="center"/>
    </xf>
    <xf numFmtId="0" fontId="18" fillId="4" borderId="1" xfId="4" applyFont="1" applyFill="1" applyBorder="1" applyAlignment="1">
      <alignment horizontal="left" vertical="center"/>
    </xf>
    <xf numFmtId="167" fontId="17" fillId="5" borderId="10" xfId="4" applyNumberFormat="1" applyFont="1" applyFill="1" applyBorder="1" applyAlignment="1">
      <alignment vertical="center"/>
    </xf>
    <xf numFmtId="0" fontId="18" fillId="5" borderId="10" xfId="4" applyFont="1" applyFill="1" applyBorder="1" applyAlignment="1">
      <alignment horizontal="left" vertical="center" indent="1"/>
    </xf>
    <xf numFmtId="167" fontId="17" fillId="5" borderId="3" xfId="4" applyNumberFormat="1" applyFont="1" applyFill="1" applyBorder="1" applyAlignment="1">
      <alignment vertical="center"/>
    </xf>
    <xf numFmtId="0" fontId="18" fillId="5" borderId="3" xfId="4" applyFont="1" applyFill="1" applyBorder="1" applyAlignment="1">
      <alignment horizontal="left" vertical="center" indent="1"/>
    </xf>
    <xf numFmtId="167" fontId="17" fillId="4" borderId="9" xfId="4" applyNumberFormat="1" applyFont="1" applyFill="1" applyBorder="1" applyAlignment="1">
      <alignment vertical="center"/>
    </xf>
    <xf numFmtId="0" fontId="18" fillId="4" borderId="9" xfId="4" applyFont="1" applyFill="1" applyBorder="1" applyAlignment="1">
      <alignment horizontal="left" vertical="center"/>
    </xf>
    <xf numFmtId="166" fontId="20" fillId="0" borderId="1" xfId="4" applyNumberFormat="1" applyFont="1" applyFill="1" applyBorder="1" applyAlignment="1">
      <alignment vertical="center"/>
    </xf>
    <xf numFmtId="166" fontId="20" fillId="0" borderId="0" xfId="4" applyNumberFormat="1" applyFont="1" applyFill="1" applyBorder="1" applyAlignment="1">
      <alignment vertical="center"/>
    </xf>
    <xf numFmtId="165" fontId="38" fillId="4" borderId="2" xfId="4" applyNumberFormat="1" applyFont="1" applyFill="1" applyBorder="1" applyAlignment="1">
      <alignment vertical="center"/>
    </xf>
    <xf numFmtId="169" fontId="34" fillId="0" borderId="4" xfId="4" applyNumberFormat="1" applyFont="1" applyFill="1" applyBorder="1" applyAlignment="1">
      <alignment vertical="center"/>
    </xf>
    <xf numFmtId="0" fontId="34" fillId="0" borderId="4" xfId="4" applyFont="1" applyFill="1" applyBorder="1" applyAlignment="1">
      <alignment horizontal="left" vertical="center" indent="3"/>
    </xf>
    <xf numFmtId="169" fontId="34" fillId="0" borderId="10" xfId="4" applyNumberFormat="1" applyFont="1" applyFill="1" applyBorder="1" applyAlignment="1">
      <alignment vertical="center"/>
    </xf>
    <xf numFmtId="0" fontId="34" fillId="0" borderId="10" xfId="4" applyFont="1" applyFill="1" applyBorder="1" applyAlignment="1">
      <alignment horizontal="left" vertical="center" indent="3"/>
    </xf>
    <xf numFmtId="169" fontId="34" fillId="0" borderId="3" xfId="4" applyNumberFormat="1" applyFont="1" applyFill="1" applyBorder="1" applyAlignment="1">
      <alignment vertical="center"/>
    </xf>
    <xf numFmtId="0" fontId="34" fillId="0" borderId="3" xfId="4" applyFont="1" applyFill="1" applyBorder="1" applyAlignment="1">
      <alignment horizontal="left" vertical="center" indent="3"/>
    </xf>
    <xf numFmtId="165" fontId="20" fillId="0" borderId="1" xfId="4" applyNumberFormat="1" applyFont="1" applyFill="1" applyBorder="1" applyAlignment="1">
      <alignment vertical="center"/>
    </xf>
    <xf numFmtId="165" fontId="20" fillId="0" borderId="0" xfId="4" applyNumberFormat="1" applyFont="1" applyFill="1" applyBorder="1" applyAlignment="1">
      <alignment vertical="center"/>
    </xf>
    <xf numFmtId="169" fontId="20" fillId="0" borderId="1" xfId="4" applyNumberFormat="1" applyFont="1" applyFill="1" applyBorder="1" applyAlignment="1">
      <alignment vertical="center"/>
    </xf>
    <xf numFmtId="165" fontId="20" fillId="0" borderId="9" xfId="4" applyNumberFormat="1" applyFont="1" applyFill="1" applyBorder="1" applyAlignment="1">
      <alignment vertical="center"/>
    </xf>
    <xf numFmtId="165" fontId="21" fillId="0" borderId="0" xfId="4" applyNumberFormat="1" applyFont="1" applyFill="1" applyAlignment="1">
      <alignment vertical="center"/>
    </xf>
    <xf numFmtId="172" fontId="34" fillId="0" borderId="9" xfId="4" applyNumberFormat="1" applyFont="1" applyFill="1" applyBorder="1" applyAlignment="1">
      <alignment vertical="center"/>
    </xf>
    <xf numFmtId="0" fontId="34" fillId="0" borderId="9" xfId="4" applyFont="1" applyFill="1" applyBorder="1" applyAlignment="1">
      <alignment horizontal="left" vertical="center" indent="3"/>
    </xf>
    <xf numFmtId="169" fontId="20" fillId="0" borderId="0" xfId="4" applyNumberFormat="1" applyFont="1" applyFill="1" applyBorder="1" applyAlignment="1">
      <alignment vertical="center"/>
    </xf>
    <xf numFmtId="169" fontId="34" fillId="0" borderId="9" xfId="4" applyNumberFormat="1" applyFont="1" applyFill="1" applyBorder="1" applyAlignment="1">
      <alignment vertical="center"/>
    </xf>
    <xf numFmtId="169" fontId="20" fillId="0" borderId="9" xfId="4" applyNumberFormat="1" applyFont="1" applyFill="1" applyBorder="1" applyAlignment="1">
      <alignment vertical="center"/>
    </xf>
    <xf numFmtId="0" fontId="39" fillId="0" borderId="2" xfId="5" applyFont="1" applyBorder="1" applyAlignment="1">
      <alignment vertical="center"/>
    </xf>
    <xf numFmtId="0" fontId="40" fillId="0" borderId="2" xfId="5" applyFont="1" applyBorder="1" applyAlignment="1">
      <alignment vertical="center"/>
    </xf>
    <xf numFmtId="0" fontId="41" fillId="0" borderId="2" xfId="5" applyFont="1" applyBorder="1" applyAlignment="1">
      <alignment vertical="center"/>
    </xf>
    <xf numFmtId="0" fontId="41" fillId="0" borderId="0" xfId="5" applyFont="1" applyAlignment="1">
      <alignment vertical="center"/>
    </xf>
    <xf numFmtId="0" fontId="25" fillId="0" borderId="0" xfId="5" applyFont="1" applyAlignment="1">
      <alignment vertical="center"/>
    </xf>
    <xf numFmtId="0" fontId="41" fillId="0" borderId="0" xfId="5" applyFont="1" applyAlignment="1">
      <alignment horizontal="center" vertical="center"/>
    </xf>
    <xf numFmtId="0" fontId="39" fillId="0" borderId="0" xfId="5" applyFont="1" applyBorder="1" applyAlignment="1">
      <alignment horizontal="left" vertical="center"/>
    </xf>
    <xf numFmtId="0" fontId="42" fillId="0" borderId="0" xfId="5" applyFont="1" applyBorder="1" applyAlignment="1">
      <alignment horizontal="left" vertical="center"/>
    </xf>
    <xf numFmtId="0" fontId="39" fillId="0" borderId="0" xfId="5" applyFont="1" applyBorder="1" applyAlignment="1">
      <alignment horizontal="right" vertical="center"/>
    </xf>
    <xf numFmtId="0" fontId="42" fillId="0" borderId="0" xfId="5" applyFont="1" applyAlignment="1">
      <alignment vertical="center"/>
    </xf>
    <xf numFmtId="0" fontId="40" fillId="0" borderId="0" xfId="5" applyFont="1" applyAlignment="1">
      <alignment vertical="center"/>
    </xf>
    <xf numFmtId="0" fontId="43" fillId="0" borderId="0" xfId="5" applyFont="1" applyAlignment="1">
      <alignment horizontal="left" vertical="center"/>
    </xf>
    <xf numFmtId="174" fontId="44" fillId="0" borderId="0" xfId="5" quotePrefix="1" applyNumberFormat="1" applyFont="1" applyAlignment="1">
      <alignment horizontal="left" vertical="center"/>
    </xf>
    <xf numFmtId="0" fontId="10" fillId="0" borderId="0" xfId="5" applyFont="1" applyAlignment="1">
      <alignment vertical="center"/>
    </xf>
    <xf numFmtId="0" fontId="2" fillId="0" borderId="0" xfId="0" applyFont="1" applyAlignment="1">
      <alignment vertical="center"/>
    </xf>
    <xf numFmtId="0" fontId="10" fillId="0" borderId="0" xfId="5" applyFont="1" applyAlignment="1">
      <alignment horizontal="center" vertical="center"/>
    </xf>
    <xf numFmtId="0" fontId="10" fillId="0" borderId="0" xfId="5" applyFont="1" applyAlignment="1">
      <alignment horizontal="right" vertical="center"/>
    </xf>
    <xf numFmtId="0" fontId="31" fillId="2" borderId="0" xfId="4" applyFont="1" applyFill="1" applyAlignment="1">
      <alignment vertical="center"/>
    </xf>
    <xf numFmtId="0" fontId="10" fillId="0" borderId="0" xfId="5" applyFont="1" applyAlignment="1">
      <alignment horizontal="center" vertical="center"/>
    </xf>
  </cellXfs>
  <cellStyles count="8">
    <cellStyle name="Comma 2" xfId="3"/>
    <cellStyle name="Hyperlink" xfId="2" builtinId="8"/>
    <cellStyle name="Normal" xfId="0" builtinId="0"/>
    <cellStyle name="Normal 2" xfId="4"/>
    <cellStyle name="Normal 3" xfId="5"/>
    <cellStyle name="Percent" xfId="1" builtinId="5"/>
    <cellStyle name="Percent 2" xfId="6"/>
    <cellStyle name="Percent 3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29</xdr:row>
      <xdr:rowOff>0</xdr:rowOff>
    </xdr:from>
    <xdr:to>
      <xdr:col>3</xdr:col>
      <xdr:colOff>2877561</xdr:colOff>
      <xdr:row>41</xdr:row>
      <xdr:rowOff>47322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58200" y="4133850"/>
          <a:ext cx="2877561" cy="20094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9:L75"/>
  <sheetViews>
    <sheetView showGridLines="0" tabSelected="1" zoomScale="80" zoomScaleNormal="80" workbookViewId="0"/>
  </sheetViews>
  <sheetFormatPr defaultRowHeight="11.25" x14ac:dyDescent="0.25"/>
  <cols>
    <col min="1" max="1" width="9.7109375" style="318" customWidth="1"/>
    <col min="2" max="2" width="9.7109375" style="319" customWidth="1"/>
    <col min="3" max="3" width="107.42578125" style="317" customWidth="1"/>
    <col min="4" max="4" width="44.7109375" style="317" customWidth="1"/>
    <col min="5" max="6" width="9.7109375" style="317" customWidth="1"/>
    <col min="7" max="16384" width="9.140625" style="317"/>
  </cols>
  <sheetData>
    <row r="9" spans="1:10" ht="30" x14ac:dyDescent="0.25">
      <c r="A9" s="314"/>
      <c r="B9" s="315" t="s">
        <v>334</v>
      </c>
      <c r="C9" s="316"/>
      <c r="D9" s="316"/>
      <c r="E9" s="316"/>
      <c r="F9" s="316"/>
    </row>
    <row r="10" spans="1:10" hidden="1" x14ac:dyDescent="0.25"/>
    <row r="11" spans="1:10" hidden="1" x14ac:dyDescent="0.25">
      <c r="B11" s="318"/>
      <c r="C11" s="318"/>
    </row>
    <row r="12" spans="1:10" ht="11.25" hidden="1" customHeight="1" x14ac:dyDescent="0.25">
      <c r="B12" s="318"/>
      <c r="C12" s="318"/>
    </row>
    <row r="13" spans="1:10" s="318" customFormat="1" ht="11.25" hidden="1" customHeight="1" x14ac:dyDescent="0.25">
      <c r="D13" s="317"/>
      <c r="E13" s="317"/>
      <c r="F13" s="317"/>
      <c r="G13" s="317"/>
      <c r="H13" s="317"/>
      <c r="I13" s="317"/>
      <c r="J13" s="317"/>
    </row>
    <row r="14" spans="1:10" s="318" customFormat="1" ht="12.75" customHeight="1" x14ac:dyDescent="0.25">
      <c r="D14" s="317"/>
      <c r="E14" s="317"/>
      <c r="F14" s="317"/>
      <c r="G14" s="317"/>
      <c r="H14" s="317"/>
      <c r="I14" s="317"/>
      <c r="J14" s="317"/>
    </row>
    <row r="15" spans="1:10" s="318" customFormat="1" ht="12.75" customHeight="1" x14ac:dyDescent="0.25">
      <c r="D15" s="317"/>
      <c r="E15" s="317"/>
      <c r="F15" s="317"/>
      <c r="G15" s="317"/>
      <c r="H15" s="317"/>
      <c r="I15" s="317"/>
      <c r="J15" s="317"/>
    </row>
    <row r="16" spans="1:10" s="318" customFormat="1" ht="12.75" customHeight="1" x14ac:dyDescent="0.25">
      <c r="D16" s="317"/>
      <c r="E16" s="317"/>
      <c r="F16" s="317"/>
      <c r="G16" s="317"/>
      <c r="H16" s="317"/>
      <c r="I16" s="317"/>
      <c r="J16" s="317"/>
    </row>
    <row r="17" spans="1:10" s="318" customFormat="1" ht="12.75" customHeight="1" x14ac:dyDescent="0.25">
      <c r="D17" s="317"/>
      <c r="E17" s="317"/>
      <c r="F17" s="317"/>
      <c r="G17" s="317"/>
      <c r="H17" s="317"/>
      <c r="I17" s="317"/>
      <c r="J17" s="317"/>
    </row>
    <row r="18" spans="1:10" s="318" customFormat="1" ht="12.75" customHeight="1" x14ac:dyDescent="0.25">
      <c r="D18" s="317"/>
      <c r="E18" s="317"/>
      <c r="F18" s="317"/>
      <c r="G18" s="317"/>
      <c r="H18" s="317"/>
      <c r="I18" s="317"/>
      <c r="J18" s="317"/>
    </row>
    <row r="19" spans="1:10" s="318" customFormat="1" x14ac:dyDescent="0.25">
      <c r="D19" s="317"/>
      <c r="E19" s="317"/>
      <c r="F19" s="317"/>
      <c r="G19" s="317"/>
      <c r="H19" s="317"/>
      <c r="I19" s="317"/>
      <c r="J19" s="317"/>
    </row>
    <row r="20" spans="1:10" s="318" customFormat="1" ht="11.25" customHeight="1" x14ac:dyDescent="0.25">
      <c r="D20" s="317"/>
      <c r="E20" s="317"/>
      <c r="F20" s="317"/>
      <c r="G20" s="317"/>
      <c r="H20" s="317"/>
      <c r="I20" s="317"/>
      <c r="J20" s="317"/>
    </row>
    <row r="21" spans="1:10" s="318" customFormat="1" ht="11.25" customHeight="1" x14ac:dyDescent="0.25">
      <c r="D21" s="317"/>
      <c r="E21" s="317"/>
      <c r="F21" s="317"/>
      <c r="G21" s="317"/>
      <c r="H21" s="317"/>
      <c r="I21" s="317"/>
      <c r="J21" s="317"/>
    </row>
    <row r="22" spans="1:10" s="318" customFormat="1" ht="11.25" customHeight="1" x14ac:dyDescent="0.25">
      <c r="B22" s="319"/>
      <c r="C22" s="317"/>
      <c r="D22" s="317"/>
      <c r="E22" s="317"/>
      <c r="F22" s="317"/>
      <c r="G22" s="317"/>
      <c r="H22" s="317"/>
      <c r="I22" s="317"/>
      <c r="J22" s="317"/>
    </row>
    <row r="23" spans="1:10" s="318" customFormat="1" ht="27.75" x14ac:dyDescent="0.25">
      <c r="B23" s="320"/>
      <c r="C23" s="321" t="s">
        <v>350</v>
      </c>
      <c r="D23" s="322"/>
      <c r="E23" s="317"/>
      <c r="F23" s="317"/>
      <c r="G23" s="317"/>
      <c r="H23" s="317"/>
      <c r="I23" s="317"/>
      <c r="J23" s="317"/>
    </row>
    <row r="24" spans="1:10" s="318" customFormat="1" ht="11.25" customHeight="1" x14ac:dyDescent="0.25">
      <c r="B24" s="319"/>
      <c r="C24" s="317"/>
      <c r="D24" s="317"/>
      <c r="E24" s="317"/>
      <c r="F24" s="317"/>
      <c r="G24" s="317"/>
      <c r="H24" s="317"/>
      <c r="I24" s="317"/>
      <c r="J24" s="317"/>
    </row>
    <row r="25" spans="1:10" s="318" customFormat="1" ht="13.5" customHeight="1" x14ac:dyDescent="0.25">
      <c r="B25" s="319"/>
      <c r="C25" s="317"/>
      <c r="D25" s="317"/>
      <c r="E25" s="317"/>
      <c r="F25" s="317"/>
      <c r="G25" s="317"/>
      <c r="H25" s="317"/>
      <c r="I25" s="317"/>
      <c r="J25" s="317"/>
    </row>
    <row r="26" spans="1:10" s="318" customFormat="1" ht="10.5" customHeight="1" x14ac:dyDescent="0.25">
      <c r="B26" s="319"/>
      <c r="C26" s="317"/>
      <c r="D26" s="317"/>
      <c r="E26" s="317"/>
      <c r="F26" s="317"/>
      <c r="G26" s="317"/>
      <c r="H26" s="317"/>
      <c r="I26" s="317"/>
      <c r="J26" s="317"/>
    </row>
    <row r="27" spans="1:10" x14ac:dyDescent="0.25">
      <c r="A27" s="317"/>
    </row>
    <row r="28" spans="1:10" s="318" customFormat="1" ht="11.25" customHeight="1" x14ac:dyDescent="0.25">
      <c r="B28" s="319"/>
      <c r="C28" s="317"/>
      <c r="D28" s="317"/>
      <c r="E28" s="317"/>
      <c r="F28" s="317"/>
      <c r="G28" s="317"/>
      <c r="H28" s="317"/>
      <c r="I28" s="317"/>
      <c r="J28" s="317"/>
    </row>
    <row r="29" spans="1:10" s="318" customFormat="1" x14ac:dyDescent="0.25">
      <c r="B29" s="319"/>
      <c r="C29" s="317"/>
      <c r="D29" s="317"/>
      <c r="E29" s="317"/>
      <c r="F29" s="317"/>
      <c r="G29" s="317"/>
      <c r="H29" s="317"/>
      <c r="I29" s="317"/>
      <c r="J29" s="317"/>
    </row>
    <row r="30" spans="1:10" s="318" customFormat="1" ht="27.75" x14ac:dyDescent="0.25">
      <c r="B30" s="319"/>
      <c r="C30" s="323" t="s">
        <v>335</v>
      </c>
      <c r="D30" s="317"/>
      <c r="E30" s="317"/>
      <c r="F30" s="317"/>
      <c r="G30" s="317"/>
      <c r="H30" s="317"/>
      <c r="I30" s="317"/>
      <c r="J30" s="317"/>
    </row>
    <row r="31" spans="1:10" s="318" customFormat="1" ht="11.25" customHeight="1" x14ac:dyDescent="0.25">
      <c r="B31" s="319"/>
      <c r="C31" s="324"/>
      <c r="D31" s="317"/>
      <c r="E31" s="317"/>
      <c r="F31" s="317"/>
      <c r="G31" s="317"/>
      <c r="H31" s="317"/>
      <c r="I31" s="317"/>
      <c r="J31" s="317"/>
    </row>
    <row r="32" spans="1:10" s="318" customFormat="1" ht="11.25" customHeight="1" x14ac:dyDescent="0.25">
      <c r="B32" s="319"/>
      <c r="C32" s="324"/>
      <c r="D32" s="317"/>
      <c r="E32" s="317"/>
      <c r="F32" s="317"/>
      <c r="G32" s="317"/>
      <c r="H32" s="317"/>
      <c r="I32" s="317"/>
      <c r="J32" s="317"/>
    </row>
    <row r="33" spans="1:12" s="318" customFormat="1" ht="11.25" customHeight="1" x14ac:dyDescent="0.25">
      <c r="B33" s="319"/>
      <c r="C33" s="317"/>
      <c r="D33" s="317"/>
      <c r="E33" s="317"/>
      <c r="F33" s="317"/>
      <c r="G33" s="317"/>
      <c r="H33" s="317"/>
      <c r="I33" s="317"/>
      <c r="J33" s="317"/>
    </row>
    <row r="34" spans="1:12" s="318" customFormat="1" ht="11.25" customHeight="1" x14ac:dyDescent="0.25">
      <c r="B34" s="319"/>
      <c r="C34" s="317"/>
      <c r="D34" s="317"/>
      <c r="E34" s="317"/>
      <c r="F34" s="317"/>
      <c r="G34" s="317"/>
      <c r="H34" s="317"/>
      <c r="I34" s="317"/>
      <c r="J34" s="317"/>
    </row>
    <row r="35" spans="1:12" s="318" customFormat="1" ht="11.25" customHeight="1" x14ac:dyDescent="0.25">
      <c r="B35" s="319"/>
      <c r="C35" s="317"/>
      <c r="D35" s="317"/>
      <c r="E35" s="317"/>
      <c r="F35" s="317"/>
      <c r="G35" s="317"/>
      <c r="H35" s="317"/>
      <c r="I35" s="317"/>
      <c r="J35" s="317"/>
    </row>
    <row r="36" spans="1:12" s="318" customFormat="1" ht="13.5" customHeight="1" x14ac:dyDescent="0.25">
      <c r="B36" s="319"/>
      <c r="C36" s="317"/>
      <c r="D36" s="317"/>
      <c r="E36" s="317"/>
      <c r="F36" s="317"/>
      <c r="G36" s="317"/>
      <c r="H36" s="317"/>
      <c r="I36" s="317"/>
      <c r="J36" s="317"/>
    </row>
    <row r="37" spans="1:12" s="318" customFormat="1" ht="10.5" customHeight="1" x14ac:dyDescent="0.25">
      <c r="B37" s="319"/>
      <c r="C37" s="317"/>
      <c r="D37" s="317"/>
      <c r="E37" s="317"/>
      <c r="F37" s="317"/>
      <c r="G37" s="317"/>
      <c r="H37" s="317"/>
      <c r="I37" s="317"/>
      <c r="J37" s="317"/>
    </row>
    <row r="38" spans="1:12" x14ac:dyDescent="0.25">
      <c r="A38" s="317"/>
    </row>
    <row r="39" spans="1:12" s="318" customFormat="1" ht="12.75" customHeight="1" x14ac:dyDescent="0.25">
      <c r="B39" s="319"/>
      <c r="C39" s="317"/>
      <c r="E39" s="317"/>
      <c r="F39" s="317"/>
      <c r="G39" s="317"/>
      <c r="H39" s="317"/>
      <c r="I39" s="317"/>
      <c r="J39" s="317"/>
    </row>
    <row r="40" spans="1:12" s="318" customFormat="1" x14ac:dyDescent="0.25">
      <c r="B40" s="319"/>
      <c r="C40" s="317"/>
      <c r="E40" s="317"/>
      <c r="F40" s="317"/>
      <c r="G40" s="317"/>
      <c r="H40" s="317"/>
      <c r="I40" s="317"/>
      <c r="J40" s="317"/>
    </row>
    <row r="41" spans="1:12" s="318" customFormat="1" x14ac:dyDescent="0.25">
      <c r="B41" s="319"/>
      <c r="C41" s="317"/>
      <c r="D41" s="317"/>
      <c r="E41" s="317"/>
      <c r="F41" s="317"/>
      <c r="G41" s="317"/>
      <c r="H41" s="317"/>
      <c r="I41" s="317"/>
      <c r="J41" s="317"/>
    </row>
    <row r="42" spans="1:12" s="318" customFormat="1" ht="12.75" customHeight="1" x14ac:dyDescent="0.25">
      <c r="B42" s="319"/>
      <c r="C42" s="317"/>
      <c r="D42" s="317"/>
      <c r="E42" s="317"/>
      <c r="F42" s="317"/>
      <c r="G42" s="317"/>
      <c r="H42" s="317"/>
      <c r="I42" s="317"/>
      <c r="J42" s="317"/>
    </row>
    <row r="43" spans="1:12" ht="20.25" x14ac:dyDescent="0.25">
      <c r="D43" s="325" t="s">
        <v>395</v>
      </c>
    </row>
    <row r="44" spans="1:12" x14ac:dyDescent="0.25">
      <c r="A44" s="317"/>
      <c r="B44" s="317"/>
    </row>
    <row r="45" spans="1:12" ht="18" x14ac:dyDescent="0.25">
      <c r="A45" s="317"/>
      <c r="B45" s="317"/>
      <c r="D45" s="326">
        <v>43297.741331018522</v>
      </c>
    </row>
    <row r="46" spans="1:12" ht="12.75" x14ac:dyDescent="0.25">
      <c r="A46" s="317"/>
      <c r="B46" s="317"/>
      <c r="G46" s="327"/>
      <c r="H46" s="327"/>
      <c r="I46" s="327"/>
      <c r="J46" s="327"/>
      <c r="K46" s="327"/>
      <c r="L46" s="327"/>
    </row>
    <row r="47" spans="1:12" x14ac:dyDescent="0.25">
      <c r="A47" s="317"/>
      <c r="B47" s="317"/>
    </row>
    <row r="48" spans="1:12" x14ac:dyDescent="0.25">
      <c r="A48" s="317"/>
      <c r="B48" s="317"/>
    </row>
    <row r="49" spans="1:12" ht="15" x14ac:dyDescent="0.25">
      <c r="B49" s="328" t="s">
        <v>345</v>
      </c>
    </row>
    <row r="50" spans="1:12" ht="15" x14ac:dyDescent="0.25">
      <c r="B50" s="328"/>
    </row>
    <row r="51" spans="1:12" ht="15" x14ac:dyDescent="0.25">
      <c r="A51" s="327"/>
      <c r="B51" s="328" t="s">
        <v>336</v>
      </c>
      <c r="C51" s="327"/>
      <c r="D51" s="327"/>
      <c r="E51" s="327"/>
      <c r="F51" s="327"/>
    </row>
    <row r="52" spans="1:12" ht="15" x14ac:dyDescent="0.25">
      <c r="B52" s="328"/>
    </row>
    <row r="53" spans="1:12" ht="15" x14ac:dyDescent="0.25">
      <c r="B53" s="328" t="s">
        <v>396</v>
      </c>
    </row>
    <row r="54" spans="1:12" ht="15" x14ac:dyDescent="0.25">
      <c r="B54" s="328" t="s">
        <v>337</v>
      </c>
    </row>
    <row r="55" spans="1:12" ht="12.75" x14ac:dyDescent="0.25">
      <c r="B55" s="318"/>
      <c r="G55" s="327"/>
      <c r="H55" s="327"/>
      <c r="I55" s="327"/>
      <c r="J55" s="327"/>
      <c r="K55" s="327"/>
      <c r="L55" s="327"/>
    </row>
    <row r="56" spans="1:12" ht="15" x14ac:dyDescent="0.25">
      <c r="B56" s="328" t="s">
        <v>338</v>
      </c>
    </row>
    <row r="57" spans="1:12" ht="15" x14ac:dyDescent="0.25">
      <c r="B57" s="328" t="s">
        <v>339</v>
      </c>
    </row>
    <row r="62" spans="1:12" ht="12.75" x14ac:dyDescent="0.25">
      <c r="A62" s="327" t="s">
        <v>340</v>
      </c>
      <c r="B62" s="329"/>
      <c r="C62" s="332" t="s">
        <v>346</v>
      </c>
      <c r="D62" s="332"/>
      <c r="E62" s="330"/>
      <c r="F62" s="330" t="s">
        <v>341</v>
      </c>
    </row>
    <row r="65" spans="1:10" s="318" customFormat="1" ht="11.25" customHeight="1" x14ac:dyDescent="0.25">
      <c r="B65" s="319"/>
      <c r="C65" s="317"/>
      <c r="D65" s="317"/>
      <c r="E65" s="317"/>
      <c r="F65" s="317"/>
      <c r="G65" s="317"/>
      <c r="H65" s="317"/>
      <c r="I65" s="317"/>
      <c r="J65" s="317"/>
    </row>
    <row r="69" spans="1:10" x14ac:dyDescent="0.25">
      <c r="A69" s="317"/>
      <c r="B69" s="317"/>
    </row>
    <row r="70" spans="1:10" x14ac:dyDescent="0.25">
      <c r="A70" s="317"/>
      <c r="B70" s="317"/>
    </row>
    <row r="71" spans="1:10" x14ac:dyDescent="0.25">
      <c r="A71" s="317"/>
      <c r="B71" s="317"/>
    </row>
    <row r="72" spans="1:10" x14ac:dyDescent="0.25">
      <c r="A72" s="317"/>
      <c r="B72" s="317"/>
    </row>
    <row r="73" spans="1:10" x14ac:dyDescent="0.25">
      <c r="A73" s="317"/>
      <c r="B73" s="317"/>
    </row>
    <row r="74" spans="1:10" x14ac:dyDescent="0.25">
      <c r="A74" s="317"/>
      <c r="B74" s="317"/>
    </row>
    <row r="75" spans="1:10" x14ac:dyDescent="0.25">
      <c r="A75" s="317"/>
      <c r="B75" s="317"/>
    </row>
  </sheetData>
  <mergeCells count="1">
    <mergeCell ref="C62:D62"/>
  </mergeCells>
  <printOptions horizontalCentered="1" verticalCentered="1"/>
  <pageMargins left="0.39370078740157483" right="0.39370078740157483" top="0.39370078740157483" bottom="0.39370078740157483" header="0.31496062992125984" footer="0.31496062992125984"/>
  <pageSetup paperSize="9" scale="72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9">
    <tabColor theme="4" tint="0.39997558519241921"/>
    <pageSetUpPr fitToPage="1"/>
  </sheetPr>
  <dimension ref="A1:Q154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2" width="9.7109375" style="14" customWidth="1"/>
    <col min="3" max="17" width="9.7109375" style="13" customWidth="1"/>
    <col min="18" max="16384" width="9.140625" style="13"/>
  </cols>
  <sheetData>
    <row r="1" spans="1:17" ht="12.75" x14ac:dyDescent="0.25">
      <c r="A1" s="12" t="s">
        <v>358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2" spans="1:17" x14ac:dyDescent="0.25">
      <c r="A2" s="164"/>
      <c r="B2" s="163"/>
      <c r="C2" s="163"/>
      <c r="D2" s="163"/>
      <c r="E2" s="163"/>
      <c r="F2" s="163"/>
      <c r="G2" s="163"/>
      <c r="H2" s="163"/>
      <c r="I2" s="163"/>
      <c r="J2" s="163"/>
      <c r="K2" s="163"/>
      <c r="L2" s="163"/>
      <c r="M2" s="163"/>
      <c r="N2" s="163"/>
      <c r="O2" s="163"/>
      <c r="P2" s="163"/>
      <c r="Q2" s="163"/>
    </row>
    <row r="3" spans="1:17" ht="12.75" x14ac:dyDescent="0.25">
      <c r="A3" s="98" t="s">
        <v>135</v>
      </c>
      <c r="B3" s="136"/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6"/>
      <c r="P3" s="136"/>
      <c r="Q3" s="136"/>
    </row>
    <row r="4" spans="1:17" x14ac:dyDescent="0.25">
      <c r="A4" s="162"/>
      <c r="B4" s="161"/>
      <c r="C4" s="161"/>
      <c r="D4" s="161"/>
      <c r="E4" s="161"/>
      <c r="F4" s="161"/>
      <c r="G4" s="161"/>
      <c r="H4" s="161"/>
      <c r="I4" s="161"/>
      <c r="J4" s="161"/>
      <c r="K4" s="161"/>
      <c r="L4" s="161"/>
      <c r="M4" s="161"/>
      <c r="N4" s="161"/>
      <c r="O4" s="161"/>
      <c r="P4" s="161"/>
      <c r="Q4" s="161"/>
    </row>
    <row r="5" spans="1:17" ht="12.75" x14ac:dyDescent="0.25">
      <c r="A5" s="97" t="s">
        <v>46</v>
      </c>
      <c r="B5" s="96">
        <v>9104.1783633123341</v>
      </c>
      <c r="C5" s="96">
        <v>9004.9514004335215</v>
      </c>
      <c r="D5" s="96">
        <v>9905.8905700497526</v>
      </c>
      <c r="E5" s="96">
        <v>10867.517133177596</v>
      </c>
      <c r="F5" s="96">
        <v>10799.706298055989</v>
      </c>
      <c r="G5" s="96">
        <v>10396.129922910442</v>
      </c>
      <c r="H5" s="96">
        <v>11629.566430274457</v>
      </c>
      <c r="I5" s="96">
        <v>10235.463131094732</v>
      </c>
      <c r="J5" s="96">
        <v>9489.0717563477101</v>
      </c>
      <c r="K5" s="96">
        <v>8759.7125936144148</v>
      </c>
      <c r="L5" s="96">
        <v>10539.29903959438</v>
      </c>
      <c r="M5" s="96">
        <v>9642.2726753690549</v>
      </c>
      <c r="N5" s="96">
        <v>10111.304973505772</v>
      </c>
      <c r="O5" s="96">
        <v>10396.674667132578</v>
      </c>
      <c r="P5" s="96">
        <v>10877.13258299004</v>
      </c>
      <c r="Q5" s="96">
        <v>10017.256184349972</v>
      </c>
    </row>
    <row r="6" spans="1:17" x14ac:dyDescent="0.25">
      <c r="A6" s="132" t="s">
        <v>83</v>
      </c>
      <c r="B6" s="160">
        <v>0</v>
      </c>
      <c r="C6" s="160">
        <v>0</v>
      </c>
      <c r="D6" s="160">
        <v>0</v>
      </c>
      <c r="E6" s="160">
        <v>0</v>
      </c>
      <c r="F6" s="160">
        <v>0</v>
      </c>
      <c r="G6" s="160">
        <v>0</v>
      </c>
      <c r="H6" s="160">
        <v>0</v>
      </c>
      <c r="I6" s="160">
        <v>0</v>
      </c>
      <c r="J6" s="160">
        <v>0</v>
      </c>
      <c r="K6" s="160">
        <v>0</v>
      </c>
      <c r="L6" s="160">
        <v>0</v>
      </c>
      <c r="M6" s="160">
        <v>0</v>
      </c>
      <c r="N6" s="160">
        <v>0</v>
      </c>
      <c r="O6" s="160">
        <v>0</v>
      </c>
      <c r="P6" s="160">
        <v>0</v>
      </c>
      <c r="Q6" s="160">
        <v>0</v>
      </c>
    </row>
    <row r="7" spans="1:17" x14ac:dyDescent="0.25">
      <c r="A7" s="76" t="s">
        <v>82</v>
      </c>
      <c r="B7" s="159">
        <v>0</v>
      </c>
      <c r="C7" s="159">
        <v>0</v>
      </c>
      <c r="D7" s="159">
        <v>0</v>
      </c>
      <c r="E7" s="159">
        <v>0</v>
      </c>
      <c r="F7" s="159">
        <v>0</v>
      </c>
      <c r="G7" s="159">
        <v>0</v>
      </c>
      <c r="H7" s="159">
        <v>0</v>
      </c>
      <c r="I7" s="159">
        <v>0</v>
      </c>
      <c r="J7" s="159">
        <v>0</v>
      </c>
      <c r="K7" s="159">
        <v>0</v>
      </c>
      <c r="L7" s="159">
        <v>0</v>
      </c>
      <c r="M7" s="159">
        <v>0</v>
      </c>
      <c r="N7" s="159">
        <v>0</v>
      </c>
      <c r="O7" s="159">
        <v>0</v>
      </c>
      <c r="P7" s="159">
        <v>0</v>
      </c>
      <c r="Q7" s="159">
        <v>0</v>
      </c>
    </row>
    <row r="8" spans="1:17" x14ac:dyDescent="0.25">
      <c r="A8" s="76" t="s">
        <v>81</v>
      </c>
      <c r="B8" s="159">
        <v>0</v>
      </c>
      <c r="C8" s="159">
        <v>0</v>
      </c>
      <c r="D8" s="159">
        <v>0</v>
      </c>
      <c r="E8" s="159">
        <v>0</v>
      </c>
      <c r="F8" s="159">
        <v>0</v>
      </c>
      <c r="G8" s="159">
        <v>0</v>
      </c>
      <c r="H8" s="159">
        <v>0</v>
      </c>
      <c r="I8" s="159">
        <v>0</v>
      </c>
      <c r="J8" s="159">
        <v>0</v>
      </c>
      <c r="K8" s="159">
        <v>0</v>
      </c>
      <c r="L8" s="159">
        <v>0</v>
      </c>
      <c r="M8" s="159">
        <v>0</v>
      </c>
      <c r="N8" s="159">
        <v>0</v>
      </c>
      <c r="O8" s="159">
        <v>0</v>
      </c>
      <c r="P8" s="159">
        <v>0</v>
      </c>
      <c r="Q8" s="159">
        <v>0</v>
      </c>
    </row>
    <row r="9" spans="1:17" x14ac:dyDescent="0.25">
      <c r="A9" s="76" t="s">
        <v>80</v>
      </c>
      <c r="B9" s="159">
        <v>0</v>
      </c>
      <c r="C9" s="159">
        <v>0</v>
      </c>
      <c r="D9" s="159">
        <v>0</v>
      </c>
      <c r="E9" s="159">
        <v>0</v>
      </c>
      <c r="F9" s="159">
        <v>0</v>
      </c>
      <c r="G9" s="159">
        <v>0</v>
      </c>
      <c r="H9" s="159">
        <v>0</v>
      </c>
      <c r="I9" s="159">
        <v>0</v>
      </c>
      <c r="J9" s="159">
        <v>0</v>
      </c>
      <c r="K9" s="159">
        <v>0</v>
      </c>
      <c r="L9" s="159">
        <v>0</v>
      </c>
      <c r="M9" s="159">
        <v>0</v>
      </c>
      <c r="N9" s="159">
        <v>0</v>
      </c>
      <c r="O9" s="159">
        <v>0</v>
      </c>
      <c r="P9" s="159">
        <v>0</v>
      </c>
      <c r="Q9" s="159">
        <v>0</v>
      </c>
    </row>
    <row r="10" spans="1:17" x14ac:dyDescent="0.25">
      <c r="A10" s="129" t="s">
        <v>79</v>
      </c>
      <c r="B10" s="158">
        <v>1.2390502941048707</v>
      </c>
      <c r="C10" s="158">
        <v>1.2432103811179083</v>
      </c>
      <c r="D10" s="158">
        <v>1.3037042319051015</v>
      </c>
      <c r="E10" s="158">
        <v>1.4526234871164421</v>
      </c>
      <c r="F10" s="158">
        <v>1.4349911610800419</v>
      </c>
      <c r="G10" s="158">
        <v>1.379434648249694</v>
      </c>
      <c r="H10" s="158">
        <v>1.5159042332686092</v>
      </c>
      <c r="I10" s="158">
        <v>1.3323684398942046</v>
      </c>
      <c r="J10" s="158">
        <v>1.248579434953665</v>
      </c>
      <c r="K10" s="158">
        <v>1.1555895983082329</v>
      </c>
      <c r="L10" s="158">
        <v>1.3758566871958415</v>
      </c>
      <c r="M10" s="158">
        <v>1.2839125909352218</v>
      </c>
      <c r="N10" s="158">
        <v>1.3683826693629006</v>
      </c>
      <c r="O10" s="158">
        <v>1.410474071291675</v>
      </c>
      <c r="P10" s="158">
        <v>1.4481183830882212</v>
      </c>
      <c r="Q10" s="158">
        <v>1.3387533347043001</v>
      </c>
    </row>
    <row r="11" spans="1:17" x14ac:dyDescent="0.25">
      <c r="A11" s="92" t="s">
        <v>125</v>
      </c>
      <c r="B11" s="91">
        <v>0</v>
      </c>
      <c r="C11" s="91">
        <v>0</v>
      </c>
      <c r="D11" s="91">
        <v>0</v>
      </c>
      <c r="E11" s="91">
        <v>0</v>
      </c>
      <c r="F11" s="91">
        <v>0</v>
      </c>
      <c r="G11" s="91">
        <v>0</v>
      </c>
      <c r="H11" s="91">
        <v>0</v>
      </c>
      <c r="I11" s="91">
        <v>0</v>
      </c>
      <c r="J11" s="91">
        <v>0</v>
      </c>
      <c r="K11" s="91">
        <v>0</v>
      </c>
      <c r="L11" s="91">
        <v>0</v>
      </c>
      <c r="M11" s="91">
        <v>0</v>
      </c>
      <c r="N11" s="91">
        <v>0</v>
      </c>
      <c r="O11" s="91">
        <v>0</v>
      </c>
      <c r="P11" s="91">
        <v>0</v>
      </c>
      <c r="Q11" s="91">
        <v>0</v>
      </c>
    </row>
    <row r="12" spans="1:17" x14ac:dyDescent="0.25">
      <c r="A12" s="92" t="s">
        <v>26</v>
      </c>
      <c r="B12" s="91">
        <v>1.2390502941048707</v>
      </c>
      <c r="C12" s="91">
        <v>1.2432103811179083</v>
      </c>
      <c r="D12" s="91">
        <v>1.3037042319051015</v>
      </c>
      <c r="E12" s="91">
        <v>1.4526234871164421</v>
      </c>
      <c r="F12" s="91">
        <v>1.4349911610800419</v>
      </c>
      <c r="G12" s="91">
        <v>1.379434648249694</v>
      </c>
      <c r="H12" s="91">
        <v>1.5159042332686092</v>
      </c>
      <c r="I12" s="91">
        <v>1.3323684398942046</v>
      </c>
      <c r="J12" s="91">
        <v>1.248579434953665</v>
      </c>
      <c r="K12" s="91">
        <v>1.1555895983082329</v>
      </c>
      <c r="L12" s="91">
        <v>1.3758566871958415</v>
      </c>
      <c r="M12" s="91">
        <v>1.2839125909352218</v>
      </c>
      <c r="N12" s="91">
        <v>1.3683826693629006</v>
      </c>
      <c r="O12" s="91">
        <v>1.410474071291675</v>
      </c>
      <c r="P12" s="91">
        <v>1.4481183830882212</v>
      </c>
      <c r="Q12" s="91">
        <v>1.3387533347043001</v>
      </c>
    </row>
    <row r="13" spans="1:17" x14ac:dyDescent="0.25">
      <c r="A13" s="92" t="s">
        <v>126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2" t="s">
        <v>21</v>
      </c>
      <c r="B14" s="157">
        <v>0</v>
      </c>
      <c r="C14" s="157">
        <v>0</v>
      </c>
      <c r="D14" s="157">
        <v>0</v>
      </c>
      <c r="E14" s="157">
        <v>0</v>
      </c>
      <c r="F14" s="157">
        <v>0</v>
      </c>
      <c r="G14" s="157">
        <v>0</v>
      </c>
      <c r="H14" s="157">
        <v>0</v>
      </c>
      <c r="I14" s="157">
        <v>0</v>
      </c>
      <c r="J14" s="157">
        <v>0</v>
      </c>
      <c r="K14" s="157">
        <v>0</v>
      </c>
      <c r="L14" s="157">
        <v>0</v>
      </c>
      <c r="M14" s="157">
        <v>0</v>
      </c>
      <c r="N14" s="157">
        <v>0</v>
      </c>
      <c r="O14" s="157">
        <v>0</v>
      </c>
      <c r="P14" s="157">
        <v>0</v>
      </c>
      <c r="Q14" s="157">
        <v>0</v>
      </c>
    </row>
    <row r="15" spans="1:17" x14ac:dyDescent="0.25">
      <c r="A15" s="156" t="s">
        <v>117</v>
      </c>
      <c r="B15" s="155">
        <v>527.37886847962807</v>
      </c>
      <c r="C15" s="155">
        <v>423.85094807372781</v>
      </c>
      <c r="D15" s="155">
        <v>662.81179708553918</v>
      </c>
      <c r="E15" s="155">
        <v>626.19408589619957</v>
      </c>
      <c r="F15" s="155">
        <v>578.28244705357133</v>
      </c>
      <c r="G15" s="155">
        <v>623.26030752498946</v>
      </c>
      <c r="H15" s="155">
        <v>657.16908049694086</v>
      </c>
      <c r="I15" s="155">
        <v>404.29306317270454</v>
      </c>
      <c r="J15" s="155">
        <v>440.74375363258105</v>
      </c>
      <c r="K15" s="155">
        <v>484.10783691863912</v>
      </c>
      <c r="L15" s="155">
        <v>563.84492146604396</v>
      </c>
      <c r="M15" s="155">
        <v>460.79844823737074</v>
      </c>
      <c r="N15" s="155">
        <v>483.74236226975711</v>
      </c>
      <c r="O15" s="155">
        <v>497.54230916633389</v>
      </c>
      <c r="P15" s="155">
        <v>585.6901844994544</v>
      </c>
      <c r="Q15" s="155">
        <v>539.52608420601939</v>
      </c>
    </row>
    <row r="16" spans="1:17" x14ac:dyDescent="0.25">
      <c r="A16" s="84" t="s">
        <v>33</v>
      </c>
      <c r="B16" s="153">
        <v>419.28265500425164</v>
      </c>
      <c r="C16" s="153">
        <v>381.74834928201352</v>
      </c>
      <c r="D16" s="153">
        <v>512.99105641725703</v>
      </c>
      <c r="E16" s="153">
        <v>571.5702935758643</v>
      </c>
      <c r="F16" s="153">
        <v>528.20200617767819</v>
      </c>
      <c r="G16" s="153">
        <v>574.20609110776309</v>
      </c>
      <c r="H16" s="153">
        <v>604.49206686232367</v>
      </c>
      <c r="I16" s="153">
        <v>317.45388091771815</v>
      </c>
      <c r="J16" s="153">
        <v>369.95878998412007</v>
      </c>
      <c r="K16" s="153">
        <v>426.81254606765685</v>
      </c>
      <c r="L16" s="153">
        <v>477.32236088272998</v>
      </c>
      <c r="M16" s="153">
        <v>319.37136152771905</v>
      </c>
      <c r="N16" s="153">
        <v>382.31632340009162</v>
      </c>
      <c r="O16" s="153">
        <v>311.26088380043274</v>
      </c>
      <c r="P16" s="153">
        <v>483.58635527029418</v>
      </c>
      <c r="Q16" s="153">
        <v>468.68180517665962</v>
      </c>
    </row>
    <row r="17" spans="1:17" x14ac:dyDescent="0.25">
      <c r="A17" s="84" t="s">
        <v>29</v>
      </c>
      <c r="B17" s="153">
        <v>0</v>
      </c>
      <c r="C17" s="153">
        <v>0</v>
      </c>
      <c r="D17" s="153">
        <v>0</v>
      </c>
      <c r="E17" s="153">
        <v>0</v>
      </c>
      <c r="F17" s="153">
        <v>18.494170351560033</v>
      </c>
      <c r="G17" s="153">
        <v>6.1920615612287495</v>
      </c>
      <c r="H17" s="153">
        <v>0</v>
      </c>
      <c r="I17" s="153">
        <v>0</v>
      </c>
      <c r="J17" s="153">
        <v>0</v>
      </c>
      <c r="K17" s="153">
        <v>0</v>
      </c>
      <c r="L17" s="153">
        <v>0</v>
      </c>
      <c r="M17" s="153">
        <v>0</v>
      </c>
      <c r="N17" s="153">
        <v>0</v>
      </c>
      <c r="O17" s="153">
        <v>0</v>
      </c>
      <c r="P17" s="153">
        <v>0</v>
      </c>
      <c r="Q17" s="153">
        <v>0</v>
      </c>
    </row>
    <row r="18" spans="1:17" x14ac:dyDescent="0.25">
      <c r="A18" s="84" t="s">
        <v>26</v>
      </c>
      <c r="B18" s="153">
        <v>108.09621347537644</v>
      </c>
      <c r="C18" s="153">
        <v>42.102598791714307</v>
      </c>
      <c r="D18" s="153">
        <v>149.82074066828221</v>
      </c>
      <c r="E18" s="153">
        <v>54.623792320335291</v>
      </c>
      <c r="F18" s="153">
        <v>31.58627052433317</v>
      </c>
      <c r="G18" s="153">
        <v>42.862154855997574</v>
      </c>
      <c r="H18" s="153">
        <v>52.677013634617161</v>
      </c>
      <c r="I18" s="153">
        <v>86.839182254986397</v>
      </c>
      <c r="J18" s="153">
        <v>70.784963648461002</v>
      </c>
      <c r="K18" s="153">
        <v>57.295290850982248</v>
      </c>
      <c r="L18" s="153">
        <v>86.522560583313947</v>
      </c>
      <c r="M18" s="153">
        <v>141.42708670965172</v>
      </c>
      <c r="N18" s="153">
        <v>101.42603886966546</v>
      </c>
      <c r="O18" s="153">
        <v>186.28142536590116</v>
      </c>
      <c r="P18" s="153">
        <v>102.10382922916024</v>
      </c>
      <c r="Q18" s="153">
        <v>70.844279029359726</v>
      </c>
    </row>
    <row r="19" spans="1:17" x14ac:dyDescent="0.25">
      <c r="A19" s="84" t="s">
        <v>25</v>
      </c>
      <c r="B19" s="153">
        <v>0</v>
      </c>
      <c r="C19" s="153">
        <v>0</v>
      </c>
      <c r="D19" s="153">
        <v>0</v>
      </c>
      <c r="E19" s="153">
        <v>0</v>
      </c>
      <c r="F19" s="153">
        <v>0</v>
      </c>
      <c r="G19" s="153">
        <v>0</v>
      </c>
      <c r="H19" s="153">
        <v>0</v>
      </c>
      <c r="I19" s="153">
        <v>0</v>
      </c>
      <c r="J19" s="153">
        <v>0</v>
      </c>
      <c r="K19" s="153">
        <v>0</v>
      </c>
      <c r="L19" s="153">
        <v>0</v>
      </c>
      <c r="M19" s="153">
        <v>0</v>
      </c>
      <c r="N19" s="153">
        <v>0</v>
      </c>
      <c r="O19" s="153">
        <v>0</v>
      </c>
      <c r="P19" s="153">
        <v>0</v>
      </c>
      <c r="Q19" s="153">
        <v>0</v>
      </c>
    </row>
    <row r="20" spans="1:17" x14ac:dyDescent="0.25">
      <c r="A20" s="84" t="s">
        <v>21</v>
      </c>
      <c r="B20" s="153">
        <v>0</v>
      </c>
      <c r="C20" s="153">
        <v>0</v>
      </c>
      <c r="D20" s="153">
        <v>0</v>
      </c>
      <c r="E20" s="153">
        <v>0</v>
      </c>
      <c r="F20" s="153">
        <v>0</v>
      </c>
      <c r="G20" s="153">
        <v>0</v>
      </c>
      <c r="H20" s="153">
        <v>0</v>
      </c>
      <c r="I20" s="153">
        <v>0</v>
      </c>
      <c r="J20" s="153">
        <v>0</v>
      </c>
      <c r="K20" s="153">
        <v>0</v>
      </c>
      <c r="L20" s="153">
        <v>0</v>
      </c>
      <c r="M20" s="153">
        <v>0</v>
      </c>
      <c r="N20" s="153">
        <v>0</v>
      </c>
      <c r="O20" s="153">
        <v>0</v>
      </c>
      <c r="P20" s="153">
        <v>0</v>
      </c>
      <c r="Q20" s="153">
        <v>0</v>
      </c>
    </row>
    <row r="21" spans="1:17" x14ac:dyDescent="0.25">
      <c r="A21" s="156" t="s">
        <v>116</v>
      </c>
      <c r="B21" s="155">
        <v>7836.7096451827128</v>
      </c>
      <c r="C21" s="155">
        <v>7848.5997534438911</v>
      </c>
      <c r="D21" s="155">
        <v>8331.1716847391635</v>
      </c>
      <c r="E21" s="155">
        <v>9372.3937685085621</v>
      </c>
      <c r="F21" s="155">
        <v>9294.6969728075419</v>
      </c>
      <c r="G21" s="155">
        <v>8937.3724992047664</v>
      </c>
      <c r="H21" s="155">
        <v>10019.449760107796</v>
      </c>
      <c r="I21" s="155">
        <v>8932.7797923408689</v>
      </c>
      <c r="J21" s="155">
        <v>8189.6721172648759</v>
      </c>
      <c r="K21" s="155">
        <v>7522.8426511843809</v>
      </c>
      <c r="L21" s="155">
        <v>9122.0994263236971</v>
      </c>
      <c r="M21" s="155">
        <v>8396.6861069255683</v>
      </c>
      <c r="N21" s="155">
        <v>8803.7713267240761</v>
      </c>
      <c r="O21" s="155">
        <v>9106.3099267021462</v>
      </c>
      <c r="P21" s="155">
        <v>9456.6262912623497</v>
      </c>
      <c r="Q21" s="155">
        <v>8664.2446410906123</v>
      </c>
    </row>
    <row r="22" spans="1:17" x14ac:dyDescent="0.25">
      <c r="A22" s="84" t="s">
        <v>33</v>
      </c>
      <c r="B22" s="153">
        <v>1475.1243567970059</v>
      </c>
      <c r="C22" s="153">
        <v>1897.9013157116349</v>
      </c>
      <c r="D22" s="153">
        <v>1564.5076844753874</v>
      </c>
      <c r="E22" s="153">
        <v>1577.4458151692179</v>
      </c>
      <c r="F22" s="153">
        <v>1610.7442474136308</v>
      </c>
      <c r="G22" s="153">
        <v>1567.2497392615583</v>
      </c>
      <c r="H22" s="153">
        <v>1789.2946017557736</v>
      </c>
      <c r="I22" s="153">
        <v>1869.9294104021735</v>
      </c>
      <c r="J22" s="153">
        <v>1558.6269044174851</v>
      </c>
      <c r="K22" s="153">
        <v>1365.4997008316041</v>
      </c>
      <c r="L22" s="153">
        <v>1285.816180398318</v>
      </c>
      <c r="M22" s="153">
        <v>1637.2937296426703</v>
      </c>
      <c r="N22" s="153">
        <v>2158.4111868426803</v>
      </c>
      <c r="O22" s="153">
        <v>2169.4430471564119</v>
      </c>
      <c r="P22" s="153">
        <v>2224.622448451023</v>
      </c>
      <c r="Q22" s="153">
        <v>2072.0310624844451</v>
      </c>
    </row>
    <row r="23" spans="1:17" x14ac:dyDescent="0.25">
      <c r="A23" s="84" t="s">
        <v>47</v>
      </c>
      <c r="B23" s="153">
        <v>2774.8324883856972</v>
      </c>
      <c r="C23" s="153">
        <v>2252.8524969352802</v>
      </c>
      <c r="D23" s="153">
        <v>2856.8181795652799</v>
      </c>
      <c r="E23" s="153">
        <v>3389.6929787438398</v>
      </c>
      <c r="F23" s="153">
        <v>3295.32336043236</v>
      </c>
      <c r="G23" s="153">
        <v>3120.557459165434</v>
      </c>
      <c r="H23" s="153">
        <v>3201.8569299212404</v>
      </c>
      <c r="I23" s="153">
        <v>2155.53494102076</v>
      </c>
      <c r="J23" s="153">
        <v>2452.8560233701596</v>
      </c>
      <c r="K23" s="153">
        <v>2344.9664080832404</v>
      </c>
      <c r="L23" s="153">
        <v>3185.6844587290334</v>
      </c>
      <c r="M23" s="153">
        <v>2396.7725027420643</v>
      </c>
      <c r="N23" s="153">
        <v>2310.3770106267798</v>
      </c>
      <c r="O23" s="153">
        <v>2497.3557870421273</v>
      </c>
      <c r="P23" s="153">
        <v>2428.0470428113226</v>
      </c>
      <c r="Q23" s="153">
        <v>2114.597978606158</v>
      </c>
    </row>
    <row r="24" spans="1:17" x14ac:dyDescent="0.25">
      <c r="A24" s="84" t="s">
        <v>29</v>
      </c>
      <c r="B24" s="153">
        <v>0</v>
      </c>
      <c r="C24" s="153">
        <v>0</v>
      </c>
      <c r="D24" s="153">
        <v>0</v>
      </c>
      <c r="E24" s="153">
        <v>0</v>
      </c>
      <c r="F24" s="153">
        <v>0</v>
      </c>
      <c r="G24" s="153">
        <v>0</v>
      </c>
      <c r="H24" s="153">
        <v>0</v>
      </c>
      <c r="I24" s="153">
        <v>0</v>
      </c>
      <c r="J24" s="153">
        <v>0</v>
      </c>
      <c r="K24" s="153">
        <v>0</v>
      </c>
      <c r="L24" s="153">
        <v>0</v>
      </c>
      <c r="M24" s="153">
        <v>0</v>
      </c>
      <c r="N24" s="153">
        <v>0</v>
      </c>
      <c r="O24" s="153">
        <v>0</v>
      </c>
      <c r="P24" s="153">
        <v>0</v>
      </c>
      <c r="Q24" s="153">
        <v>0</v>
      </c>
    </row>
    <row r="25" spans="1:17" x14ac:dyDescent="0.25">
      <c r="A25" s="84" t="s">
        <v>26</v>
      </c>
      <c r="B25" s="153">
        <v>0</v>
      </c>
      <c r="C25" s="153">
        <v>0</v>
      </c>
      <c r="D25" s="153">
        <v>0</v>
      </c>
      <c r="E25" s="153">
        <v>0</v>
      </c>
      <c r="F25" s="153">
        <v>0</v>
      </c>
      <c r="G25" s="153">
        <v>0</v>
      </c>
      <c r="H25" s="153">
        <v>0</v>
      </c>
      <c r="I25" s="153">
        <v>0</v>
      </c>
      <c r="J25" s="153">
        <v>0</v>
      </c>
      <c r="K25" s="153">
        <v>0</v>
      </c>
      <c r="L25" s="153">
        <v>0</v>
      </c>
      <c r="M25" s="153">
        <v>0</v>
      </c>
      <c r="N25" s="153">
        <v>0</v>
      </c>
      <c r="O25" s="153">
        <v>0</v>
      </c>
      <c r="P25" s="153">
        <v>0</v>
      </c>
      <c r="Q25" s="153">
        <v>0</v>
      </c>
    </row>
    <row r="26" spans="1:17" x14ac:dyDescent="0.25">
      <c r="A26" s="84" t="s">
        <v>25</v>
      </c>
      <c r="B26" s="153">
        <v>3586.7528000000088</v>
      </c>
      <c r="C26" s="153">
        <v>3697.8459407969758</v>
      </c>
      <c r="D26" s="153">
        <v>3909.845820698496</v>
      </c>
      <c r="E26" s="153">
        <v>4405.2549745955039</v>
      </c>
      <c r="F26" s="153">
        <v>4388.6293649615518</v>
      </c>
      <c r="G26" s="153">
        <v>4249.5653007777746</v>
      </c>
      <c r="H26" s="153">
        <v>5028.2982284307836</v>
      </c>
      <c r="I26" s="153">
        <v>4907.315440917936</v>
      </c>
      <c r="J26" s="153">
        <v>4178.1891894772316</v>
      </c>
      <c r="K26" s="153">
        <v>3812.3765422695365</v>
      </c>
      <c r="L26" s="153">
        <v>4650.5987871963462</v>
      </c>
      <c r="M26" s="153">
        <v>4362.6198745408328</v>
      </c>
      <c r="N26" s="153">
        <v>4334.9831292546151</v>
      </c>
      <c r="O26" s="153">
        <v>4439.5110925036079</v>
      </c>
      <c r="P26" s="153">
        <v>4803.9568000000036</v>
      </c>
      <c r="Q26" s="153">
        <v>4477.6156000000101</v>
      </c>
    </row>
    <row r="27" spans="1:17" x14ac:dyDescent="0.25">
      <c r="A27" s="156" t="s">
        <v>113</v>
      </c>
      <c r="B27" s="155">
        <v>220.34169620245387</v>
      </c>
      <c r="C27" s="155">
        <v>221.08148911736924</v>
      </c>
      <c r="D27" s="155">
        <v>231.83917809552153</v>
      </c>
      <c r="E27" s="155">
        <v>258.32165539817055</v>
      </c>
      <c r="F27" s="155">
        <v>255.18607918682574</v>
      </c>
      <c r="G27" s="155">
        <v>245.30640252610078</v>
      </c>
      <c r="H27" s="155">
        <v>269.57494108840046</v>
      </c>
      <c r="I27" s="155">
        <v>236.93656618272723</v>
      </c>
      <c r="J27" s="155">
        <v>222.03627395120648</v>
      </c>
      <c r="K27" s="155">
        <v>205.49978755228599</v>
      </c>
      <c r="L27" s="155">
        <v>244.67012971998216</v>
      </c>
      <c r="M27" s="155">
        <v>228.31960850041989</v>
      </c>
      <c r="N27" s="155">
        <v>243.34101679002862</v>
      </c>
      <c r="O27" s="155">
        <v>250.82617775617447</v>
      </c>
      <c r="P27" s="155">
        <v>257.52050772251164</v>
      </c>
      <c r="Q27" s="155">
        <v>238.07199915039948</v>
      </c>
    </row>
    <row r="28" spans="1:17" x14ac:dyDescent="0.25">
      <c r="A28" s="152" t="s">
        <v>123</v>
      </c>
      <c r="B28" s="151">
        <v>220.34169620245387</v>
      </c>
      <c r="C28" s="151">
        <v>221.08148911736924</v>
      </c>
      <c r="D28" s="151">
        <v>231.83917809552153</v>
      </c>
      <c r="E28" s="151">
        <v>258.32165539817055</v>
      </c>
      <c r="F28" s="151">
        <v>255.18607918682574</v>
      </c>
      <c r="G28" s="151">
        <v>245.30640252610078</v>
      </c>
      <c r="H28" s="151">
        <v>269.57494108840046</v>
      </c>
      <c r="I28" s="151">
        <v>236.93656618272723</v>
      </c>
      <c r="J28" s="151">
        <v>222.03627395120648</v>
      </c>
      <c r="K28" s="151">
        <v>205.49978755228599</v>
      </c>
      <c r="L28" s="151">
        <v>244.67012971998216</v>
      </c>
      <c r="M28" s="151">
        <v>228.31960850041989</v>
      </c>
      <c r="N28" s="151">
        <v>243.34101679002862</v>
      </c>
      <c r="O28" s="151">
        <v>250.82617775617447</v>
      </c>
      <c r="P28" s="151">
        <v>257.52050772251164</v>
      </c>
      <c r="Q28" s="151">
        <v>238.07199915039948</v>
      </c>
    </row>
    <row r="29" spans="1:17" x14ac:dyDescent="0.25">
      <c r="A29" s="154" t="s">
        <v>30</v>
      </c>
      <c r="B29" s="153">
        <v>0</v>
      </c>
      <c r="C29" s="153">
        <v>0</v>
      </c>
      <c r="D29" s="153">
        <v>0</v>
      </c>
      <c r="E29" s="153">
        <v>0</v>
      </c>
      <c r="F29" s="153">
        <v>0</v>
      </c>
      <c r="G29" s="153">
        <v>0</v>
      </c>
      <c r="H29" s="153">
        <v>0</v>
      </c>
      <c r="I29" s="153">
        <v>0</v>
      </c>
      <c r="J29" s="153">
        <v>0</v>
      </c>
      <c r="K29" s="153">
        <v>0</v>
      </c>
      <c r="L29" s="153">
        <v>0</v>
      </c>
      <c r="M29" s="153">
        <v>0</v>
      </c>
      <c r="N29" s="153">
        <v>0</v>
      </c>
      <c r="O29" s="153">
        <v>0</v>
      </c>
      <c r="P29" s="153">
        <v>0</v>
      </c>
      <c r="Q29" s="153">
        <v>0</v>
      </c>
    </row>
    <row r="30" spans="1:17" x14ac:dyDescent="0.25">
      <c r="A30" s="154" t="s">
        <v>125</v>
      </c>
      <c r="B30" s="153">
        <v>0</v>
      </c>
      <c r="C30" s="153">
        <v>0</v>
      </c>
      <c r="D30" s="153">
        <v>0</v>
      </c>
      <c r="E30" s="153">
        <v>0</v>
      </c>
      <c r="F30" s="153">
        <v>0</v>
      </c>
      <c r="G30" s="153">
        <v>0</v>
      </c>
      <c r="H30" s="153">
        <v>0</v>
      </c>
      <c r="I30" s="153">
        <v>0</v>
      </c>
      <c r="J30" s="153">
        <v>0</v>
      </c>
      <c r="K30" s="153">
        <v>0</v>
      </c>
      <c r="L30" s="153">
        <v>0</v>
      </c>
      <c r="M30" s="153">
        <v>0</v>
      </c>
      <c r="N30" s="153">
        <v>0</v>
      </c>
      <c r="O30" s="153">
        <v>0</v>
      </c>
      <c r="P30" s="153">
        <v>0</v>
      </c>
      <c r="Q30" s="153">
        <v>0</v>
      </c>
    </row>
    <row r="31" spans="1:17" x14ac:dyDescent="0.25">
      <c r="A31" s="154" t="s">
        <v>29</v>
      </c>
      <c r="B31" s="153">
        <v>0</v>
      </c>
      <c r="C31" s="153">
        <v>0</v>
      </c>
      <c r="D31" s="153">
        <v>0</v>
      </c>
      <c r="E31" s="153">
        <v>0</v>
      </c>
      <c r="F31" s="153">
        <v>0</v>
      </c>
      <c r="G31" s="153">
        <v>0</v>
      </c>
      <c r="H31" s="153">
        <v>0</v>
      </c>
      <c r="I31" s="153">
        <v>0</v>
      </c>
      <c r="J31" s="153">
        <v>0</v>
      </c>
      <c r="K31" s="153">
        <v>0</v>
      </c>
      <c r="L31" s="153">
        <v>0</v>
      </c>
      <c r="M31" s="153">
        <v>0</v>
      </c>
      <c r="N31" s="153">
        <v>0</v>
      </c>
      <c r="O31" s="153">
        <v>0</v>
      </c>
      <c r="P31" s="153">
        <v>0</v>
      </c>
      <c r="Q31" s="153">
        <v>0</v>
      </c>
    </row>
    <row r="32" spans="1:17" x14ac:dyDescent="0.25">
      <c r="A32" s="154" t="s">
        <v>26</v>
      </c>
      <c r="B32" s="153">
        <v>220.34169620245387</v>
      </c>
      <c r="C32" s="153">
        <v>221.08148911736924</v>
      </c>
      <c r="D32" s="153">
        <v>231.83917809552153</v>
      </c>
      <c r="E32" s="153">
        <v>258.32165539817055</v>
      </c>
      <c r="F32" s="153">
        <v>255.18607918682574</v>
      </c>
      <c r="G32" s="153">
        <v>245.30640252610078</v>
      </c>
      <c r="H32" s="153">
        <v>269.57494108840046</v>
      </c>
      <c r="I32" s="153">
        <v>236.93656618272723</v>
      </c>
      <c r="J32" s="153">
        <v>222.03627395120648</v>
      </c>
      <c r="K32" s="153">
        <v>205.49978755228599</v>
      </c>
      <c r="L32" s="153">
        <v>244.67012971998216</v>
      </c>
      <c r="M32" s="153">
        <v>228.31960850041989</v>
      </c>
      <c r="N32" s="153">
        <v>243.34101679002862</v>
      </c>
      <c r="O32" s="153">
        <v>250.82617775617447</v>
      </c>
      <c r="P32" s="153">
        <v>257.52050772251164</v>
      </c>
      <c r="Q32" s="153">
        <v>238.07199915039948</v>
      </c>
    </row>
    <row r="33" spans="1:17" x14ac:dyDescent="0.25">
      <c r="A33" s="152" t="s">
        <v>122</v>
      </c>
      <c r="B33" s="151">
        <v>0</v>
      </c>
      <c r="C33" s="151">
        <v>0</v>
      </c>
      <c r="D33" s="151">
        <v>0</v>
      </c>
      <c r="E33" s="151">
        <v>0</v>
      </c>
      <c r="F33" s="151">
        <v>0</v>
      </c>
      <c r="G33" s="151">
        <v>0</v>
      </c>
      <c r="H33" s="151">
        <v>0</v>
      </c>
      <c r="I33" s="151">
        <v>0</v>
      </c>
      <c r="J33" s="151">
        <v>0</v>
      </c>
      <c r="K33" s="151">
        <v>0</v>
      </c>
      <c r="L33" s="151">
        <v>0</v>
      </c>
      <c r="M33" s="151">
        <v>0</v>
      </c>
      <c r="N33" s="151">
        <v>0</v>
      </c>
      <c r="O33" s="151">
        <v>0</v>
      </c>
      <c r="P33" s="151">
        <v>0</v>
      </c>
      <c r="Q33" s="151">
        <v>0</v>
      </c>
    </row>
    <row r="34" spans="1:17" x14ac:dyDescent="0.25">
      <c r="A34" s="156" t="s">
        <v>112</v>
      </c>
      <c r="B34" s="155">
        <v>74.562517979798713</v>
      </c>
      <c r="C34" s="155">
        <v>54.51189746571513</v>
      </c>
      <c r="D34" s="155">
        <v>101.69507019695516</v>
      </c>
      <c r="E34" s="155">
        <v>68.108468463892009</v>
      </c>
      <c r="F34" s="155">
        <v>72.271093865274338</v>
      </c>
      <c r="G34" s="155">
        <v>78.235771636506939</v>
      </c>
      <c r="H34" s="155">
        <v>91.108434656262006</v>
      </c>
      <c r="I34" s="155">
        <v>75.596613361818001</v>
      </c>
      <c r="J34" s="155">
        <v>69.728179050977701</v>
      </c>
      <c r="K34" s="155">
        <v>66.386857728551206</v>
      </c>
      <c r="L34" s="155">
        <v>70.41666972744602</v>
      </c>
      <c r="M34" s="155">
        <v>63.090097351084069</v>
      </c>
      <c r="N34" s="155">
        <v>68.782070152605201</v>
      </c>
      <c r="O34" s="155">
        <v>68.461583655110587</v>
      </c>
      <c r="P34" s="155">
        <v>71.357861970865258</v>
      </c>
      <c r="Q34" s="155">
        <v>63.491135144832811</v>
      </c>
    </row>
    <row r="35" spans="1:17" x14ac:dyDescent="0.25">
      <c r="A35" s="152" t="s">
        <v>121</v>
      </c>
      <c r="B35" s="151">
        <v>13.847943561158871</v>
      </c>
      <c r="C35" s="151">
        <v>13.827065621798036</v>
      </c>
      <c r="D35" s="151">
        <v>39.041299435918305</v>
      </c>
      <c r="E35" s="151">
        <v>16.263702634290933</v>
      </c>
      <c r="F35" s="151">
        <v>16.107145382518187</v>
      </c>
      <c r="G35" s="151">
        <v>15.540485054798751</v>
      </c>
      <c r="H35" s="151">
        <v>17.162956153798646</v>
      </c>
      <c r="I35" s="151">
        <v>15.147781295357477</v>
      </c>
      <c r="J35" s="151">
        <v>14.255855635047533</v>
      </c>
      <c r="K35" s="151">
        <v>13.24555825347716</v>
      </c>
      <c r="L35" s="151">
        <v>15.846051339076315</v>
      </c>
      <c r="M35" s="151">
        <v>14.835926997257413</v>
      </c>
      <c r="N35" s="151">
        <v>15.835656401267038</v>
      </c>
      <c r="O35" s="151">
        <v>16.407393806257801</v>
      </c>
      <c r="P35" s="151">
        <v>16.877432651881598</v>
      </c>
      <c r="Q35" s="151">
        <v>15.645145663023957</v>
      </c>
    </row>
    <row r="36" spans="1:17" x14ac:dyDescent="0.25">
      <c r="A36" s="154" t="s">
        <v>30</v>
      </c>
      <c r="B36" s="153">
        <v>0</v>
      </c>
      <c r="C36" s="153">
        <v>0</v>
      </c>
      <c r="D36" s="153">
        <v>0</v>
      </c>
      <c r="E36" s="153">
        <v>0</v>
      </c>
      <c r="F36" s="153">
        <v>0</v>
      </c>
      <c r="G36" s="153">
        <v>0</v>
      </c>
      <c r="H36" s="153">
        <v>0</v>
      </c>
      <c r="I36" s="153">
        <v>0</v>
      </c>
      <c r="J36" s="153">
        <v>0</v>
      </c>
      <c r="K36" s="153">
        <v>0</v>
      </c>
      <c r="L36" s="153">
        <v>0</v>
      </c>
      <c r="M36" s="153">
        <v>0</v>
      </c>
      <c r="N36" s="153">
        <v>0</v>
      </c>
      <c r="O36" s="153">
        <v>0</v>
      </c>
      <c r="P36" s="153">
        <v>0</v>
      </c>
      <c r="Q36" s="153">
        <v>0</v>
      </c>
    </row>
    <row r="37" spans="1:17" x14ac:dyDescent="0.25">
      <c r="A37" s="154" t="s">
        <v>125</v>
      </c>
      <c r="B37" s="153">
        <v>0</v>
      </c>
      <c r="C37" s="153">
        <v>0</v>
      </c>
      <c r="D37" s="153">
        <v>0</v>
      </c>
      <c r="E37" s="153">
        <v>0</v>
      </c>
      <c r="F37" s="153">
        <v>0</v>
      </c>
      <c r="G37" s="153">
        <v>0</v>
      </c>
      <c r="H37" s="153">
        <v>0</v>
      </c>
      <c r="I37" s="153">
        <v>0</v>
      </c>
      <c r="J37" s="153">
        <v>0</v>
      </c>
      <c r="K37" s="153">
        <v>0</v>
      </c>
      <c r="L37" s="153">
        <v>0</v>
      </c>
      <c r="M37" s="153">
        <v>0</v>
      </c>
      <c r="N37" s="153">
        <v>0</v>
      </c>
      <c r="O37" s="153">
        <v>0</v>
      </c>
      <c r="P37" s="153">
        <v>0</v>
      </c>
      <c r="Q37" s="153">
        <v>0</v>
      </c>
    </row>
    <row r="38" spans="1:17" x14ac:dyDescent="0.25">
      <c r="A38" s="154" t="s">
        <v>26</v>
      </c>
      <c r="B38" s="153">
        <v>13.847943561158871</v>
      </c>
      <c r="C38" s="153">
        <v>13.827065621798036</v>
      </c>
      <c r="D38" s="153">
        <v>39.041299435918305</v>
      </c>
      <c r="E38" s="153">
        <v>16.263702634290933</v>
      </c>
      <c r="F38" s="153">
        <v>16.107145382518187</v>
      </c>
      <c r="G38" s="153">
        <v>15.540485054798751</v>
      </c>
      <c r="H38" s="153">
        <v>17.162956153798646</v>
      </c>
      <c r="I38" s="153">
        <v>15.147781295357477</v>
      </c>
      <c r="J38" s="153">
        <v>14.255855635047533</v>
      </c>
      <c r="K38" s="153">
        <v>13.24555825347716</v>
      </c>
      <c r="L38" s="153">
        <v>15.846051339076315</v>
      </c>
      <c r="M38" s="153">
        <v>14.835926997257413</v>
      </c>
      <c r="N38" s="153">
        <v>15.835656401267038</v>
      </c>
      <c r="O38" s="153">
        <v>16.407393806257801</v>
      </c>
      <c r="P38" s="153">
        <v>16.877432651881598</v>
      </c>
      <c r="Q38" s="153">
        <v>15.645145663023957</v>
      </c>
    </row>
    <row r="39" spans="1:17" x14ac:dyDescent="0.25">
      <c r="A39" s="152" t="s">
        <v>120</v>
      </c>
      <c r="B39" s="151">
        <v>60.714574418639835</v>
      </c>
      <c r="C39" s="151">
        <v>40.684831843917095</v>
      </c>
      <c r="D39" s="151">
        <v>62.653770761036853</v>
      </c>
      <c r="E39" s="151">
        <v>51.84476582960108</v>
      </c>
      <c r="F39" s="151">
        <v>56.163948482756147</v>
      </c>
      <c r="G39" s="151">
        <v>62.695286581708196</v>
      </c>
      <c r="H39" s="151">
        <v>73.945478502463359</v>
      </c>
      <c r="I39" s="151">
        <v>60.448832066460525</v>
      </c>
      <c r="J39" s="151">
        <v>55.472323415930163</v>
      </c>
      <c r="K39" s="151">
        <v>53.141299475074042</v>
      </c>
      <c r="L39" s="151">
        <v>54.570618388369709</v>
      </c>
      <c r="M39" s="151">
        <v>48.254170353826652</v>
      </c>
      <c r="N39" s="151">
        <v>52.94641375133817</v>
      </c>
      <c r="O39" s="151">
        <v>52.054189848852779</v>
      </c>
      <c r="P39" s="151">
        <v>54.48042931898366</v>
      </c>
      <c r="Q39" s="151">
        <v>47.84598948180885</v>
      </c>
    </row>
    <row r="40" spans="1:17" x14ac:dyDescent="0.25">
      <c r="A40" s="150" t="s">
        <v>33</v>
      </c>
      <c r="B40" s="87">
        <v>50.862517371420068</v>
      </c>
      <c r="C40" s="87">
        <v>35.954211041151524</v>
      </c>
      <c r="D40" s="87">
        <v>51.518291572007485</v>
      </c>
      <c r="E40" s="87">
        <v>44.502658130294591</v>
      </c>
      <c r="F40" s="87">
        <v>48.632487838185639</v>
      </c>
      <c r="G40" s="87">
        <v>54.253282517146424</v>
      </c>
      <c r="H40" s="87">
        <v>64.07415305511546</v>
      </c>
      <c r="I40" s="87">
        <v>51.822271730298745</v>
      </c>
      <c r="J40" s="87">
        <v>47.293738944712956</v>
      </c>
      <c r="K40" s="87">
        <v>45.689297170316571</v>
      </c>
      <c r="L40" s="87">
        <v>45.032272880360352</v>
      </c>
      <c r="M40" s="87">
        <v>39.82827051734688</v>
      </c>
      <c r="N40" s="87">
        <v>45.905659668238911</v>
      </c>
      <c r="O40" s="87">
        <v>43.607919813030705</v>
      </c>
      <c r="P40" s="87">
        <v>47.396202089386755</v>
      </c>
      <c r="Q40" s="87">
        <v>42.063931721441882</v>
      </c>
    </row>
    <row r="41" spans="1:17" x14ac:dyDescent="0.25">
      <c r="A41" s="150" t="s">
        <v>31</v>
      </c>
      <c r="B41" s="87">
        <v>0</v>
      </c>
      <c r="C41" s="87">
        <v>0</v>
      </c>
      <c r="D41" s="87">
        <v>0</v>
      </c>
      <c r="E41" s="87">
        <v>0</v>
      </c>
      <c r="F41" s="87">
        <v>0</v>
      </c>
      <c r="G41" s="87">
        <v>0</v>
      </c>
      <c r="H41" s="87">
        <v>0</v>
      </c>
      <c r="I41" s="87">
        <v>0</v>
      </c>
      <c r="J41" s="87">
        <v>0</v>
      </c>
      <c r="K41" s="87">
        <v>0</v>
      </c>
      <c r="L41" s="87">
        <v>0</v>
      </c>
      <c r="M41" s="87">
        <v>0</v>
      </c>
      <c r="N41" s="87">
        <v>0</v>
      </c>
      <c r="O41" s="87">
        <v>0</v>
      </c>
      <c r="P41" s="87">
        <v>0</v>
      </c>
      <c r="Q41" s="87">
        <v>0</v>
      </c>
    </row>
    <row r="42" spans="1:17" x14ac:dyDescent="0.25">
      <c r="A42" s="150" t="s">
        <v>30</v>
      </c>
      <c r="B42" s="87">
        <v>0</v>
      </c>
      <c r="C42" s="87">
        <v>0</v>
      </c>
      <c r="D42" s="87">
        <v>0</v>
      </c>
      <c r="E42" s="87">
        <v>0</v>
      </c>
      <c r="F42" s="87">
        <v>0</v>
      </c>
      <c r="G42" s="87">
        <v>0</v>
      </c>
      <c r="H42" s="87">
        <v>0</v>
      </c>
      <c r="I42" s="87">
        <v>0</v>
      </c>
      <c r="J42" s="87">
        <v>0</v>
      </c>
      <c r="K42" s="87">
        <v>0</v>
      </c>
      <c r="L42" s="87">
        <v>0</v>
      </c>
      <c r="M42" s="87">
        <v>0</v>
      </c>
      <c r="N42" s="87">
        <v>0</v>
      </c>
      <c r="O42" s="87">
        <v>0</v>
      </c>
      <c r="P42" s="87">
        <v>0</v>
      </c>
      <c r="Q42" s="87">
        <v>0</v>
      </c>
    </row>
    <row r="43" spans="1:17" x14ac:dyDescent="0.25">
      <c r="A43" s="150" t="s">
        <v>125</v>
      </c>
      <c r="B43" s="87">
        <v>0</v>
      </c>
      <c r="C43" s="87">
        <v>0</v>
      </c>
      <c r="D43" s="87">
        <v>0</v>
      </c>
      <c r="E43" s="87">
        <v>0</v>
      </c>
      <c r="F43" s="87">
        <v>0</v>
      </c>
      <c r="G43" s="87">
        <v>0</v>
      </c>
      <c r="H43" s="87">
        <v>0</v>
      </c>
      <c r="I43" s="87">
        <v>0</v>
      </c>
      <c r="J43" s="87">
        <v>0</v>
      </c>
      <c r="K43" s="87">
        <v>0</v>
      </c>
      <c r="L43" s="87">
        <v>0</v>
      </c>
      <c r="M43" s="87">
        <v>0</v>
      </c>
      <c r="N43" s="87">
        <v>0</v>
      </c>
      <c r="O43" s="87">
        <v>0</v>
      </c>
      <c r="P43" s="87">
        <v>0</v>
      </c>
      <c r="Q43" s="87">
        <v>0</v>
      </c>
    </row>
    <row r="44" spans="1:17" x14ac:dyDescent="0.25">
      <c r="A44" s="150" t="s">
        <v>29</v>
      </c>
      <c r="B44" s="87">
        <v>0</v>
      </c>
      <c r="C44" s="87">
        <v>0</v>
      </c>
      <c r="D44" s="87">
        <v>0</v>
      </c>
      <c r="E44" s="87">
        <v>0</v>
      </c>
      <c r="F44" s="87">
        <v>0</v>
      </c>
      <c r="G44" s="87">
        <v>0</v>
      </c>
      <c r="H44" s="87">
        <v>0</v>
      </c>
      <c r="I44" s="87">
        <v>0</v>
      </c>
      <c r="J44" s="87">
        <v>0</v>
      </c>
      <c r="K44" s="87">
        <v>0</v>
      </c>
      <c r="L44" s="87">
        <v>0</v>
      </c>
      <c r="M44" s="87">
        <v>0</v>
      </c>
      <c r="N44" s="87">
        <v>0</v>
      </c>
      <c r="O44" s="87">
        <v>0</v>
      </c>
      <c r="P44" s="87">
        <v>0</v>
      </c>
      <c r="Q44" s="87">
        <v>0</v>
      </c>
    </row>
    <row r="45" spans="1:17" x14ac:dyDescent="0.25">
      <c r="A45" s="150" t="s">
        <v>28</v>
      </c>
      <c r="B45" s="87">
        <v>0</v>
      </c>
      <c r="C45" s="87">
        <v>0</v>
      </c>
      <c r="D45" s="87">
        <v>0</v>
      </c>
      <c r="E45" s="87">
        <v>0</v>
      </c>
      <c r="F45" s="87">
        <v>0</v>
      </c>
      <c r="G45" s="87">
        <v>0</v>
      </c>
      <c r="H45" s="87">
        <v>0</v>
      </c>
      <c r="I45" s="87">
        <v>0</v>
      </c>
      <c r="J45" s="87">
        <v>0</v>
      </c>
      <c r="K45" s="87">
        <v>0</v>
      </c>
      <c r="L45" s="87">
        <v>0</v>
      </c>
      <c r="M45" s="87">
        <v>0</v>
      </c>
      <c r="N45" s="87">
        <v>0</v>
      </c>
      <c r="O45" s="87">
        <v>0</v>
      </c>
      <c r="P45" s="87">
        <v>0</v>
      </c>
      <c r="Q45" s="87">
        <v>0</v>
      </c>
    </row>
    <row r="46" spans="1:17" x14ac:dyDescent="0.25">
      <c r="A46" s="150" t="s">
        <v>26</v>
      </c>
      <c r="B46" s="87">
        <v>9.8520570472197679</v>
      </c>
      <c r="C46" s="87">
        <v>4.7306208027655687</v>
      </c>
      <c r="D46" s="87">
        <v>11.135479189029372</v>
      </c>
      <c r="E46" s="87">
        <v>7.3421076993064895</v>
      </c>
      <c r="F46" s="87">
        <v>7.531460644570509</v>
      </c>
      <c r="G46" s="87">
        <v>8.4420040645617735</v>
      </c>
      <c r="H46" s="87">
        <v>9.8713254473479051</v>
      </c>
      <c r="I46" s="87">
        <v>8.6265603361617789</v>
      </c>
      <c r="J46" s="87">
        <v>8.1785844712172082</v>
      </c>
      <c r="K46" s="87">
        <v>7.4520023047574728</v>
      </c>
      <c r="L46" s="87">
        <v>9.5383455080093604</v>
      </c>
      <c r="M46" s="87">
        <v>8.4258998364797719</v>
      </c>
      <c r="N46" s="87">
        <v>7.0407540830992597</v>
      </c>
      <c r="O46" s="87">
        <v>8.4462700358220726</v>
      </c>
      <c r="P46" s="87">
        <v>7.0842272295969027</v>
      </c>
      <c r="Q46" s="87">
        <v>5.7820577603669694</v>
      </c>
    </row>
    <row r="47" spans="1:17" x14ac:dyDescent="0.25">
      <c r="A47" s="150" t="s">
        <v>25</v>
      </c>
      <c r="B47" s="87">
        <v>0</v>
      </c>
      <c r="C47" s="87">
        <v>0</v>
      </c>
      <c r="D47" s="87">
        <v>0</v>
      </c>
      <c r="E47" s="87">
        <v>0</v>
      </c>
      <c r="F47" s="87">
        <v>0</v>
      </c>
      <c r="G47" s="87">
        <v>0</v>
      </c>
      <c r="H47" s="87">
        <v>0</v>
      </c>
      <c r="I47" s="87">
        <v>0</v>
      </c>
      <c r="J47" s="87">
        <v>0</v>
      </c>
      <c r="K47" s="87">
        <v>0</v>
      </c>
      <c r="L47" s="87">
        <v>0</v>
      </c>
      <c r="M47" s="87">
        <v>0</v>
      </c>
      <c r="N47" s="87">
        <v>0</v>
      </c>
      <c r="O47" s="87">
        <v>0</v>
      </c>
      <c r="P47" s="87">
        <v>0</v>
      </c>
      <c r="Q47" s="87">
        <v>0</v>
      </c>
    </row>
    <row r="48" spans="1:17" x14ac:dyDescent="0.25">
      <c r="A48" s="150" t="s">
        <v>86</v>
      </c>
      <c r="B48" s="87">
        <v>0</v>
      </c>
      <c r="C48" s="87">
        <v>0</v>
      </c>
      <c r="D48" s="87">
        <v>0</v>
      </c>
      <c r="E48" s="87">
        <v>0</v>
      </c>
      <c r="F48" s="87">
        <v>0</v>
      </c>
      <c r="G48" s="87">
        <v>0</v>
      </c>
      <c r="H48" s="87">
        <v>0</v>
      </c>
      <c r="I48" s="87">
        <v>0</v>
      </c>
      <c r="J48" s="87">
        <v>0</v>
      </c>
      <c r="K48" s="87">
        <v>0</v>
      </c>
      <c r="L48" s="87">
        <v>0</v>
      </c>
      <c r="M48" s="87">
        <v>0</v>
      </c>
      <c r="N48" s="87">
        <v>0</v>
      </c>
      <c r="O48" s="87">
        <v>0</v>
      </c>
      <c r="P48" s="87">
        <v>0</v>
      </c>
      <c r="Q48" s="87">
        <v>0</v>
      </c>
    </row>
    <row r="49" spans="1:17" x14ac:dyDescent="0.25">
      <c r="A49" s="150" t="s">
        <v>22</v>
      </c>
      <c r="B49" s="87">
        <v>0</v>
      </c>
      <c r="C49" s="87">
        <v>0</v>
      </c>
      <c r="D49" s="87">
        <v>0</v>
      </c>
      <c r="E49" s="87">
        <v>0</v>
      </c>
      <c r="F49" s="87">
        <v>0</v>
      </c>
      <c r="G49" s="87">
        <v>0</v>
      </c>
      <c r="H49" s="87">
        <v>0</v>
      </c>
      <c r="I49" s="87">
        <v>0</v>
      </c>
      <c r="J49" s="87">
        <v>0</v>
      </c>
      <c r="K49" s="87">
        <v>0</v>
      </c>
      <c r="L49" s="87">
        <v>0</v>
      </c>
      <c r="M49" s="87">
        <v>0</v>
      </c>
      <c r="N49" s="87">
        <v>0</v>
      </c>
      <c r="O49" s="87">
        <v>0</v>
      </c>
      <c r="P49" s="87">
        <v>0</v>
      </c>
      <c r="Q49" s="87">
        <v>0</v>
      </c>
    </row>
    <row r="50" spans="1:17" x14ac:dyDescent="0.25">
      <c r="A50" s="152" t="s">
        <v>119</v>
      </c>
      <c r="B50" s="151">
        <v>0</v>
      </c>
      <c r="C50" s="151">
        <v>0</v>
      </c>
      <c r="D50" s="151">
        <v>0</v>
      </c>
      <c r="E50" s="151">
        <v>0</v>
      </c>
      <c r="F50" s="151">
        <v>0</v>
      </c>
      <c r="G50" s="151">
        <v>0</v>
      </c>
      <c r="H50" s="151">
        <v>0</v>
      </c>
      <c r="I50" s="151">
        <v>0</v>
      </c>
      <c r="J50" s="151">
        <v>0</v>
      </c>
      <c r="K50" s="151">
        <v>0</v>
      </c>
      <c r="L50" s="151">
        <v>0</v>
      </c>
      <c r="M50" s="151">
        <v>0</v>
      </c>
      <c r="N50" s="151">
        <v>0</v>
      </c>
      <c r="O50" s="151">
        <v>0</v>
      </c>
      <c r="P50" s="151">
        <v>0</v>
      </c>
      <c r="Q50" s="151">
        <v>0</v>
      </c>
    </row>
    <row r="51" spans="1:17" x14ac:dyDescent="0.25">
      <c r="A51" s="177" t="s">
        <v>98</v>
      </c>
      <c r="B51" s="176">
        <v>443.94658517363621</v>
      </c>
      <c r="C51" s="176">
        <v>455.66410195170124</v>
      </c>
      <c r="D51" s="176">
        <v>577.06913570066956</v>
      </c>
      <c r="E51" s="176">
        <v>541.04653142365441</v>
      </c>
      <c r="F51" s="176">
        <v>597.8347139816965</v>
      </c>
      <c r="G51" s="176">
        <v>510.57550736982699</v>
      </c>
      <c r="H51" s="176">
        <v>590.74830969178879</v>
      </c>
      <c r="I51" s="176">
        <v>584.52472759671775</v>
      </c>
      <c r="J51" s="176">
        <v>565.64285301311634</v>
      </c>
      <c r="K51" s="176">
        <v>479.71987063224827</v>
      </c>
      <c r="L51" s="176">
        <v>536.89203567001448</v>
      </c>
      <c r="M51" s="176">
        <v>492.0945017636775</v>
      </c>
      <c r="N51" s="176">
        <v>510.29981489994174</v>
      </c>
      <c r="O51" s="176">
        <v>472.12419578151918</v>
      </c>
      <c r="P51" s="176">
        <v>504.48961915177028</v>
      </c>
      <c r="Q51" s="176">
        <v>510.58357142340429</v>
      </c>
    </row>
    <row r="52" spans="1:17" x14ac:dyDescent="0.25"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</row>
    <row r="53" spans="1:17" ht="12.75" x14ac:dyDescent="0.25">
      <c r="A53" s="97" t="s">
        <v>45</v>
      </c>
      <c r="B53" s="96">
        <v>29.808740512353555</v>
      </c>
      <c r="C53" s="96">
        <v>26.872713514109996</v>
      </c>
      <c r="D53" s="96">
        <v>33.663014727982443</v>
      </c>
      <c r="E53" s="96">
        <v>29.385600959278865</v>
      </c>
      <c r="F53" s="96">
        <v>34.064967001378463</v>
      </c>
      <c r="G53" s="96">
        <v>35.528612391539944</v>
      </c>
      <c r="H53" s="96">
        <v>35.768820704250551</v>
      </c>
      <c r="I53" s="96">
        <v>31.314444393994382</v>
      </c>
      <c r="J53" s="96">
        <v>32.732160428281112</v>
      </c>
      <c r="K53" s="96">
        <v>19.378343063267895</v>
      </c>
      <c r="L53" s="96">
        <v>31.286899226559886</v>
      </c>
      <c r="M53" s="96">
        <v>34.954187571258686</v>
      </c>
      <c r="N53" s="96">
        <v>34.78240913143663</v>
      </c>
      <c r="O53" s="96">
        <v>31.392018337880724</v>
      </c>
      <c r="P53" s="96">
        <v>33.057686016804269</v>
      </c>
      <c r="Q53" s="96">
        <v>28.815406169739028</v>
      </c>
    </row>
    <row r="54" spans="1:17" x14ac:dyDescent="0.25">
      <c r="A54" s="132" t="s">
        <v>83</v>
      </c>
      <c r="B54" s="160">
        <v>0</v>
      </c>
      <c r="C54" s="160">
        <v>0</v>
      </c>
      <c r="D54" s="160">
        <v>0</v>
      </c>
      <c r="E54" s="160">
        <v>0</v>
      </c>
      <c r="F54" s="160">
        <v>0</v>
      </c>
      <c r="G54" s="160">
        <v>0</v>
      </c>
      <c r="H54" s="160">
        <v>0</v>
      </c>
      <c r="I54" s="160">
        <v>0</v>
      </c>
      <c r="J54" s="160">
        <v>0</v>
      </c>
      <c r="K54" s="160">
        <v>0</v>
      </c>
      <c r="L54" s="160">
        <v>0</v>
      </c>
      <c r="M54" s="160">
        <v>0</v>
      </c>
      <c r="N54" s="160">
        <v>0</v>
      </c>
      <c r="O54" s="160">
        <v>0</v>
      </c>
      <c r="P54" s="160">
        <v>0</v>
      </c>
      <c r="Q54" s="160">
        <v>0</v>
      </c>
    </row>
    <row r="55" spans="1:17" x14ac:dyDescent="0.25">
      <c r="A55" s="76" t="s">
        <v>82</v>
      </c>
      <c r="B55" s="159">
        <v>0</v>
      </c>
      <c r="C55" s="159">
        <v>0</v>
      </c>
      <c r="D55" s="159">
        <v>0</v>
      </c>
      <c r="E55" s="159">
        <v>0</v>
      </c>
      <c r="F55" s="159">
        <v>0</v>
      </c>
      <c r="G55" s="159">
        <v>0</v>
      </c>
      <c r="H55" s="159">
        <v>0</v>
      </c>
      <c r="I55" s="159">
        <v>0</v>
      </c>
      <c r="J55" s="159">
        <v>0</v>
      </c>
      <c r="K55" s="159">
        <v>0</v>
      </c>
      <c r="L55" s="159">
        <v>0</v>
      </c>
      <c r="M55" s="159">
        <v>0</v>
      </c>
      <c r="N55" s="159">
        <v>0</v>
      </c>
      <c r="O55" s="159">
        <v>0</v>
      </c>
      <c r="P55" s="159">
        <v>0</v>
      </c>
      <c r="Q55" s="159">
        <v>0</v>
      </c>
    </row>
    <row r="56" spans="1:17" x14ac:dyDescent="0.25">
      <c r="A56" s="76" t="s">
        <v>81</v>
      </c>
      <c r="B56" s="159">
        <v>0</v>
      </c>
      <c r="C56" s="159">
        <v>0</v>
      </c>
      <c r="D56" s="159">
        <v>0</v>
      </c>
      <c r="E56" s="159">
        <v>0</v>
      </c>
      <c r="F56" s="159">
        <v>0</v>
      </c>
      <c r="G56" s="159">
        <v>0</v>
      </c>
      <c r="H56" s="159">
        <v>0</v>
      </c>
      <c r="I56" s="159">
        <v>0</v>
      </c>
      <c r="J56" s="159">
        <v>0</v>
      </c>
      <c r="K56" s="159">
        <v>0</v>
      </c>
      <c r="L56" s="159">
        <v>0</v>
      </c>
      <c r="M56" s="159">
        <v>0</v>
      </c>
      <c r="N56" s="159">
        <v>0</v>
      </c>
      <c r="O56" s="159">
        <v>0</v>
      </c>
      <c r="P56" s="159">
        <v>0</v>
      </c>
      <c r="Q56" s="159">
        <v>0</v>
      </c>
    </row>
    <row r="57" spans="1:17" x14ac:dyDescent="0.25">
      <c r="A57" s="76" t="s">
        <v>80</v>
      </c>
      <c r="B57" s="159">
        <v>0</v>
      </c>
      <c r="C57" s="159">
        <v>0</v>
      </c>
      <c r="D57" s="159">
        <v>0</v>
      </c>
      <c r="E57" s="159">
        <v>0</v>
      </c>
      <c r="F57" s="159">
        <v>0</v>
      </c>
      <c r="G57" s="159">
        <v>0</v>
      </c>
      <c r="H57" s="159">
        <v>0</v>
      </c>
      <c r="I57" s="159">
        <v>0</v>
      </c>
      <c r="J57" s="159">
        <v>0</v>
      </c>
      <c r="K57" s="159">
        <v>0</v>
      </c>
      <c r="L57" s="159">
        <v>0</v>
      </c>
      <c r="M57" s="159">
        <v>0</v>
      </c>
      <c r="N57" s="159">
        <v>0</v>
      </c>
      <c r="O57" s="159">
        <v>0</v>
      </c>
      <c r="P57" s="159">
        <v>0</v>
      </c>
      <c r="Q57" s="159">
        <v>0</v>
      </c>
    </row>
    <row r="58" spans="1:17" x14ac:dyDescent="0.25">
      <c r="A58" s="129" t="s">
        <v>79</v>
      </c>
      <c r="B58" s="158">
        <v>5.008280447770562E-2</v>
      </c>
      <c r="C58" s="158">
        <v>5.2515327510303966E-2</v>
      </c>
      <c r="D58" s="158">
        <v>4.9434698105746001E-2</v>
      </c>
      <c r="E58" s="158">
        <v>5.2512082990774228E-2</v>
      </c>
      <c r="F58" s="158">
        <v>6.1387612784130595E-2</v>
      </c>
      <c r="G58" s="158">
        <v>6.0808468573693521E-2</v>
      </c>
      <c r="H58" s="158">
        <v>6.1206872083295769E-2</v>
      </c>
      <c r="I58" s="158">
        <v>5.8762162464082807E-2</v>
      </c>
      <c r="J58" s="158">
        <v>5.9141890876762346E-2</v>
      </c>
      <c r="K58" s="158">
        <v>3.3367948473565473E-2</v>
      </c>
      <c r="L58" s="158">
        <v>5.5214294055628145E-2</v>
      </c>
      <c r="M58" s="158">
        <v>6.3063784942629875E-2</v>
      </c>
      <c r="N58" s="158">
        <v>6.419438169092212E-2</v>
      </c>
      <c r="O58" s="158">
        <v>5.6865093696480622E-2</v>
      </c>
      <c r="P58" s="158">
        <v>5.9183689987495382E-2</v>
      </c>
      <c r="Q58" s="158">
        <v>5.2161361025943986E-2</v>
      </c>
    </row>
    <row r="59" spans="1:17" x14ac:dyDescent="0.25">
      <c r="A59" s="92" t="s">
        <v>125</v>
      </c>
      <c r="B59" s="91">
        <v>0</v>
      </c>
      <c r="C59" s="91">
        <v>0</v>
      </c>
      <c r="D59" s="91">
        <v>0</v>
      </c>
      <c r="E59" s="91">
        <v>0</v>
      </c>
      <c r="F59" s="91">
        <v>0</v>
      </c>
      <c r="G59" s="91">
        <v>0</v>
      </c>
      <c r="H59" s="91">
        <v>0</v>
      </c>
      <c r="I59" s="91">
        <v>0</v>
      </c>
      <c r="J59" s="91">
        <v>0</v>
      </c>
      <c r="K59" s="91">
        <v>0</v>
      </c>
      <c r="L59" s="91">
        <v>0</v>
      </c>
      <c r="M59" s="91">
        <v>0</v>
      </c>
      <c r="N59" s="91">
        <v>0</v>
      </c>
      <c r="O59" s="91">
        <v>0</v>
      </c>
      <c r="P59" s="91">
        <v>0</v>
      </c>
      <c r="Q59" s="91">
        <v>0</v>
      </c>
    </row>
    <row r="60" spans="1:17" x14ac:dyDescent="0.25">
      <c r="A60" s="92" t="s">
        <v>26</v>
      </c>
      <c r="B60" s="91">
        <v>5.008280447770562E-2</v>
      </c>
      <c r="C60" s="91">
        <v>5.2515327510303966E-2</v>
      </c>
      <c r="D60" s="91">
        <v>4.9434698105746001E-2</v>
      </c>
      <c r="E60" s="91">
        <v>5.2512082990774228E-2</v>
      </c>
      <c r="F60" s="91">
        <v>6.1387612784130595E-2</v>
      </c>
      <c r="G60" s="91">
        <v>6.0808468573693521E-2</v>
      </c>
      <c r="H60" s="91">
        <v>6.1206872083295769E-2</v>
      </c>
      <c r="I60" s="91">
        <v>5.8762162464082807E-2</v>
      </c>
      <c r="J60" s="91">
        <v>5.9141890876762346E-2</v>
      </c>
      <c r="K60" s="91">
        <v>3.3367948473565473E-2</v>
      </c>
      <c r="L60" s="91">
        <v>5.5214294055628145E-2</v>
      </c>
      <c r="M60" s="91">
        <v>6.3063784942629875E-2</v>
      </c>
      <c r="N60" s="91">
        <v>6.419438169092212E-2</v>
      </c>
      <c r="O60" s="91">
        <v>5.6865093696480622E-2</v>
      </c>
      <c r="P60" s="91">
        <v>5.9183689987495382E-2</v>
      </c>
      <c r="Q60" s="91">
        <v>5.2161361025943986E-2</v>
      </c>
    </row>
    <row r="61" spans="1:17" x14ac:dyDescent="0.25">
      <c r="A61" s="92" t="s">
        <v>126</v>
      </c>
      <c r="B61" s="91">
        <v>0</v>
      </c>
      <c r="C61" s="91">
        <v>0</v>
      </c>
      <c r="D61" s="91">
        <v>0</v>
      </c>
      <c r="E61" s="91">
        <v>0</v>
      </c>
      <c r="F61" s="91">
        <v>0</v>
      </c>
      <c r="G61" s="91">
        <v>0</v>
      </c>
      <c r="H61" s="91">
        <v>0</v>
      </c>
      <c r="I61" s="91">
        <v>0</v>
      </c>
      <c r="J61" s="91">
        <v>0</v>
      </c>
      <c r="K61" s="91">
        <v>0</v>
      </c>
      <c r="L61" s="91">
        <v>0</v>
      </c>
      <c r="M61" s="91">
        <v>0</v>
      </c>
      <c r="N61" s="91">
        <v>0</v>
      </c>
      <c r="O61" s="91">
        <v>0</v>
      </c>
      <c r="P61" s="91">
        <v>0</v>
      </c>
      <c r="Q61" s="91">
        <v>0</v>
      </c>
    </row>
    <row r="62" spans="1:17" x14ac:dyDescent="0.25">
      <c r="A62" s="92" t="s">
        <v>21</v>
      </c>
      <c r="B62" s="157">
        <v>0</v>
      </c>
      <c r="C62" s="157">
        <v>0</v>
      </c>
      <c r="D62" s="157">
        <v>0</v>
      </c>
      <c r="E62" s="157">
        <v>0</v>
      </c>
      <c r="F62" s="157">
        <v>0</v>
      </c>
      <c r="G62" s="157">
        <v>0</v>
      </c>
      <c r="H62" s="157">
        <v>0</v>
      </c>
      <c r="I62" s="157">
        <v>0</v>
      </c>
      <c r="J62" s="157">
        <v>0</v>
      </c>
      <c r="K62" s="157">
        <v>0</v>
      </c>
      <c r="L62" s="157">
        <v>0</v>
      </c>
      <c r="M62" s="157">
        <v>0</v>
      </c>
      <c r="N62" s="157">
        <v>0</v>
      </c>
      <c r="O62" s="157">
        <v>0</v>
      </c>
      <c r="P62" s="157">
        <v>0</v>
      </c>
      <c r="Q62" s="157">
        <v>0</v>
      </c>
    </row>
    <row r="63" spans="1:17" x14ac:dyDescent="0.25">
      <c r="A63" s="156" t="s">
        <v>115</v>
      </c>
      <c r="B63" s="155">
        <v>10.944606568823511</v>
      </c>
      <c r="C63" s="155">
        <v>8.6094993052466204</v>
      </c>
      <c r="D63" s="155">
        <v>13.071204189022417</v>
      </c>
      <c r="E63" s="155">
        <v>10.802063036808155</v>
      </c>
      <c r="F63" s="155">
        <v>11.634803517015499</v>
      </c>
      <c r="G63" s="155">
        <v>12.971337974384676</v>
      </c>
      <c r="H63" s="155">
        <v>12.594485645910218</v>
      </c>
      <c r="I63" s="155">
        <v>9.206382899084133</v>
      </c>
      <c r="J63" s="155">
        <v>10.428956753155948</v>
      </c>
      <c r="K63" s="155">
        <v>6.8033292652366546</v>
      </c>
      <c r="L63" s="155">
        <v>11.249579713853091</v>
      </c>
      <c r="M63" s="155">
        <v>12.324184390578758</v>
      </c>
      <c r="N63" s="155">
        <v>11.674087251110169</v>
      </c>
      <c r="O63" s="155">
        <v>11.341194980194578</v>
      </c>
      <c r="P63" s="155">
        <v>12.047039680259653</v>
      </c>
      <c r="Q63" s="155">
        <v>10.301334181799966</v>
      </c>
    </row>
    <row r="64" spans="1:17" x14ac:dyDescent="0.25">
      <c r="A64" s="84" t="s">
        <v>33</v>
      </c>
      <c r="B64" s="153">
        <v>0</v>
      </c>
      <c r="C64" s="153">
        <v>0</v>
      </c>
      <c r="D64" s="153">
        <v>0</v>
      </c>
      <c r="E64" s="153">
        <v>0</v>
      </c>
      <c r="F64" s="153">
        <v>0</v>
      </c>
      <c r="G64" s="153">
        <v>0</v>
      </c>
      <c r="H64" s="153">
        <v>0</v>
      </c>
      <c r="I64" s="153">
        <v>0</v>
      </c>
      <c r="J64" s="153">
        <v>0</v>
      </c>
      <c r="K64" s="153">
        <v>0</v>
      </c>
      <c r="L64" s="153">
        <v>0</v>
      </c>
      <c r="M64" s="153">
        <v>0</v>
      </c>
      <c r="N64" s="153">
        <v>0</v>
      </c>
      <c r="O64" s="153">
        <v>0</v>
      </c>
      <c r="P64" s="153">
        <v>0</v>
      </c>
      <c r="Q64" s="153">
        <v>0</v>
      </c>
    </row>
    <row r="65" spans="1:17" x14ac:dyDescent="0.25">
      <c r="A65" s="84" t="s">
        <v>29</v>
      </c>
      <c r="B65" s="153">
        <v>0</v>
      </c>
      <c r="C65" s="153">
        <v>0</v>
      </c>
      <c r="D65" s="153">
        <v>0</v>
      </c>
      <c r="E65" s="153">
        <v>0</v>
      </c>
      <c r="F65" s="153">
        <v>0</v>
      </c>
      <c r="G65" s="153">
        <v>0</v>
      </c>
      <c r="H65" s="153">
        <v>0</v>
      </c>
      <c r="I65" s="153">
        <v>0</v>
      </c>
      <c r="J65" s="153">
        <v>0</v>
      </c>
      <c r="K65" s="153">
        <v>0</v>
      </c>
      <c r="L65" s="153">
        <v>0</v>
      </c>
      <c r="M65" s="153">
        <v>0</v>
      </c>
      <c r="N65" s="153">
        <v>0</v>
      </c>
      <c r="O65" s="153">
        <v>0</v>
      </c>
      <c r="P65" s="153">
        <v>0</v>
      </c>
      <c r="Q65" s="153">
        <v>0</v>
      </c>
    </row>
    <row r="66" spans="1:17" x14ac:dyDescent="0.25">
      <c r="A66" s="84" t="s">
        <v>26</v>
      </c>
      <c r="B66" s="153">
        <v>10.944606568823511</v>
      </c>
      <c r="C66" s="153">
        <v>8.6094993052466204</v>
      </c>
      <c r="D66" s="153">
        <v>13.071204189022417</v>
      </c>
      <c r="E66" s="153">
        <v>10.802063036808155</v>
      </c>
      <c r="F66" s="153">
        <v>11.634803517015499</v>
      </c>
      <c r="G66" s="153">
        <v>12.971337974384676</v>
      </c>
      <c r="H66" s="153">
        <v>12.594485645910218</v>
      </c>
      <c r="I66" s="153">
        <v>9.206382899084133</v>
      </c>
      <c r="J66" s="153">
        <v>10.428956753155948</v>
      </c>
      <c r="K66" s="153">
        <v>6.8033292652366546</v>
      </c>
      <c r="L66" s="153">
        <v>11.249579713853091</v>
      </c>
      <c r="M66" s="153">
        <v>12.324184390578758</v>
      </c>
      <c r="N66" s="153">
        <v>11.674087251110169</v>
      </c>
      <c r="O66" s="153">
        <v>11.341194980194578</v>
      </c>
      <c r="P66" s="153">
        <v>12.047039680259653</v>
      </c>
      <c r="Q66" s="153">
        <v>10.301334181799966</v>
      </c>
    </row>
    <row r="67" spans="1:17" x14ac:dyDescent="0.25">
      <c r="A67" s="84" t="s">
        <v>25</v>
      </c>
      <c r="B67" s="153">
        <v>0</v>
      </c>
      <c r="C67" s="153">
        <v>0</v>
      </c>
      <c r="D67" s="153">
        <v>0</v>
      </c>
      <c r="E67" s="153">
        <v>0</v>
      </c>
      <c r="F67" s="153">
        <v>0</v>
      </c>
      <c r="G67" s="153">
        <v>0</v>
      </c>
      <c r="H67" s="153">
        <v>0</v>
      </c>
      <c r="I67" s="153">
        <v>0</v>
      </c>
      <c r="J67" s="153">
        <v>0</v>
      </c>
      <c r="K67" s="153">
        <v>0</v>
      </c>
      <c r="L67" s="153">
        <v>0</v>
      </c>
      <c r="M67" s="153">
        <v>0</v>
      </c>
      <c r="N67" s="153">
        <v>0</v>
      </c>
      <c r="O67" s="153">
        <v>0</v>
      </c>
      <c r="P67" s="153">
        <v>0</v>
      </c>
      <c r="Q67" s="153">
        <v>0</v>
      </c>
    </row>
    <row r="68" spans="1:17" x14ac:dyDescent="0.25">
      <c r="A68" s="84" t="s">
        <v>21</v>
      </c>
      <c r="B68" s="153">
        <v>0</v>
      </c>
      <c r="C68" s="153">
        <v>0</v>
      </c>
      <c r="D68" s="153">
        <v>0</v>
      </c>
      <c r="E68" s="153">
        <v>0</v>
      </c>
      <c r="F68" s="153">
        <v>0</v>
      </c>
      <c r="G68" s="153">
        <v>0</v>
      </c>
      <c r="H68" s="153">
        <v>0</v>
      </c>
      <c r="I68" s="153">
        <v>0</v>
      </c>
      <c r="J68" s="153">
        <v>0</v>
      </c>
      <c r="K68" s="153">
        <v>0</v>
      </c>
      <c r="L68" s="153">
        <v>0</v>
      </c>
      <c r="M68" s="153">
        <v>0</v>
      </c>
      <c r="N68" s="153">
        <v>0</v>
      </c>
      <c r="O68" s="153">
        <v>0</v>
      </c>
      <c r="P68" s="153">
        <v>0</v>
      </c>
      <c r="Q68" s="153">
        <v>0</v>
      </c>
    </row>
    <row r="69" spans="1:17" x14ac:dyDescent="0.25">
      <c r="A69" s="156" t="s">
        <v>114</v>
      </c>
      <c r="B69" s="155">
        <v>0</v>
      </c>
      <c r="C69" s="155">
        <v>0</v>
      </c>
      <c r="D69" s="155">
        <v>0</v>
      </c>
      <c r="E69" s="155">
        <v>0</v>
      </c>
      <c r="F69" s="155">
        <v>0</v>
      </c>
      <c r="G69" s="155">
        <v>0</v>
      </c>
      <c r="H69" s="155">
        <v>0</v>
      </c>
      <c r="I69" s="155">
        <v>0</v>
      </c>
      <c r="J69" s="155">
        <v>0</v>
      </c>
      <c r="K69" s="155">
        <v>0</v>
      </c>
      <c r="L69" s="155">
        <v>0</v>
      </c>
      <c r="M69" s="155">
        <v>0</v>
      </c>
      <c r="N69" s="155">
        <v>0</v>
      </c>
      <c r="O69" s="155">
        <v>0</v>
      </c>
      <c r="P69" s="155">
        <v>0</v>
      </c>
      <c r="Q69" s="155">
        <v>0</v>
      </c>
    </row>
    <row r="70" spans="1:17" x14ac:dyDescent="0.25">
      <c r="A70" s="156" t="s">
        <v>113</v>
      </c>
      <c r="B70" s="155">
        <v>11.430051528551544</v>
      </c>
      <c r="C70" s="155">
        <v>11.985209409523701</v>
      </c>
      <c r="D70" s="155">
        <v>11.282138700890753</v>
      </c>
      <c r="E70" s="155">
        <v>11.98446893530719</v>
      </c>
      <c r="F70" s="155">
        <v>14.010069616802825</v>
      </c>
      <c r="G70" s="155">
        <v>13.877895545546384</v>
      </c>
      <c r="H70" s="155">
        <v>13.968820418691962</v>
      </c>
      <c r="I70" s="155">
        <v>13.410881277476605</v>
      </c>
      <c r="J70" s="155">
        <v>13.497544062618989</v>
      </c>
      <c r="K70" s="155">
        <v>7.6153357311427108</v>
      </c>
      <c r="L70" s="155">
        <v>12.601175847677696</v>
      </c>
      <c r="M70" s="155">
        <v>14.392610777230416</v>
      </c>
      <c r="N70" s="155">
        <v>14.650639041137737</v>
      </c>
      <c r="O70" s="155">
        <v>12.977926414165132</v>
      </c>
      <c r="P70" s="155">
        <v>13.507083584107679</v>
      </c>
      <c r="Q70" s="155">
        <v>11.904426090821625</v>
      </c>
    </row>
    <row r="71" spans="1:17" x14ac:dyDescent="0.25">
      <c r="A71" s="152" t="s">
        <v>123</v>
      </c>
      <c r="B71" s="151">
        <v>11.430051528551544</v>
      </c>
      <c r="C71" s="151">
        <v>11.985209409523701</v>
      </c>
      <c r="D71" s="151">
        <v>11.282138700890753</v>
      </c>
      <c r="E71" s="151">
        <v>11.98446893530719</v>
      </c>
      <c r="F71" s="151">
        <v>14.010069616802825</v>
      </c>
      <c r="G71" s="151">
        <v>13.877895545546384</v>
      </c>
      <c r="H71" s="151">
        <v>13.968820418691962</v>
      </c>
      <c r="I71" s="151">
        <v>13.410881277476605</v>
      </c>
      <c r="J71" s="151">
        <v>13.497544062618989</v>
      </c>
      <c r="K71" s="151">
        <v>7.6153357311427108</v>
      </c>
      <c r="L71" s="151">
        <v>12.601175847677696</v>
      </c>
      <c r="M71" s="151">
        <v>14.392610777230416</v>
      </c>
      <c r="N71" s="151">
        <v>14.650639041137737</v>
      </c>
      <c r="O71" s="151">
        <v>12.977926414165132</v>
      </c>
      <c r="P71" s="151">
        <v>13.507083584107679</v>
      </c>
      <c r="Q71" s="151">
        <v>11.904426090821625</v>
      </c>
    </row>
    <row r="72" spans="1:17" x14ac:dyDescent="0.25">
      <c r="A72" s="154" t="s">
        <v>30</v>
      </c>
      <c r="B72" s="153">
        <v>0</v>
      </c>
      <c r="C72" s="153">
        <v>0</v>
      </c>
      <c r="D72" s="153">
        <v>0</v>
      </c>
      <c r="E72" s="153">
        <v>0</v>
      </c>
      <c r="F72" s="153">
        <v>0</v>
      </c>
      <c r="G72" s="153">
        <v>0</v>
      </c>
      <c r="H72" s="153">
        <v>0</v>
      </c>
      <c r="I72" s="153">
        <v>0</v>
      </c>
      <c r="J72" s="153">
        <v>0</v>
      </c>
      <c r="K72" s="153">
        <v>0</v>
      </c>
      <c r="L72" s="153">
        <v>0</v>
      </c>
      <c r="M72" s="153">
        <v>0</v>
      </c>
      <c r="N72" s="153">
        <v>0</v>
      </c>
      <c r="O72" s="153">
        <v>0</v>
      </c>
      <c r="P72" s="153">
        <v>0</v>
      </c>
      <c r="Q72" s="153">
        <v>0</v>
      </c>
    </row>
    <row r="73" spans="1:17" x14ac:dyDescent="0.25">
      <c r="A73" s="154" t="s">
        <v>125</v>
      </c>
      <c r="B73" s="153">
        <v>0</v>
      </c>
      <c r="C73" s="153">
        <v>0</v>
      </c>
      <c r="D73" s="153">
        <v>0</v>
      </c>
      <c r="E73" s="153">
        <v>0</v>
      </c>
      <c r="F73" s="153">
        <v>0</v>
      </c>
      <c r="G73" s="153">
        <v>0</v>
      </c>
      <c r="H73" s="153">
        <v>0</v>
      </c>
      <c r="I73" s="153">
        <v>0</v>
      </c>
      <c r="J73" s="153">
        <v>0</v>
      </c>
      <c r="K73" s="153">
        <v>0</v>
      </c>
      <c r="L73" s="153">
        <v>0</v>
      </c>
      <c r="M73" s="153">
        <v>0</v>
      </c>
      <c r="N73" s="153">
        <v>0</v>
      </c>
      <c r="O73" s="153">
        <v>0</v>
      </c>
      <c r="P73" s="153">
        <v>0</v>
      </c>
      <c r="Q73" s="153">
        <v>0</v>
      </c>
    </row>
    <row r="74" spans="1:17" x14ac:dyDescent="0.25">
      <c r="A74" s="154" t="s">
        <v>29</v>
      </c>
      <c r="B74" s="153">
        <v>0</v>
      </c>
      <c r="C74" s="153">
        <v>0</v>
      </c>
      <c r="D74" s="153">
        <v>0</v>
      </c>
      <c r="E74" s="153">
        <v>0</v>
      </c>
      <c r="F74" s="153">
        <v>0</v>
      </c>
      <c r="G74" s="153">
        <v>0</v>
      </c>
      <c r="H74" s="153">
        <v>0</v>
      </c>
      <c r="I74" s="153">
        <v>0</v>
      </c>
      <c r="J74" s="153">
        <v>0</v>
      </c>
      <c r="K74" s="153">
        <v>0</v>
      </c>
      <c r="L74" s="153">
        <v>0</v>
      </c>
      <c r="M74" s="153">
        <v>0</v>
      </c>
      <c r="N74" s="153">
        <v>0</v>
      </c>
      <c r="O74" s="153">
        <v>0</v>
      </c>
      <c r="P74" s="153">
        <v>0</v>
      </c>
      <c r="Q74" s="153">
        <v>0</v>
      </c>
    </row>
    <row r="75" spans="1:17" x14ac:dyDescent="0.25">
      <c r="A75" s="154" t="s">
        <v>26</v>
      </c>
      <c r="B75" s="153">
        <v>11.430051528551544</v>
      </c>
      <c r="C75" s="153">
        <v>11.985209409523701</v>
      </c>
      <c r="D75" s="153">
        <v>11.282138700890753</v>
      </c>
      <c r="E75" s="153">
        <v>11.98446893530719</v>
      </c>
      <c r="F75" s="153">
        <v>14.010069616802825</v>
      </c>
      <c r="G75" s="153">
        <v>13.877895545546384</v>
      </c>
      <c r="H75" s="153">
        <v>13.968820418691962</v>
      </c>
      <c r="I75" s="153">
        <v>13.410881277476605</v>
      </c>
      <c r="J75" s="153">
        <v>13.497544062618989</v>
      </c>
      <c r="K75" s="153">
        <v>7.6153357311427108</v>
      </c>
      <c r="L75" s="153">
        <v>12.601175847677696</v>
      </c>
      <c r="M75" s="153">
        <v>14.392610777230416</v>
      </c>
      <c r="N75" s="153">
        <v>14.650639041137737</v>
      </c>
      <c r="O75" s="153">
        <v>12.977926414165132</v>
      </c>
      <c r="P75" s="153">
        <v>13.507083584107679</v>
      </c>
      <c r="Q75" s="153">
        <v>11.904426090821625</v>
      </c>
    </row>
    <row r="76" spans="1:17" x14ac:dyDescent="0.25">
      <c r="A76" s="152" t="s">
        <v>122</v>
      </c>
      <c r="B76" s="151">
        <v>0</v>
      </c>
      <c r="C76" s="151">
        <v>0</v>
      </c>
      <c r="D76" s="151">
        <v>0</v>
      </c>
      <c r="E76" s="151">
        <v>0</v>
      </c>
      <c r="F76" s="151">
        <v>0</v>
      </c>
      <c r="G76" s="151">
        <v>0</v>
      </c>
      <c r="H76" s="151">
        <v>0</v>
      </c>
      <c r="I76" s="151">
        <v>0</v>
      </c>
      <c r="J76" s="151">
        <v>0</v>
      </c>
      <c r="K76" s="151">
        <v>0</v>
      </c>
      <c r="L76" s="151">
        <v>0</v>
      </c>
      <c r="M76" s="151">
        <v>0</v>
      </c>
      <c r="N76" s="151">
        <v>0</v>
      </c>
      <c r="O76" s="151">
        <v>0</v>
      </c>
      <c r="P76" s="151">
        <v>0</v>
      </c>
      <c r="Q76" s="151">
        <v>0</v>
      </c>
    </row>
    <row r="77" spans="1:17" x14ac:dyDescent="0.25">
      <c r="A77" s="156" t="s">
        <v>112</v>
      </c>
      <c r="B77" s="155">
        <v>5.3656676345572905</v>
      </c>
      <c r="C77" s="155">
        <v>4.0995505580177145</v>
      </c>
      <c r="D77" s="155">
        <v>6.8652476556317881</v>
      </c>
      <c r="E77" s="155">
        <v>4.3833968928424776</v>
      </c>
      <c r="F77" s="155">
        <v>5.5042689231973965</v>
      </c>
      <c r="G77" s="155">
        <v>6.1400485225991392</v>
      </c>
      <c r="H77" s="155">
        <v>6.5492339162482764</v>
      </c>
      <c r="I77" s="155">
        <v>5.9358001410458758</v>
      </c>
      <c r="J77" s="155">
        <v>5.8801830917326674</v>
      </c>
      <c r="K77" s="155">
        <v>3.4128051387486553</v>
      </c>
      <c r="L77" s="155">
        <v>5.031034594888169</v>
      </c>
      <c r="M77" s="155">
        <v>5.5170798452704082</v>
      </c>
      <c r="N77" s="155">
        <v>5.7447111235621504</v>
      </c>
      <c r="O77" s="155">
        <v>4.9139540398988064</v>
      </c>
      <c r="P77" s="155">
        <v>5.1921029916353794</v>
      </c>
      <c r="Q77" s="155">
        <v>4.4041787586621384</v>
      </c>
    </row>
    <row r="78" spans="1:17" x14ac:dyDescent="0.25">
      <c r="A78" s="152" t="s">
        <v>121</v>
      </c>
      <c r="B78" s="151">
        <v>0.99652566174625656</v>
      </c>
      <c r="C78" s="151">
        <v>1.0398602364051159</v>
      </c>
      <c r="D78" s="151">
        <v>2.6356065137293365</v>
      </c>
      <c r="E78" s="151">
        <v>1.0467165860741661</v>
      </c>
      <c r="F78" s="151">
        <v>1.2267430175567979</v>
      </c>
      <c r="G78" s="151">
        <v>1.2196381566289292</v>
      </c>
      <c r="H78" s="151">
        <v>1.2337410358286152</v>
      </c>
      <c r="I78" s="151">
        <v>1.1893945819923251</v>
      </c>
      <c r="J78" s="151">
        <v>1.2021974817684988</v>
      </c>
      <c r="K78" s="151">
        <v>0.68092557502718043</v>
      </c>
      <c r="L78" s="151">
        <v>1.132147157595464</v>
      </c>
      <c r="M78" s="151">
        <v>1.2973667383486074</v>
      </c>
      <c r="N78" s="151">
        <v>1.3226015337344637</v>
      </c>
      <c r="O78" s="151">
        <v>1.1776703776622695</v>
      </c>
      <c r="P78" s="151">
        <v>1.2280268234317007</v>
      </c>
      <c r="Q78" s="151">
        <v>1.0852541547427854</v>
      </c>
    </row>
    <row r="79" spans="1:17" x14ac:dyDescent="0.25">
      <c r="A79" s="154" t="s">
        <v>30</v>
      </c>
      <c r="B79" s="153">
        <v>0</v>
      </c>
      <c r="C79" s="153">
        <v>0</v>
      </c>
      <c r="D79" s="153">
        <v>0</v>
      </c>
      <c r="E79" s="153">
        <v>0</v>
      </c>
      <c r="F79" s="153">
        <v>0</v>
      </c>
      <c r="G79" s="153">
        <v>0</v>
      </c>
      <c r="H79" s="153">
        <v>0</v>
      </c>
      <c r="I79" s="153">
        <v>0</v>
      </c>
      <c r="J79" s="153">
        <v>0</v>
      </c>
      <c r="K79" s="153">
        <v>0</v>
      </c>
      <c r="L79" s="153">
        <v>0</v>
      </c>
      <c r="M79" s="153">
        <v>0</v>
      </c>
      <c r="N79" s="153">
        <v>0</v>
      </c>
      <c r="O79" s="153">
        <v>0</v>
      </c>
      <c r="P79" s="153">
        <v>0</v>
      </c>
      <c r="Q79" s="153">
        <v>0</v>
      </c>
    </row>
    <row r="80" spans="1:17" x14ac:dyDescent="0.25">
      <c r="A80" s="154" t="s">
        <v>125</v>
      </c>
      <c r="B80" s="153">
        <v>0</v>
      </c>
      <c r="C80" s="153">
        <v>0</v>
      </c>
      <c r="D80" s="153">
        <v>0</v>
      </c>
      <c r="E80" s="153">
        <v>0</v>
      </c>
      <c r="F80" s="153">
        <v>0</v>
      </c>
      <c r="G80" s="153">
        <v>0</v>
      </c>
      <c r="H80" s="153">
        <v>0</v>
      </c>
      <c r="I80" s="153">
        <v>0</v>
      </c>
      <c r="J80" s="153">
        <v>0</v>
      </c>
      <c r="K80" s="153">
        <v>0</v>
      </c>
      <c r="L80" s="153">
        <v>0</v>
      </c>
      <c r="M80" s="153">
        <v>0</v>
      </c>
      <c r="N80" s="153">
        <v>0</v>
      </c>
      <c r="O80" s="153">
        <v>0</v>
      </c>
      <c r="P80" s="153">
        <v>0</v>
      </c>
      <c r="Q80" s="153">
        <v>0</v>
      </c>
    </row>
    <row r="81" spans="1:17" x14ac:dyDescent="0.25">
      <c r="A81" s="154" t="s">
        <v>26</v>
      </c>
      <c r="B81" s="153">
        <v>0.99652566174625656</v>
      </c>
      <c r="C81" s="153">
        <v>1.0398602364051159</v>
      </c>
      <c r="D81" s="153">
        <v>2.6356065137293365</v>
      </c>
      <c r="E81" s="153">
        <v>1.0467165860741661</v>
      </c>
      <c r="F81" s="153">
        <v>1.2267430175567979</v>
      </c>
      <c r="G81" s="153">
        <v>1.2196381566289292</v>
      </c>
      <c r="H81" s="153">
        <v>1.2337410358286152</v>
      </c>
      <c r="I81" s="153">
        <v>1.1893945819923251</v>
      </c>
      <c r="J81" s="153">
        <v>1.2021974817684988</v>
      </c>
      <c r="K81" s="153">
        <v>0.68092557502718043</v>
      </c>
      <c r="L81" s="153">
        <v>1.132147157595464</v>
      </c>
      <c r="M81" s="153">
        <v>1.2973667383486074</v>
      </c>
      <c r="N81" s="153">
        <v>1.3226015337344637</v>
      </c>
      <c r="O81" s="153">
        <v>1.1776703776622695</v>
      </c>
      <c r="P81" s="153">
        <v>1.2280268234317007</v>
      </c>
      <c r="Q81" s="153">
        <v>1.0852541547427854</v>
      </c>
    </row>
    <row r="82" spans="1:17" x14ac:dyDescent="0.25">
      <c r="A82" s="152" t="s">
        <v>120</v>
      </c>
      <c r="B82" s="151">
        <v>4.3691419728110343</v>
      </c>
      <c r="C82" s="151">
        <v>3.0596903216125986</v>
      </c>
      <c r="D82" s="151">
        <v>4.2296411419024516</v>
      </c>
      <c r="E82" s="151">
        <v>3.3366803067683115</v>
      </c>
      <c r="F82" s="151">
        <v>4.2775259056405988</v>
      </c>
      <c r="G82" s="151">
        <v>4.9204103659702101</v>
      </c>
      <c r="H82" s="151">
        <v>5.3154928804196615</v>
      </c>
      <c r="I82" s="151">
        <v>4.7464055590535512</v>
      </c>
      <c r="J82" s="151">
        <v>4.6779856099641686</v>
      </c>
      <c r="K82" s="151">
        <v>2.731879563721475</v>
      </c>
      <c r="L82" s="151">
        <v>3.8988874372927054</v>
      </c>
      <c r="M82" s="151">
        <v>4.2197131069218008</v>
      </c>
      <c r="N82" s="151">
        <v>4.422109589827687</v>
      </c>
      <c r="O82" s="151">
        <v>3.736283662236537</v>
      </c>
      <c r="P82" s="151">
        <v>3.9640761682036785</v>
      </c>
      <c r="Q82" s="151">
        <v>3.3189246039193532</v>
      </c>
    </row>
    <row r="83" spans="1:17" x14ac:dyDescent="0.25">
      <c r="A83" s="150" t="s">
        <v>33</v>
      </c>
      <c r="B83" s="87">
        <v>3.660168281144649</v>
      </c>
      <c r="C83" s="87">
        <v>2.7039254326001556</v>
      </c>
      <c r="D83" s="87">
        <v>3.4779053670142286</v>
      </c>
      <c r="E83" s="87">
        <v>2.8641491692766938</v>
      </c>
      <c r="F83" s="87">
        <v>3.7039191902161264</v>
      </c>
      <c r="G83" s="87">
        <v>4.2578705392370235</v>
      </c>
      <c r="H83" s="87">
        <v>4.6059030420912048</v>
      </c>
      <c r="I83" s="87">
        <v>4.0690532838259355</v>
      </c>
      <c r="J83" s="87">
        <v>3.9882849067979582</v>
      </c>
      <c r="K83" s="87">
        <v>2.3487882015179378</v>
      </c>
      <c r="L83" s="87">
        <v>3.2174046802334439</v>
      </c>
      <c r="M83" s="87">
        <v>3.4828880881328415</v>
      </c>
      <c r="N83" s="87">
        <v>3.8340624692669514</v>
      </c>
      <c r="O83" s="87">
        <v>3.1300373478992576</v>
      </c>
      <c r="P83" s="87">
        <v>3.4486173753486935</v>
      </c>
      <c r="Q83" s="87">
        <v>2.9178415879758552</v>
      </c>
    </row>
    <row r="84" spans="1:17" x14ac:dyDescent="0.25">
      <c r="A84" s="150" t="s">
        <v>31</v>
      </c>
      <c r="B84" s="87">
        <v>0</v>
      </c>
      <c r="C84" s="87">
        <v>0</v>
      </c>
      <c r="D84" s="87">
        <v>0</v>
      </c>
      <c r="E84" s="87">
        <v>0</v>
      </c>
      <c r="F84" s="87">
        <v>0</v>
      </c>
      <c r="G84" s="87">
        <v>0</v>
      </c>
      <c r="H84" s="87">
        <v>0</v>
      </c>
      <c r="I84" s="87">
        <v>0</v>
      </c>
      <c r="J84" s="87">
        <v>0</v>
      </c>
      <c r="K84" s="87">
        <v>0</v>
      </c>
      <c r="L84" s="87">
        <v>0</v>
      </c>
      <c r="M84" s="87">
        <v>0</v>
      </c>
      <c r="N84" s="87">
        <v>0</v>
      </c>
      <c r="O84" s="87">
        <v>0</v>
      </c>
      <c r="P84" s="87">
        <v>0</v>
      </c>
      <c r="Q84" s="87">
        <v>0</v>
      </c>
    </row>
    <row r="85" spans="1:17" x14ac:dyDescent="0.25">
      <c r="A85" s="150" t="s">
        <v>30</v>
      </c>
      <c r="B85" s="87">
        <v>0</v>
      </c>
      <c r="C85" s="87">
        <v>0</v>
      </c>
      <c r="D85" s="87">
        <v>0</v>
      </c>
      <c r="E85" s="87">
        <v>0</v>
      </c>
      <c r="F85" s="87">
        <v>0</v>
      </c>
      <c r="G85" s="87">
        <v>0</v>
      </c>
      <c r="H85" s="87">
        <v>0</v>
      </c>
      <c r="I85" s="87">
        <v>0</v>
      </c>
      <c r="J85" s="87">
        <v>0</v>
      </c>
      <c r="K85" s="87">
        <v>0</v>
      </c>
      <c r="L85" s="87">
        <v>0</v>
      </c>
      <c r="M85" s="87">
        <v>0</v>
      </c>
      <c r="N85" s="87">
        <v>0</v>
      </c>
      <c r="O85" s="87">
        <v>0</v>
      </c>
      <c r="P85" s="87">
        <v>0</v>
      </c>
      <c r="Q85" s="87">
        <v>0</v>
      </c>
    </row>
    <row r="86" spans="1:17" x14ac:dyDescent="0.25">
      <c r="A86" s="150" t="s">
        <v>125</v>
      </c>
      <c r="B86" s="87">
        <v>0</v>
      </c>
      <c r="C86" s="87">
        <v>0</v>
      </c>
      <c r="D86" s="87">
        <v>0</v>
      </c>
      <c r="E86" s="87">
        <v>0</v>
      </c>
      <c r="F86" s="87">
        <v>0</v>
      </c>
      <c r="G86" s="87">
        <v>0</v>
      </c>
      <c r="H86" s="87">
        <v>0</v>
      </c>
      <c r="I86" s="87">
        <v>0</v>
      </c>
      <c r="J86" s="87">
        <v>0</v>
      </c>
      <c r="K86" s="87">
        <v>0</v>
      </c>
      <c r="L86" s="87">
        <v>0</v>
      </c>
      <c r="M86" s="87">
        <v>0</v>
      </c>
      <c r="N86" s="87">
        <v>0</v>
      </c>
      <c r="O86" s="87">
        <v>0</v>
      </c>
      <c r="P86" s="87">
        <v>0</v>
      </c>
      <c r="Q86" s="87">
        <v>0</v>
      </c>
    </row>
    <row r="87" spans="1:17" x14ac:dyDescent="0.25">
      <c r="A87" s="150" t="s">
        <v>29</v>
      </c>
      <c r="B87" s="87">
        <v>0</v>
      </c>
      <c r="C87" s="87">
        <v>0</v>
      </c>
      <c r="D87" s="87">
        <v>0</v>
      </c>
      <c r="E87" s="87">
        <v>0</v>
      </c>
      <c r="F87" s="87">
        <v>0</v>
      </c>
      <c r="G87" s="87">
        <v>0</v>
      </c>
      <c r="H87" s="87">
        <v>0</v>
      </c>
      <c r="I87" s="87">
        <v>0</v>
      </c>
      <c r="J87" s="87">
        <v>0</v>
      </c>
      <c r="K87" s="87">
        <v>0</v>
      </c>
      <c r="L87" s="87">
        <v>0</v>
      </c>
      <c r="M87" s="87">
        <v>0</v>
      </c>
      <c r="N87" s="87">
        <v>0</v>
      </c>
      <c r="O87" s="87">
        <v>0</v>
      </c>
      <c r="P87" s="87">
        <v>0</v>
      </c>
      <c r="Q87" s="87">
        <v>0</v>
      </c>
    </row>
    <row r="88" spans="1:17" x14ac:dyDescent="0.25">
      <c r="A88" s="150" t="s">
        <v>28</v>
      </c>
      <c r="B88" s="87">
        <v>0</v>
      </c>
      <c r="C88" s="87">
        <v>0</v>
      </c>
      <c r="D88" s="87">
        <v>0</v>
      </c>
      <c r="E88" s="87">
        <v>0</v>
      </c>
      <c r="F88" s="87">
        <v>0</v>
      </c>
      <c r="G88" s="87">
        <v>0</v>
      </c>
      <c r="H88" s="87">
        <v>0</v>
      </c>
      <c r="I88" s="87">
        <v>0</v>
      </c>
      <c r="J88" s="87">
        <v>0</v>
      </c>
      <c r="K88" s="87">
        <v>0</v>
      </c>
      <c r="L88" s="87">
        <v>0</v>
      </c>
      <c r="M88" s="87">
        <v>0</v>
      </c>
      <c r="N88" s="87">
        <v>0</v>
      </c>
      <c r="O88" s="87">
        <v>0</v>
      </c>
      <c r="P88" s="87">
        <v>0</v>
      </c>
      <c r="Q88" s="87">
        <v>0</v>
      </c>
    </row>
    <row r="89" spans="1:17" x14ac:dyDescent="0.25">
      <c r="A89" s="150" t="s">
        <v>26</v>
      </c>
      <c r="B89" s="87">
        <v>0.70897369166638557</v>
      </c>
      <c r="C89" s="87">
        <v>0.35576488901244291</v>
      </c>
      <c r="D89" s="87">
        <v>0.75173577488822285</v>
      </c>
      <c r="E89" s="87">
        <v>0.47253113749161757</v>
      </c>
      <c r="F89" s="87">
        <v>0.57360671542447206</v>
      </c>
      <c r="G89" s="87">
        <v>0.6625398267331869</v>
      </c>
      <c r="H89" s="87">
        <v>0.70958983832845712</v>
      </c>
      <c r="I89" s="87">
        <v>0.67735227522761554</v>
      </c>
      <c r="J89" s="87">
        <v>0.68970070316621057</v>
      </c>
      <c r="K89" s="87">
        <v>0.38309136220353723</v>
      </c>
      <c r="L89" s="87">
        <v>0.68148275705926142</v>
      </c>
      <c r="M89" s="87">
        <v>0.73682501878895956</v>
      </c>
      <c r="N89" s="87">
        <v>0.58804712056073527</v>
      </c>
      <c r="O89" s="87">
        <v>0.60624631433727916</v>
      </c>
      <c r="P89" s="87">
        <v>0.51545879285498486</v>
      </c>
      <c r="Q89" s="87">
        <v>0.40108301594349804</v>
      </c>
    </row>
    <row r="90" spans="1:17" x14ac:dyDescent="0.25">
      <c r="A90" s="150" t="s">
        <v>25</v>
      </c>
      <c r="B90" s="87">
        <v>0</v>
      </c>
      <c r="C90" s="87">
        <v>0</v>
      </c>
      <c r="D90" s="87">
        <v>0</v>
      </c>
      <c r="E90" s="87">
        <v>0</v>
      </c>
      <c r="F90" s="87">
        <v>0</v>
      </c>
      <c r="G90" s="87">
        <v>0</v>
      </c>
      <c r="H90" s="87">
        <v>0</v>
      </c>
      <c r="I90" s="87">
        <v>0</v>
      </c>
      <c r="J90" s="87">
        <v>0</v>
      </c>
      <c r="K90" s="87">
        <v>0</v>
      </c>
      <c r="L90" s="87">
        <v>0</v>
      </c>
      <c r="M90" s="87">
        <v>0</v>
      </c>
      <c r="N90" s="87">
        <v>0</v>
      </c>
      <c r="O90" s="87">
        <v>0</v>
      </c>
      <c r="P90" s="87">
        <v>0</v>
      </c>
      <c r="Q90" s="87">
        <v>0</v>
      </c>
    </row>
    <row r="91" spans="1:17" x14ac:dyDescent="0.25">
      <c r="A91" s="150" t="s">
        <v>86</v>
      </c>
      <c r="B91" s="87">
        <v>0</v>
      </c>
      <c r="C91" s="87">
        <v>0</v>
      </c>
      <c r="D91" s="87">
        <v>0</v>
      </c>
      <c r="E91" s="87">
        <v>0</v>
      </c>
      <c r="F91" s="87">
        <v>0</v>
      </c>
      <c r="G91" s="87">
        <v>0</v>
      </c>
      <c r="H91" s="87">
        <v>0</v>
      </c>
      <c r="I91" s="87">
        <v>0</v>
      </c>
      <c r="J91" s="87">
        <v>0</v>
      </c>
      <c r="K91" s="87">
        <v>0</v>
      </c>
      <c r="L91" s="87">
        <v>0</v>
      </c>
      <c r="M91" s="87">
        <v>0</v>
      </c>
      <c r="N91" s="87">
        <v>0</v>
      </c>
      <c r="O91" s="87">
        <v>0</v>
      </c>
      <c r="P91" s="87">
        <v>0</v>
      </c>
      <c r="Q91" s="87">
        <v>0</v>
      </c>
    </row>
    <row r="92" spans="1:17" x14ac:dyDescent="0.25">
      <c r="A92" s="150" t="s">
        <v>22</v>
      </c>
      <c r="B92" s="87">
        <v>0</v>
      </c>
      <c r="C92" s="87">
        <v>0</v>
      </c>
      <c r="D92" s="87">
        <v>0</v>
      </c>
      <c r="E92" s="87">
        <v>0</v>
      </c>
      <c r="F92" s="87">
        <v>0</v>
      </c>
      <c r="G92" s="87">
        <v>0</v>
      </c>
      <c r="H92" s="87">
        <v>0</v>
      </c>
      <c r="I92" s="87">
        <v>0</v>
      </c>
      <c r="J92" s="87">
        <v>0</v>
      </c>
      <c r="K92" s="87">
        <v>0</v>
      </c>
      <c r="L92" s="87">
        <v>0</v>
      </c>
      <c r="M92" s="87">
        <v>0</v>
      </c>
      <c r="N92" s="87">
        <v>0</v>
      </c>
      <c r="O92" s="87">
        <v>0</v>
      </c>
      <c r="P92" s="87">
        <v>0</v>
      </c>
      <c r="Q92" s="87">
        <v>0</v>
      </c>
    </row>
    <row r="93" spans="1:17" x14ac:dyDescent="0.25">
      <c r="A93" s="152" t="s">
        <v>119</v>
      </c>
      <c r="B93" s="151">
        <v>0</v>
      </c>
      <c r="C93" s="151">
        <v>0</v>
      </c>
      <c r="D93" s="151">
        <v>0</v>
      </c>
      <c r="E93" s="151">
        <v>0</v>
      </c>
      <c r="F93" s="151">
        <v>0</v>
      </c>
      <c r="G93" s="151">
        <v>0</v>
      </c>
      <c r="H93" s="151">
        <v>0</v>
      </c>
      <c r="I93" s="151">
        <v>0</v>
      </c>
      <c r="J93" s="151">
        <v>0</v>
      </c>
      <c r="K93" s="151">
        <v>0</v>
      </c>
      <c r="L93" s="151">
        <v>0</v>
      </c>
      <c r="M93" s="151">
        <v>0</v>
      </c>
      <c r="N93" s="151">
        <v>0</v>
      </c>
      <c r="O93" s="151">
        <v>0</v>
      </c>
      <c r="P93" s="151">
        <v>0</v>
      </c>
      <c r="Q93" s="151">
        <v>0</v>
      </c>
    </row>
    <row r="94" spans="1:17" x14ac:dyDescent="0.25">
      <c r="A94" s="177" t="s">
        <v>98</v>
      </c>
      <c r="B94" s="176">
        <v>2.0183319759435037</v>
      </c>
      <c r="C94" s="176">
        <v>2.1259389138116553</v>
      </c>
      <c r="D94" s="176">
        <v>2.394989484331739</v>
      </c>
      <c r="E94" s="176">
        <v>2.1631600113302683</v>
      </c>
      <c r="F94" s="176">
        <v>2.8544373315786111</v>
      </c>
      <c r="G94" s="176">
        <v>2.4785218804360536</v>
      </c>
      <c r="H94" s="176">
        <v>2.5950738513167968</v>
      </c>
      <c r="I94" s="176">
        <v>2.7026179139236839</v>
      </c>
      <c r="J94" s="176">
        <v>2.866334629896742</v>
      </c>
      <c r="K94" s="176">
        <v>1.5135049796663096</v>
      </c>
      <c r="L94" s="176">
        <v>2.3498947760853026</v>
      </c>
      <c r="M94" s="176">
        <v>2.657248773236478</v>
      </c>
      <c r="N94" s="176">
        <v>2.6487773339356524</v>
      </c>
      <c r="O94" s="176">
        <v>2.1020778099257278</v>
      </c>
      <c r="P94" s="176">
        <v>2.2522760708140659</v>
      </c>
      <c r="Q94" s="176">
        <v>2.1533057774293543</v>
      </c>
    </row>
    <row r="95" spans="1:17" x14ac:dyDescent="0.25"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</row>
    <row r="96" spans="1:17" ht="12.75" x14ac:dyDescent="0.25">
      <c r="A96" s="98" t="s">
        <v>134</v>
      </c>
      <c r="B96" s="136"/>
      <c r="C96" s="136"/>
      <c r="D96" s="136"/>
      <c r="E96" s="136"/>
      <c r="F96" s="136"/>
      <c r="G96" s="136"/>
      <c r="H96" s="136"/>
      <c r="I96" s="136"/>
      <c r="J96" s="136"/>
      <c r="K96" s="136"/>
      <c r="L96" s="136"/>
      <c r="M96" s="136"/>
      <c r="N96" s="136"/>
      <c r="O96" s="136"/>
      <c r="P96" s="136"/>
      <c r="Q96" s="136"/>
    </row>
    <row r="98" spans="1:17" x14ac:dyDescent="0.25">
      <c r="A98" s="78" t="s">
        <v>46</v>
      </c>
      <c r="B98" s="77">
        <f t="shared" ref="B98:Q98" si="0">SUM(B$99:B$103,B$107:B$108,B$110:B$112,B$105,B$104,B113)</f>
        <v>1</v>
      </c>
      <c r="C98" s="77">
        <f t="shared" si="0"/>
        <v>1.0000000000000002</v>
      </c>
      <c r="D98" s="77">
        <f t="shared" si="0"/>
        <v>1.0000000000000002</v>
      </c>
      <c r="E98" s="77">
        <f t="shared" si="0"/>
        <v>0.99999999999999989</v>
      </c>
      <c r="F98" s="77">
        <f t="shared" si="0"/>
        <v>1</v>
      </c>
      <c r="G98" s="77">
        <f t="shared" si="0"/>
        <v>0.99999999999999978</v>
      </c>
      <c r="H98" s="77">
        <f t="shared" si="0"/>
        <v>1</v>
      </c>
      <c r="I98" s="77">
        <f t="shared" si="0"/>
        <v>0.99999999999999989</v>
      </c>
      <c r="J98" s="77">
        <f t="shared" si="0"/>
        <v>1.0000000000000002</v>
      </c>
      <c r="K98" s="77">
        <f t="shared" si="0"/>
        <v>0.99999999999999989</v>
      </c>
      <c r="L98" s="77">
        <f t="shared" si="0"/>
        <v>1</v>
      </c>
      <c r="M98" s="77">
        <f t="shared" si="0"/>
        <v>1.0000000000000002</v>
      </c>
      <c r="N98" s="77">
        <f t="shared" si="0"/>
        <v>0.99999999999999989</v>
      </c>
      <c r="O98" s="77">
        <f t="shared" si="0"/>
        <v>0.99999999999999978</v>
      </c>
      <c r="P98" s="77">
        <f t="shared" si="0"/>
        <v>1</v>
      </c>
      <c r="Q98" s="77">
        <f t="shared" si="0"/>
        <v>1.0000000000000002</v>
      </c>
    </row>
    <row r="99" spans="1:17" x14ac:dyDescent="0.25">
      <c r="A99" s="132" t="s">
        <v>83</v>
      </c>
      <c r="B99" s="146">
        <f t="shared" ref="B99:Q99" si="1">IF(B$6=0,0,B$6/B$5)</f>
        <v>0</v>
      </c>
      <c r="C99" s="146">
        <f t="shared" si="1"/>
        <v>0</v>
      </c>
      <c r="D99" s="146">
        <f t="shared" si="1"/>
        <v>0</v>
      </c>
      <c r="E99" s="146">
        <f t="shared" si="1"/>
        <v>0</v>
      </c>
      <c r="F99" s="146">
        <f t="shared" si="1"/>
        <v>0</v>
      </c>
      <c r="G99" s="146">
        <f t="shared" si="1"/>
        <v>0</v>
      </c>
      <c r="H99" s="146">
        <f t="shared" si="1"/>
        <v>0</v>
      </c>
      <c r="I99" s="146">
        <f t="shared" si="1"/>
        <v>0</v>
      </c>
      <c r="J99" s="146">
        <f t="shared" si="1"/>
        <v>0</v>
      </c>
      <c r="K99" s="146">
        <f t="shared" si="1"/>
        <v>0</v>
      </c>
      <c r="L99" s="146">
        <f t="shared" si="1"/>
        <v>0</v>
      </c>
      <c r="M99" s="146">
        <f t="shared" si="1"/>
        <v>0</v>
      </c>
      <c r="N99" s="146">
        <f t="shared" si="1"/>
        <v>0</v>
      </c>
      <c r="O99" s="146">
        <f t="shared" si="1"/>
        <v>0</v>
      </c>
      <c r="P99" s="146">
        <f t="shared" si="1"/>
        <v>0</v>
      </c>
      <c r="Q99" s="146">
        <f t="shared" si="1"/>
        <v>0</v>
      </c>
    </row>
    <row r="100" spans="1:17" x14ac:dyDescent="0.25">
      <c r="A100" s="76" t="s">
        <v>82</v>
      </c>
      <c r="B100" s="145">
        <f t="shared" ref="B100:Q100" si="2">IF(B$7=0,0,B$7/B$5)</f>
        <v>0</v>
      </c>
      <c r="C100" s="145">
        <f t="shared" si="2"/>
        <v>0</v>
      </c>
      <c r="D100" s="145">
        <f t="shared" si="2"/>
        <v>0</v>
      </c>
      <c r="E100" s="145">
        <f t="shared" si="2"/>
        <v>0</v>
      </c>
      <c r="F100" s="145">
        <f t="shared" si="2"/>
        <v>0</v>
      </c>
      <c r="G100" s="145">
        <f t="shared" si="2"/>
        <v>0</v>
      </c>
      <c r="H100" s="145">
        <f t="shared" si="2"/>
        <v>0</v>
      </c>
      <c r="I100" s="145">
        <f t="shared" si="2"/>
        <v>0</v>
      </c>
      <c r="J100" s="145">
        <f t="shared" si="2"/>
        <v>0</v>
      </c>
      <c r="K100" s="145">
        <f t="shared" si="2"/>
        <v>0</v>
      </c>
      <c r="L100" s="145">
        <f t="shared" si="2"/>
        <v>0</v>
      </c>
      <c r="M100" s="145">
        <f t="shared" si="2"/>
        <v>0</v>
      </c>
      <c r="N100" s="145">
        <f t="shared" si="2"/>
        <v>0</v>
      </c>
      <c r="O100" s="145">
        <f t="shared" si="2"/>
        <v>0</v>
      </c>
      <c r="P100" s="145">
        <f t="shared" si="2"/>
        <v>0</v>
      </c>
      <c r="Q100" s="145">
        <f t="shared" si="2"/>
        <v>0</v>
      </c>
    </row>
    <row r="101" spans="1:17" x14ac:dyDescent="0.25">
      <c r="A101" s="76" t="s">
        <v>81</v>
      </c>
      <c r="B101" s="145">
        <f t="shared" ref="B101:Q101" si="3">IF(B$8=0,0,B$8/B$5)</f>
        <v>0</v>
      </c>
      <c r="C101" s="145">
        <f t="shared" si="3"/>
        <v>0</v>
      </c>
      <c r="D101" s="145">
        <f t="shared" si="3"/>
        <v>0</v>
      </c>
      <c r="E101" s="145">
        <f t="shared" si="3"/>
        <v>0</v>
      </c>
      <c r="F101" s="145">
        <f t="shared" si="3"/>
        <v>0</v>
      </c>
      <c r="G101" s="145">
        <f t="shared" si="3"/>
        <v>0</v>
      </c>
      <c r="H101" s="145">
        <f t="shared" si="3"/>
        <v>0</v>
      </c>
      <c r="I101" s="145">
        <f t="shared" si="3"/>
        <v>0</v>
      </c>
      <c r="J101" s="145">
        <f t="shared" si="3"/>
        <v>0</v>
      </c>
      <c r="K101" s="145">
        <f t="shared" si="3"/>
        <v>0</v>
      </c>
      <c r="L101" s="145">
        <f t="shared" si="3"/>
        <v>0</v>
      </c>
      <c r="M101" s="145">
        <f t="shared" si="3"/>
        <v>0</v>
      </c>
      <c r="N101" s="145">
        <f t="shared" si="3"/>
        <v>0</v>
      </c>
      <c r="O101" s="145">
        <f t="shared" si="3"/>
        <v>0</v>
      </c>
      <c r="P101" s="145">
        <f t="shared" si="3"/>
        <v>0</v>
      </c>
      <c r="Q101" s="145">
        <f t="shared" si="3"/>
        <v>0</v>
      </c>
    </row>
    <row r="102" spans="1:17" x14ac:dyDescent="0.25">
      <c r="A102" s="76" t="s">
        <v>80</v>
      </c>
      <c r="B102" s="145">
        <f t="shared" ref="B102:Q102" si="4">IF(B$9=0,0,B$9/B$5)</f>
        <v>0</v>
      </c>
      <c r="C102" s="145">
        <f t="shared" si="4"/>
        <v>0</v>
      </c>
      <c r="D102" s="145">
        <f t="shared" si="4"/>
        <v>0</v>
      </c>
      <c r="E102" s="145">
        <f t="shared" si="4"/>
        <v>0</v>
      </c>
      <c r="F102" s="145">
        <f t="shared" si="4"/>
        <v>0</v>
      </c>
      <c r="G102" s="145">
        <f t="shared" si="4"/>
        <v>0</v>
      </c>
      <c r="H102" s="145">
        <f t="shared" si="4"/>
        <v>0</v>
      </c>
      <c r="I102" s="145">
        <f t="shared" si="4"/>
        <v>0</v>
      </c>
      <c r="J102" s="145">
        <f t="shared" si="4"/>
        <v>0</v>
      </c>
      <c r="K102" s="145">
        <f t="shared" si="4"/>
        <v>0</v>
      </c>
      <c r="L102" s="145">
        <f t="shared" si="4"/>
        <v>0</v>
      </c>
      <c r="M102" s="145">
        <f t="shared" si="4"/>
        <v>0</v>
      </c>
      <c r="N102" s="145">
        <f t="shared" si="4"/>
        <v>0</v>
      </c>
      <c r="O102" s="145">
        <f t="shared" si="4"/>
        <v>0</v>
      </c>
      <c r="P102" s="145">
        <f t="shared" si="4"/>
        <v>0</v>
      </c>
      <c r="Q102" s="145">
        <f t="shared" si="4"/>
        <v>0</v>
      </c>
    </row>
    <row r="103" spans="1:17" x14ac:dyDescent="0.25">
      <c r="A103" s="76" t="s">
        <v>79</v>
      </c>
      <c r="B103" s="145">
        <f t="shared" ref="B103:Q103" si="5">IF(B$10=0,0,B$10/B$5)</f>
        <v>1.3609688262457024E-4</v>
      </c>
      <c r="C103" s="145">
        <f t="shared" si="5"/>
        <v>1.3805853311524334E-4</v>
      </c>
      <c r="D103" s="145">
        <f t="shared" si="5"/>
        <v>1.3160898787301602E-4</v>
      </c>
      <c r="E103" s="145">
        <f t="shared" si="5"/>
        <v>1.3366654676639131E-4</v>
      </c>
      <c r="F103" s="145">
        <f t="shared" si="5"/>
        <v>1.3287316538768731E-4</v>
      </c>
      <c r="G103" s="145">
        <f t="shared" si="5"/>
        <v>1.3268732292482884E-4</v>
      </c>
      <c r="H103" s="145">
        <f t="shared" si="5"/>
        <v>1.3034916154073975E-4</v>
      </c>
      <c r="I103" s="145">
        <f t="shared" si="5"/>
        <v>1.3017177853404094E-4</v>
      </c>
      <c r="J103" s="145">
        <f t="shared" si="5"/>
        <v>1.3158077702578531E-4</v>
      </c>
      <c r="K103" s="145">
        <f t="shared" si="5"/>
        <v>1.3192094899901457E-4</v>
      </c>
      <c r="L103" s="145">
        <f t="shared" si="5"/>
        <v>1.305453694811181E-4</v>
      </c>
      <c r="M103" s="145">
        <f t="shared" si="5"/>
        <v>1.3315456160194935E-4</v>
      </c>
      <c r="N103" s="145">
        <f t="shared" si="5"/>
        <v>1.3533195497004752E-4</v>
      </c>
      <c r="O103" s="145">
        <f t="shared" si="5"/>
        <v>1.3566588514601335E-4</v>
      </c>
      <c r="P103" s="145">
        <f t="shared" si="5"/>
        <v>1.3313420352647248E-4</v>
      </c>
      <c r="Q103" s="145">
        <f t="shared" si="5"/>
        <v>1.3364471368874879E-4</v>
      </c>
    </row>
    <row r="104" spans="1:17" x14ac:dyDescent="0.25">
      <c r="A104" s="175" t="s">
        <v>117</v>
      </c>
      <c r="B104" s="174">
        <f t="shared" ref="B104:Q104" si="6">IF(B$15=0,0,B$15/B$5)</f>
        <v>5.7927123946169487E-2</v>
      </c>
      <c r="C104" s="174">
        <f t="shared" si="6"/>
        <v>4.7068654701825766E-2</v>
      </c>
      <c r="D104" s="174">
        <f t="shared" si="6"/>
        <v>6.6910874130745646E-2</v>
      </c>
      <c r="E104" s="174">
        <f t="shared" si="6"/>
        <v>5.7620713013139202E-2</v>
      </c>
      <c r="F104" s="174">
        <f t="shared" si="6"/>
        <v>5.3546127190298276E-2</v>
      </c>
      <c r="G104" s="174">
        <f t="shared" si="6"/>
        <v>5.9951184926179242E-2</v>
      </c>
      <c r="H104" s="174">
        <f t="shared" si="6"/>
        <v>5.6508476428336778E-2</v>
      </c>
      <c r="I104" s="174">
        <f t="shared" si="6"/>
        <v>3.9499244733194938E-2</v>
      </c>
      <c r="J104" s="174">
        <f t="shared" si="6"/>
        <v>4.6447509824946338E-2</v>
      </c>
      <c r="K104" s="174">
        <f t="shared" si="6"/>
        <v>5.5265264898250219E-2</v>
      </c>
      <c r="L104" s="174">
        <f t="shared" si="6"/>
        <v>5.3499281057285984E-2</v>
      </c>
      <c r="M104" s="174">
        <f t="shared" si="6"/>
        <v>4.778940232777993E-2</v>
      </c>
      <c r="N104" s="174">
        <f t="shared" si="6"/>
        <v>4.784173393417436E-2</v>
      </c>
      <c r="O104" s="174">
        <f t="shared" si="6"/>
        <v>4.7855908268365291E-2</v>
      </c>
      <c r="P104" s="174">
        <f t="shared" si="6"/>
        <v>5.3846009509470619E-2</v>
      </c>
      <c r="Q104" s="174">
        <f t="shared" si="6"/>
        <v>5.3859667186002963E-2</v>
      </c>
    </row>
    <row r="105" spans="1:17" x14ac:dyDescent="0.25">
      <c r="A105" s="127" t="s">
        <v>116</v>
      </c>
      <c r="B105" s="143">
        <f t="shared" ref="B105:Q105" si="7">IF(B$21=0,0,B$21/B$5)</f>
        <v>0.86078164689334102</v>
      </c>
      <c r="C105" s="143">
        <f t="shared" si="7"/>
        <v>0.87158713072743954</v>
      </c>
      <c r="D105" s="143">
        <f t="shared" si="7"/>
        <v>0.84103207337342112</v>
      </c>
      <c r="E105" s="143">
        <f t="shared" si="7"/>
        <v>0.86242272762519501</v>
      </c>
      <c r="F105" s="143">
        <f t="shared" si="7"/>
        <v>0.86064349495139902</v>
      </c>
      <c r="G105" s="143">
        <f t="shared" si="7"/>
        <v>0.8596826478196522</v>
      </c>
      <c r="H105" s="143">
        <f t="shared" si="7"/>
        <v>0.86154972502025928</v>
      </c>
      <c r="I105" s="143">
        <f t="shared" si="7"/>
        <v>0.87272844207738998</v>
      </c>
      <c r="J105" s="143">
        <f t="shared" si="7"/>
        <v>0.86306356696969844</v>
      </c>
      <c r="K105" s="143">
        <f t="shared" si="7"/>
        <v>0.8588001684745139</v>
      </c>
      <c r="L105" s="143">
        <f t="shared" si="7"/>
        <v>0.86553189088320759</v>
      </c>
      <c r="M105" s="143">
        <f t="shared" si="7"/>
        <v>0.87082022979651819</v>
      </c>
      <c r="N105" s="143">
        <f t="shared" si="7"/>
        <v>0.87068596484748784</v>
      </c>
      <c r="O105" s="143">
        <f t="shared" si="7"/>
        <v>0.87588678286628385</v>
      </c>
      <c r="P105" s="143">
        <f t="shared" si="7"/>
        <v>0.86940434154961788</v>
      </c>
      <c r="Q105" s="143">
        <f t="shared" si="7"/>
        <v>0.86493192164006161</v>
      </c>
    </row>
    <row r="106" spans="1:17" x14ac:dyDescent="0.25">
      <c r="A106" s="127" t="s">
        <v>113</v>
      </c>
      <c r="B106" s="143">
        <f t="shared" ref="B106:Q106" si="8">IF(B$27=0,0,B$27/B$5)</f>
        <v>2.4202260479691207E-2</v>
      </c>
      <c r="C106" s="143">
        <f t="shared" si="8"/>
        <v>2.4551102975050573E-2</v>
      </c>
      <c r="D106" s="143">
        <f t="shared" si="8"/>
        <v>2.3404173148902162E-2</v>
      </c>
      <c r="E106" s="143">
        <f t="shared" si="8"/>
        <v>2.3770071142518535E-2</v>
      </c>
      <c r="F106" s="143">
        <f t="shared" si="8"/>
        <v>2.3628983246772251E-2</v>
      </c>
      <c r="G106" s="143">
        <f t="shared" si="8"/>
        <v>2.3595934674258686E-2</v>
      </c>
      <c r="H106" s="143">
        <f t="shared" si="8"/>
        <v>2.3180136826651973E-2</v>
      </c>
      <c r="I106" s="143">
        <f t="shared" si="8"/>
        <v>2.314859260866545E-2</v>
      </c>
      <c r="J106" s="143">
        <f t="shared" si="8"/>
        <v>2.3399156382464429E-2</v>
      </c>
      <c r="K106" s="143">
        <f t="shared" si="8"/>
        <v>2.345964954399184E-2</v>
      </c>
      <c r="L106" s="143">
        <f t="shared" si="8"/>
        <v>2.3215028703597602E-2</v>
      </c>
      <c r="M106" s="143">
        <f t="shared" si="8"/>
        <v>2.3679024249506721E-2</v>
      </c>
      <c r="N106" s="143">
        <f t="shared" si="8"/>
        <v>2.4066232541461747E-2</v>
      </c>
      <c r="O106" s="143">
        <f t="shared" si="8"/>
        <v>2.4125615717217858E-2</v>
      </c>
      <c r="P106" s="143">
        <f t="shared" si="8"/>
        <v>2.367540395023127E-2</v>
      </c>
      <c r="Q106" s="143">
        <f t="shared" si="8"/>
        <v>2.3766188541962319E-2</v>
      </c>
    </row>
    <row r="107" spans="1:17" x14ac:dyDescent="0.25">
      <c r="A107" s="142" t="s">
        <v>123</v>
      </c>
      <c r="B107" s="141">
        <f t="shared" ref="B107:Q107" si="9">IF(B$28=0,0,B$28/B$5)</f>
        <v>2.4202260479691207E-2</v>
      </c>
      <c r="C107" s="141">
        <f t="shared" si="9"/>
        <v>2.4551102975050573E-2</v>
      </c>
      <c r="D107" s="141">
        <f t="shared" si="9"/>
        <v>2.3404173148902162E-2</v>
      </c>
      <c r="E107" s="141">
        <f t="shared" si="9"/>
        <v>2.3770071142518535E-2</v>
      </c>
      <c r="F107" s="141">
        <f t="shared" si="9"/>
        <v>2.3628983246772251E-2</v>
      </c>
      <c r="G107" s="141">
        <f t="shared" si="9"/>
        <v>2.3595934674258686E-2</v>
      </c>
      <c r="H107" s="141">
        <f t="shared" si="9"/>
        <v>2.3180136826651973E-2</v>
      </c>
      <c r="I107" s="141">
        <f t="shared" si="9"/>
        <v>2.314859260866545E-2</v>
      </c>
      <c r="J107" s="141">
        <f t="shared" si="9"/>
        <v>2.3399156382464429E-2</v>
      </c>
      <c r="K107" s="141">
        <f t="shared" si="9"/>
        <v>2.345964954399184E-2</v>
      </c>
      <c r="L107" s="141">
        <f t="shared" si="9"/>
        <v>2.3215028703597602E-2</v>
      </c>
      <c r="M107" s="141">
        <f t="shared" si="9"/>
        <v>2.3679024249506721E-2</v>
      </c>
      <c r="N107" s="141">
        <f t="shared" si="9"/>
        <v>2.4066232541461747E-2</v>
      </c>
      <c r="O107" s="141">
        <f t="shared" si="9"/>
        <v>2.4125615717217858E-2</v>
      </c>
      <c r="P107" s="141">
        <f t="shared" si="9"/>
        <v>2.367540395023127E-2</v>
      </c>
      <c r="Q107" s="141">
        <f t="shared" si="9"/>
        <v>2.3766188541962319E-2</v>
      </c>
    </row>
    <row r="108" spans="1:17" x14ac:dyDescent="0.25">
      <c r="A108" s="142" t="s">
        <v>122</v>
      </c>
      <c r="B108" s="141">
        <f t="shared" ref="B108:Q108" si="10">IF(B$33=0,0,B$33/B$5)</f>
        <v>0</v>
      </c>
      <c r="C108" s="141">
        <f t="shared" si="10"/>
        <v>0</v>
      </c>
      <c r="D108" s="141">
        <f t="shared" si="10"/>
        <v>0</v>
      </c>
      <c r="E108" s="141">
        <f t="shared" si="10"/>
        <v>0</v>
      </c>
      <c r="F108" s="141">
        <f t="shared" si="10"/>
        <v>0</v>
      </c>
      <c r="G108" s="141">
        <f t="shared" si="10"/>
        <v>0</v>
      </c>
      <c r="H108" s="141">
        <f t="shared" si="10"/>
        <v>0</v>
      </c>
      <c r="I108" s="141">
        <f t="shared" si="10"/>
        <v>0</v>
      </c>
      <c r="J108" s="141">
        <f t="shared" si="10"/>
        <v>0</v>
      </c>
      <c r="K108" s="141">
        <f t="shared" si="10"/>
        <v>0</v>
      </c>
      <c r="L108" s="141">
        <f t="shared" si="10"/>
        <v>0</v>
      </c>
      <c r="M108" s="141">
        <f t="shared" si="10"/>
        <v>0</v>
      </c>
      <c r="N108" s="141">
        <f t="shared" si="10"/>
        <v>0</v>
      </c>
      <c r="O108" s="141">
        <f t="shared" si="10"/>
        <v>0</v>
      </c>
      <c r="P108" s="141">
        <f t="shared" si="10"/>
        <v>0</v>
      </c>
      <c r="Q108" s="141">
        <f t="shared" si="10"/>
        <v>0</v>
      </c>
    </row>
    <row r="109" spans="1:17" x14ac:dyDescent="0.25">
      <c r="A109" s="127" t="s">
        <v>112</v>
      </c>
      <c r="B109" s="143">
        <f t="shared" ref="B109:Q109" si="11">IF(B$34=0,0,B$34/B$5)</f>
        <v>8.1899228029481339E-3</v>
      </c>
      <c r="C109" s="143">
        <f t="shared" si="11"/>
        <v>6.0535471033292621E-3</v>
      </c>
      <c r="D109" s="143">
        <f t="shared" si="11"/>
        <v>1.0266120898248968E-2</v>
      </c>
      <c r="E109" s="143">
        <f t="shared" si="11"/>
        <v>6.267159980448773E-3</v>
      </c>
      <c r="F109" s="143">
        <f t="shared" si="11"/>
        <v>6.6919499355536692E-3</v>
      </c>
      <c r="G109" s="143">
        <f t="shared" si="11"/>
        <v>7.5254707488884949E-3</v>
      </c>
      <c r="H109" s="143">
        <f t="shared" si="11"/>
        <v>7.8342073371785934E-3</v>
      </c>
      <c r="I109" s="143">
        <f t="shared" si="11"/>
        <v>7.3857540585691682E-3</v>
      </c>
      <c r="J109" s="143">
        <f t="shared" si="11"/>
        <v>7.3482613306547154E-3</v>
      </c>
      <c r="K109" s="143">
        <f t="shared" si="11"/>
        <v>7.5786570642677664E-3</v>
      </c>
      <c r="L109" s="143">
        <f t="shared" si="11"/>
        <v>6.6813427973627468E-3</v>
      </c>
      <c r="M109" s="143">
        <f t="shared" si="11"/>
        <v>6.5430733474532562E-3</v>
      </c>
      <c r="N109" s="143">
        <f t="shared" si="11"/>
        <v>6.8024918972211766E-3</v>
      </c>
      <c r="O109" s="143">
        <f t="shared" si="11"/>
        <v>6.5849500775032347E-3</v>
      </c>
      <c r="P109" s="143">
        <f t="shared" si="11"/>
        <v>6.5603559969891929E-3</v>
      </c>
      <c r="Q109" s="143">
        <f t="shared" si="11"/>
        <v>6.3381762407180367E-3</v>
      </c>
    </row>
    <row r="110" spans="1:17" x14ac:dyDescent="0.25">
      <c r="A110" s="142" t="s">
        <v>121</v>
      </c>
      <c r="B110" s="141">
        <f t="shared" ref="B110:Q110" si="12">IF(B$35=0,0,B$35/B$5)</f>
        <v>1.52105363148011E-3</v>
      </c>
      <c r="C110" s="141">
        <f t="shared" si="12"/>
        <v>1.535495862990706E-3</v>
      </c>
      <c r="D110" s="141">
        <f t="shared" si="12"/>
        <v>3.9412205454761266E-3</v>
      </c>
      <c r="E110" s="141">
        <f t="shared" si="12"/>
        <v>1.4965426265249903E-3</v>
      </c>
      <c r="F110" s="141">
        <f t="shared" si="12"/>
        <v>1.4914429094629702E-3</v>
      </c>
      <c r="G110" s="141">
        <f t="shared" si="12"/>
        <v>1.4948336708020019E-3</v>
      </c>
      <c r="H110" s="141">
        <f t="shared" si="12"/>
        <v>1.4758036128603637E-3</v>
      </c>
      <c r="I110" s="141">
        <f t="shared" si="12"/>
        <v>1.4799312059792795E-3</v>
      </c>
      <c r="J110" s="141">
        <f t="shared" si="12"/>
        <v>1.5023445918733922E-3</v>
      </c>
      <c r="K110" s="141">
        <f t="shared" si="12"/>
        <v>1.5120996393343774E-3</v>
      </c>
      <c r="L110" s="141">
        <f t="shared" si="12"/>
        <v>1.5035204219507727E-3</v>
      </c>
      <c r="M110" s="141">
        <f t="shared" si="12"/>
        <v>1.5386338363107507E-3</v>
      </c>
      <c r="N110" s="141">
        <f t="shared" si="12"/>
        <v>1.5661337921030513E-3</v>
      </c>
      <c r="O110" s="141">
        <f t="shared" si="12"/>
        <v>1.5781386194690836E-3</v>
      </c>
      <c r="P110" s="141">
        <f t="shared" si="12"/>
        <v>1.5516435534007366E-3</v>
      </c>
      <c r="Q110" s="141">
        <f t="shared" si="12"/>
        <v>1.5618194618468952E-3</v>
      </c>
    </row>
    <row r="111" spans="1:17" x14ac:dyDescent="0.25">
      <c r="A111" s="142" t="s">
        <v>120</v>
      </c>
      <c r="B111" s="141">
        <f t="shared" ref="B111:Q111" si="13">IF(B$39=0,0,B$39/B$5)</f>
        <v>6.6688691714680238E-3</v>
      </c>
      <c r="C111" s="141">
        <f t="shared" si="13"/>
        <v>4.5180512403385567E-3</v>
      </c>
      <c r="D111" s="141">
        <f t="shared" si="13"/>
        <v>6.3249003527728427E-3</v>
      </c>
      <c r="E111" s="141">
        <f t="shared" si="13"/>
        <v>4.7706173539237831E-3</v>
      </c>
      <c r="F111" s="141">
        <f t="shared" si="13"/>
        <v>5.2005070260906991E-3</v>
      </c>
      <c r="G111" s="141">
        <f t="shared" si="13"/>
        <v>6.030637078086494E-3</v>
      </c>
      <c r="H111" s="141">
        <f t="shared" si="13"/>
        <v>6.358403724318229E-3</v>
      </c>
      <c r="I111" s="141">
        <f t="shared" si="13"/>
        <v>5.9058228525898891E-3</v>
      </c>
      <c r="J111" s="141">
        <f t="shared" si="13"/>
        <v>5.8459167387813222E-3</v>
      </c>
      <c r="K111" s="141">
        <f t="shared" si="13"/>
        <v>6.066557424933389E-3</v>
      </c>
      <c r="L111" s="141">
        <f t="shared" si="13"/>
        <v>5.1778223754119744E-3</v>
      </c>
      <c r="M111" s="141">
        <f t="shared" si="13"/>
        <v>5.0044395111425053E-3</v>
      </c>
      <c r="N111" s="141">
        <f t="shared" si="13"/>
        <v>5.236358105118126E-3</v>
      </c>
      <c r="O111" s="141">
        <f t="shared" si="13"/>
        <v>5.0068114580341504E-3</v>
      </c>
      <c r="P111" s="141">
        <f t="shared" si="13"/>
        <v>5.0087124435884561E-3</v>
      </c>
      <c r="Q111" s="141">
        <f t="shared" si="13"/>
        <v>4.776356778871141E-3</v>
      </c>
    </row>
    <row r="112" spans="1:17" x14ac:dyDescent="0.25">
      <c r="A112" s="173" t="s">
        <v>119</v>
      </c>
      <c r="B112" s="172">
        <f t="shared" ref="B112:Q112" si="14">IF(B$50=0,0,B$50/B$5)</f>
        <v>0</v>
      </c>
      <c r="C112" s="172">
        <f t="shared" si="14"/>
        <v>0</v>
      </c>
      <c r="D112" s="172">
        <f t="shared" si="14"/>
        <v>0</v>
      </c>
      <c r="E112" s="172">
        <f t="shared" si="14"/>
        <v>0</v>
      </c>
      <c r="F112" s="172">
        <f t="shared" si="14"/>
        <v>0</v>
      </c>
      <c r="G112" s="172">
        <f t="shared" si="14"/>
        <v>0</v>
      </c>
      <c r="H112" s="172">
        <f t="shared" si="14"/>
        <v>0</v>
      </c>
      <c r="I112" s="172">
        <f t="shared" si="14"/>
        <v>0</v>
      </c>
      <c r="J112" s="172">
        <f t="shared" si="14"/>
        <v>0</v>
      </c>
      <c r="K112" s="172">
        <f t="shared" si="14"/>
        <v>0</v>
      </c>
      <c r="L112" s="172">
        <f t="shared" si="14"/>
        <v>0</v>
      </c>
      <c r="M112" s="172">
        <f t="shared" si="14"/>
        <v>0</v>
      </c>
      <c r="N112" s="172">
        <f t="shared" si="14"/>
        <v>0</v>
      </c>
      <c r="O112" s="172">
        <f t="shared" si="14"/>
        <v>0</v>
      </c>
      <c r="P112" s="172">
        <f t="shared" si="14"/>
        <v>0</v>
      </c>
      <c r="Q112" s="172">
        <f t="shared" si="14"/>
        <v>0</v>
      </c>
    </row>
    <row r="113" spans="1:17" x14ac:dyDescent="0.25">
      <c r="A113" s="119" t="s">
        <v>98</v>
      </c>
      <c r="B113" s="171">
        <f t="shared" ref="B113:Q113" si="15">IF(B$51=0,0,B$51/B$5)</f>
        <v>4.8762948995225638E-2</v>
      </c>
      <c r="C113" s="171">
        <f t="shared" si="15"/>
        <v>5.0601505959239755E-2</v>
      </c>
      <c r="D113" s="171">
        <f t="shared" si="15"/>
        <v>5.8255149460809279E-2</v>
      </c>
      <c r="E113" s="171">
        <f t="shared" si="15"/>
        <v>4.9785661691931986E-2</v>
      </c>
      <c r="F113" s="171">
        <f t="shared" si="15"/>
        <v>5.5356571510589161E-2</v>
      </c>
      <c r="G113" s="171">
        <f t="shared" si="15"/>
        <v>4.9112074508096293E-2</v>
      </c>
      <c r="H113" s="171">
        <f t="shared" si="15"/>
        <v>5.0797105226032674E-2</v>
      </c>
      <c r="I113" s="171">
        <f t="shared" si="15"/>
        <v>5.7107794743646356E-2</v>
      </c>
      <c r="J113" s="171">
        <f t="shared" si="15"/>
        <v>5.9609924715210399E-2</v>
      </c>
      <c r="K113" s="171">
        <f t="shared" si="15"/>
        <v>5.4764339069977096E-2</v>
      </c>
      <c r="L113" s="171">
        <f t="shared" si="15"/>
        <v>5.0941911189064958E-2</v>
      </c>
      <c r="M113" s="171">
        <f t="shared" si="15"/>
        <v>5.1035115717140069E-2</v>
      </c>
      <c r="N113" s="171">
        <f t="shared" si="15"/>
        <v>5.046824482468474E-2</v>
      </c>
      <c r="O113" s="171">
        <f t="shared" si="15"/>
        <v>4.5411077185483567E-2</v>
      </c>
      <c r="P113" s="171">
        <f t="shared" si="15"/>
        <v>4.6380754790164562E-2</v>
      </c>
      <c r="Q113" s="171">
        <f t="shared" si="15"/>
        <v>5.0970401677566411E-2</v>
      </c>
    </row>
    <row r="114" spans="1:17" x14ac:dyDescent="0.25">
      <c r="B114" s="147"/>
      <c r="C114" s="147"/>
      <c r="D114" s="147"/>
      <c r="E114" s="147"/>
      <c r="F114" s="147"/>
      <c r="G114" s="147"/>
      <c r="H114" s="147"/>
      <c r="I114" s="147"/>
      <c r="J114" s="147"/>
      <c r="K114" s="147"/>
      <c r="L114" s="147"/>
      <c r="M114" s="147"/>
      <c r="N114" s="147"/>
      <c r="O114" s="147"/>
      <c r="P114" s="147"/>
      <c r="Q114" s="147"/>
    </row>
    <row r="115" spans="1:17" x14ac:dyDescent="0.25">
      <c r="A115" s="78" t="s">
        <v>45</v>
      </c>
      <c r="B115" s="77">
        <f t="shared" ref="B115:Q115" si="16">SUM(B$116:B$120,B$124:B$125,B$127:B$129,B$122,B$121,B130)</f>
        <v>1</v>
      </c>
      <c r="C115" s="77">
        <f t="shared" si="16"/>
        <v>0.99999999999999989</v>
      </c>
      <c r="D115" s="77">
        <f t="shared" si="16"/>
        <v>1</v>
      </c>
      <c r="E115" s="77">
        <f t="shared" si="16"/>
        <v>1</v>
      </c>
      <c r="F115" s="77">
        <f t="shared" si="16"/>
        <v>0.99999999999999989</v>
      </c>
      <c r="G115" s="77">
        <f t="shared" si="16"/>
        <v>1</v>
      </c>
      <c r="H115" s="77">
        <f t="shared" si="16"/>
        <v>1</v>
      </c>
      <c r="I115" s="77">
        <f t="shared" si="16"/>
        <v>1</v>
      </c>
      <c r="J115" s="77">
        <f t="shared" si="16"/>
        <v>0.99999999999999989</v>
      </c>
      <c r="K115" s="77">
        <f t="shared" si="16"/>
        <v>1</v>
      </c>
      <c r="L115" s="77">
        <f t="shared" si="16"/>
        <v>1.0000000000000002</v>
      </c>
      <c r="M115" s="77">
        <f t="shared" si="16"/>
        <v>1.0000000000000002</v>
      </c>
      <c r="N115" s="77">
        <f t="shared" si="16"/>
        <v>1</v>
      </c>
      <c r="O115" s="77">
        <f t="shared" si="16"/>
        <v>1</v>
      </c>
      <c r="P115" s="77">
        <f t="shared" si="16"/>
        <v>1.0000000000000002</v>
      </c>
      <c r="Q115" s="77">
        <f t="shared" si="16"/>
        <v>1</v>
      </c>
    </row>
    <row r="116" spans="1:17" x14ac:dyDescent="0.25">
      <c r="A116" s="132" t="s">
        <v>83</v>
      </c>
      <c r="B116" s="146">
        <f t="shared" ref="B116:Q116" si="17">IF(B$54=0,0,B$54/B$53)</f>
        <v>0</v>
      </c>
      <c r="C116" s="146">
        <f t="shared" si="17"/>
        <v>0</v>
      </c>
      <c r="D116" s="146">
        <f t="shared" si="17"/>
        <v>0</v>
      </c>
      <c r="E116" s="146">
        <f t="shared" si="17"/>
        <v>0</v>
      </c>
      <c r="F116" s="146">
        <f t="shared" si="17"/>
        <v>0</v>
      </c>
      <c r="G116" s="146">
        <f t="shared" si="17"/>
        <v>0</v>
      </c>
      <c r="H116" s="146">
        <f t="shared" si="17"/>
        <v>0</v>
      </c>
      <c r="I116" s="146">
        <f t="shared" si="17"/>
        <v>0</v>
      </c>
      <c r="J116" s="146">
        <f t="shared" si="17"/>
        <v>0</v>
      </c>
      <c r="K116" s="146">
        <f t="shared" si="17"/>
        <v>0</v>
      </c>
      <c r="L116" s="146">
        <f t="shared" si="17"/>
        <v>0</v>
      </c>
      <c r="M116" s="146">
        <f t="shared" si="17"/>
        <v>0</v>
      </c>
      <c r="N116" s="146">
        <f t="shared" si="17"/>
        <v>0</v>
      </c>
      <c r="O116" s="146">
        <f t="shared" si="17"/>
        <v>0</v>
      </c>
      <c r="P116" s="146">
        <f t="shared" si="17"/>
        <v>0</v>
      </c>
      <c r="Q116" s="146">
        <f t="shared" si="17"/>
        <v>0</v>
      </c>
    </row>
    <row r="117" spans="1:17" x14ac:dyDescent="0.25">
      <c r="A117" s="76" t="s">
        <v>82</v>
      </c>
      <c r="B117" s="145">
        <f t="shared" ref="B117:Q117" si="18">IF(B$55=0,0,B$55/B$53)</f>
        <v>0</v>
      </c>
      <c r="C117" s="145">
        <f t="shared" si="18"/>
        <v>0</v>
      </c>
      <c r="D117" s="145">
        <f t="shared" si="18"/>
        <v>0</v>
      </c>
      <c r="E117" s="145">
        <f t="shared" si="18"/>
        <v>0</v>
      </c>
      <c r="F117" s="145">
        <f t="shared" si="18"/>
        <v>0</v>
      </c>
      <c r="G117" s="145">
        <f t="shared" si="18"/>
        <v>0</v>
      </c>
      <c r="H117" s="145">
        <f t="shared" si="18"/>
        <v>0</v>
      </c>
      <c r="I117" s="145">
        <f t="shared" si="18"/>
        <v>0</v>
      </c>
      <c r="J117" s="145">
        <f t="shared" si="18"/>
        <v>0</v>
      </c>
      <c r="K117" s="145">
        <f t="shared" si="18"/>
        <v>0</v>
      </c>
      <c r="L117" s="145">
        <f t="shared" si="18"/>
        <v>0</v>
      </c>
      <c r="M117" s="145">
        <f t="shared" si="18"/>
        <v>0</v>
      </c>
      <c r="N117" s="145">
        <f t="shared" si="18"/>
        <v>0</v>
      </c>
      <c r="O117" s="145">
        <f t="shared" si="18"/>
        <v>0</v>
      </c>
      <c r="P117" s="145">
        <f t="shared" si="18"/>
        <v>0</v>
      </c>
      <c r="Q117" s="145">
        <f t="shared" si="18"/>
        <v>0</v>
      </c>
    </row>
    <row r="118" spans="1:17" x14ac:dyDescent="0.25">
      <c r="A118" s="76" t="s">
        <v>81</v>
      </c>
      <c r="B118" s="145">
        <f t="shared" ref="B118:Q118" si="19">IF(B$56=0,0,B$56/B$53)</f>
        <v>0</v>
      </c>
      <c r="C118" s="145">
        <f t="shared" si="19"/>
        <v>0</v>
      </c>
      <c r="D118" s="145">
        <f t="shared" si="19"/>
        <v>0</v>
      </c>
      <c r="E118" s="145">
        <f t="shared" si="19"/>
        <v>0</v>
      </c>
      <c r="F118" s="145">
        <f t="shared" si="19"/>
        <v>0</v>
      </c>
      <c r="G118" s="145">
        <f t="shared" si="19"/>
        <v>0</v>
      </c>
      <c r="H118" s="145">
        <f t="shared" si="19"/>
        <v>0</v>
      </c>
      <c r="I118" s="145">
        <f t="shared" si="19"/>
        <v>0</v>
      </c>
      <c r="J118" s="145">
        <f t="shared" si="19"/>
        <v>0</v>
      </c>
      <c r="K118" s="145">
        <f t="shared" si="19"/>
        <v>0</v>
      </c>
      <c r="L118" s="145">
        <f t="shared" si="19"/>
        <v>0</v>
      </c>
      <c r="M118" s="145">
        <f t="shared" si="19"/>
        <v>0</v>
      </c>
      <c r="N118" s="145">
        <f t="shared" si="19"/>
        <v>0</v>
      </c>
      <c r="O118" s="145">
        <f t="shared" si="19"/>
        <v>0</v>
      </c>
      <c r="P118" s="145">
        <f t="shared" si="19"/>
        <v>0</v>
      </c>
      <c r="Q118" s="145">
        <f t="shared" si="19"/>
        <v>0</v>
      </c>
    </row>
    <row r="119" spans="1:17" x14ac:dyDescent="0.25">
      <c r="A119" s="76" t="s">
        <v>80</v>
      </c>
      <c r="B119" s="145">
        <f t="shared" ref="B119:Q119" si="20">IF(B$57=0,0,B$57/B$53)</f>
        <v>0</v>
      </c>
      <c r="C119" s="145">
        <f t="shared" si="20"/>
        <v>0</v>
      </c>
      <c r="D119" s="145">
        <f t="shared" si="20"/>
        <v>0</v>
      </c>
      <c r="E119" s="145">
        <f t="shared" si="20"/>
        <v>0</v>
      </c>
      <c r="F119" s="145">
        <f t="shared" si="20"/>
        <v>0</v>
      </c>
      <c r="G119" s="145">
        <f t="shared" si="20"/>
        <v>0</v>
      </c>
      <c r="H119" s="145">
        <f t="shared" si="20"/>
        <v>0</v>
      </c>
      <c r="I119" s="145">
        <f t="shared" si="20"/>
        <v>0</v>
      </c>
      <c r="J119" s="145">
        <f t="shared" si="20"/>
        <v>0</v>
      </c>
      <c r="K119" s="145">
        <f t="shared" si="20"/>
        <v>0</v>
      </c>
      <c r="L119" s="145">
        <f t="shared" si="20"/>
        <v>0</v>
      </c>
      <c r="M119" s="145">
        <f t="shared" si="20"/>
        <v>0</v>
      </c>
      <c r="N119" s="145">
        <f t="shared" si="20"/>
        <v>0</v>
      </c>
      <c r="O119" s="145">
        <f t="shared" si="20"/>
        <v>0</v>
      </c>
      <c r="P119" s="145">
        <f t="shared" si="20"/>
        <v>0</v>
      </c>
      <c r="Q119" s="145">
        <f t="shared" si="20"/>
        <v>0</v>
      </c>
    </row>
    <row r="120" spans="1:17" x14ac:dyDescent="0.25">
      <c r="A120" s="76" t="s">
        <v>79</v>
      </c>
      <c r="B120" s="145">
        <f t="shared" ref="B120:Q120" si="21">IF(B$58=0,0,B$58/B$53)</f>
        <v>1.6801382284820099E-3</v>
      </c>
      <c r="C120" s="145">
        <f t="shared" si="21"/>
        <v>1.9542249606735789E-3</v>
      </c>
      <c r="D120" s="145">
        <f t="shared" si="21"/>
        <v>1.4685166645117295E-3</v>
      </c>
      <c r="E120" s="145">
        <f t="shared" si="21"/>
        <v>1.7870004790285867E-3</v>
      </c>
      <c r="F120" s="145">
        <f t="shared" si="21"/>
        <v>1.802074629388207E-3</v>
      </c>
      <c r="G120" s="145">
        <f t="shared" si="21"/>
        <v>1.7115351397222933E-3</v>
      </c>
      <c r="H120" s="145">
        <f t="shared" si="21"/>
        <v>1.7111794819677215E-3</v>
      </c>
      <c r="I120" s="145">
        <f t="shared" si="21"/>
        <v>1.8765194018691407E-3</v>
      </c>
      <c r="J120" s="145">
        <f t="shared" si="21"/>
        <v>1.8068434867398121E-3</v>
      </c>
      <c r="K120" s="145">
        <f t="shared" si="21"/>
        <v>1.7219195864488128E-3</v>
      </c>
      <c r="L120" s="145">
        <f t="shared" si="21"/>
        <v>1.7647736087811462E-3</v>
      </c>
      <c r="M120" s="145">
        <f t="shared" si="21"/>
        <v>1.8041839712070577E-3</v>
      </c>
      <c r="N120" s="145">
        <f t="shared" si="21"/>
        <v>1.8455990626854741E-3</v>
      </c>
      <c r="O120" s="145">
        <f t="shared" si="21"/>
        <v>1.8114507033101964E-3</v>
      </c>
      <c r="P120" s="145">
        <f t="shared" si="21"/>
        <v>1.790315570104043E-3</v>
      </c>
      <c r="Q120" s="145">
        <f t="shared" si="21"/>
        <v>1.8101900323279877E-3</v>
      </c>
    </row>
    <row r="121" spans="1:17" x14ac:dyDescent="0.25">
      <c r="A121" s="175" t="s">
        <v>115</v>
      </c>
      <c r="B121" s="174">
        <f t="shared" ref="B121:Q121" si="22">IF(B$63=0,0,B$63/B$53)</f>
        <v>0.36716098636531685</v>
      </c>
      <c r="C121" s="174">
        <f t="shared" si="22"/>
        <v>0.32038072004623014</v>
      </c>
      <c r="D121" s="174">
        <f t="shared" si="22"/>
        <v>0.38829570953896042</v>
      </c>
      <c r="E121" s="174">
        <f t="shared" si="22"/>
        <v>0.36759714568291896</v>
      </c>
      <c r="F121" s="174">
        <f t="shared" si="22"/>
        <v>0.34154747651875572</v>
      </c>
      <c r="G121" s="174">
        <f t="shared" si="22"/>
        <v>0.3650955413466529</v>
      </c>
      <c r="H121" s="174">
        <f t="shared" si="22"/>
        <v>0.35210793640768723</v>
      </c>
      <c r="I121" s="174">
        <f t="shared" si="22"/>
        <v>0.29399796411044649</v>
      </c>
      <c r="J121" s="174">
        <f t="shared" si="22"/>
        <v>0.31861498345050154</v>
      </c>
      <c r="K121" s="174">
        <f t="shared" si="22"/>
        <v>0.35107899798370923</v>
      </c>
      <c r="L121" s="174">
        <f t="shared" si="22"/>
        <v>0.35956198894594088</v>
      </c>
      <c r="M121" s="174">
        <f t="shared" si="22"/>
        <v>0.35258105671757622</v>
      </c>
      <c r="N121" s="174">
        <f t="shared" si="22"/>
        <v>0.33563193414797232</v>
      </c>
      <c r="O121" s="174">
        <f t="shared" si="22"/>
        <v>0.36127638746022156</v>
      </c>
      <c r="P121" s="174">
        <f t="shared" si="22"/>
        <v>0.36442477171982823</v>
      </c>
      <c r="Q121" s="174">
        <f t="shared" si="22"/>
        <v>0.35749397808655847</v>
      </c>
    </row>
    <row r="122" spans="1:17" x14ac:dyDescent="0.25">
      <c r="A122" s="127" t="s">
        <v>114</v>
      </c>
      <c r="B122" s="143">
        <f t="shared" ref="B122:Q122" si="23">IF(B$69=0,0,B$69/B$53)</f>
        <v>0</v>
      </c>
      <c r="C122" s="143">
        <f t="shared" si="23"/>
        <v>0</v>
      </c>
      <c r="D122" s="143">
        <f t="shared" si="23"/>
        <v>0</v>
      </c>
      <c r="E122" s="143">
        <f t="shared" si="23"/>
        <v>0</v>
      </c>
      <c r="F122" s="143">
        <f t="shared" si="23"/>
        <v>0</v>
      </c>
      <c r="G122" s="143">
        <f t="shared" si="23"/>
        <v>0</v>
      </c>
      <c r="H122" s="143">
        <f t="shared" si="23"/>
        <v>0</v>
      </c>
      <c r="I122" s="143">
        <f t="shared" si="23"/>
        <v>0</v>
      </c>
      <c r="J122" s="143">
        <f t="shared" si="23"/>
        <v>0</v>
      </c>
      <c r="K122" s="143">
        <f t="shared" si="23"/>
        <v>0</v>
      </c>
      <c r="L122" s="143">
        <f t="shared" si="23"/>
        <v>0</v>
      </c>
      <c r="M122" s="143">
        <f t="shared" si="23"/>
        <v>0</v>
      </c>
      <c r="N122" s="143">
        <f t="shared" si="23"/>
        <v>0</v>
      </c>
      <c r="O122" s="143">
        <f t="shared" si="23"/>
        <v>0</v>
      </c>
      <c r="P122" s="143">
        <f t="shared" si="23"/>
        <v>0</v>
      </c>
      <c r="Q122" s="143">
        <f t="shared" si="23"/>
        <v>0</v>
      </c>
    </row>
    <row r="123" spans="1:17" x14ac:dyDescent="0.25">
      <c r="A123" s="127" t="s">
        <v>113</v>
      </c>
      <c r="B123" s="143">
        <f t="shared" ref="B123:Q123" si="24">IF(B$70=0,0,B$70/B$53)</f>
        <v>0.38344630910570071</v>
      </c>
      <c r="C123" s="143">
        <f t="shared" si="24"/>
        <v>0.44599922531941755</v>
      </c>
      <c r="D123" s="143">
        <f t="shared" si="24"/>
        <v>0.33514938552168516</v>
      </c>
      <c r="E123" s="143">
        <f t="shared" si="24"/>
        <v>0.40783474028367445</v>
      </c>
      <c r="F123" s="143">
        <f t="shared" si="24"/>
        <v>0.41127500919745197</v>
      </c>
      <c r="G123" s="143">
        <f t="shared" si="24"/>
        <v>0.39061180866300821</v>
      </c>
      <c r="H123" s="143">
        <f t="shared" si="24"/>
        <v>0.39053063935742205</v>
      </c>
      <c r="I123" s="143">
        <f t="shared" si="24"/>
        <v>0.42826502392131222</v>
      </c>
      <c r="J123" s="143">
        <f t="shared" si="24"/>
        <v>0.41236337247561861</v>
      </c>
      <c r="K123" s="143">
        <f t="shared" si="24"/>
        <v>0.39298177900347725</v>
      </c>
      <c r="L123" s="143">
        <f t="shared" si="24"/>
        <v>0.402762055658759</v>
      </c>
      <c r="M123" s="143">
        <f t="shared" si="24"/>
        <v>0.41175640966877564</v>
      </c>
      <c r="N123" s="143">
        <f t="shared" si="24"/>
        <v>0.42120828910313657</v>
      </c>
      <c r="O123" s="143">
        <f t="shared" si="24"/>
        <v>0.41341484559801872</v>
      </c>
      <c r="P123" s="143">
        <f t="shared" si="24"/>
        <v>0.40859132055527425</v>
      </c>
      <c r="Q123" s="143">
        <f t="shared" si="24"/>
        <v>0.41312713139276358</v>
      </c>
    </row>
    <row r="124" spans="1:17" x14ac:dyDescent="0.25">
      <c r="A124" s="142" t="s">
        <v>123</v>
      </c>
      <c r="B124" s="141">
        <f t="shared" ref="B124:Q124" si="25">IF(B$71=0,0,B$71/B$53)</f>
        <v>0.38344630910570071</v>
      </c>
      <c r="C124" s="141">
        <f t="shared" si="25"/>
        <v>0.44599922531941755</v>
      </c>
      <c r="D124" s="141">
        <f t="shared" si="25"/>
        <v>0.33514938552168516</v>
      </c>
      <c r="E124" s="141">
        <f t="shared" si="25"/>
        <v>0.40783474028367445</v>
      </c>
      <c r="F124" s="141">
        <f t="shared" si="25"/>
        <v>0.41127500919745197</v>
      </c>
      <c r="G124" s="141">
        <f t="shared" si="25"/>
        <v>0.39061180866300821</v>
      </c>
      <c r="H124" s="141">
        <f t="shared" si="25"/>
        <v>0.39053063935742205</v>
      </c>
      <c r="I124" s="141">
        <f t="shared" si="25"/>
        <v>0.42826502392131222</v>
      </c>
      <c r="J124" s="141">
        <f t="shared" si="25"/>
        <v>0.41236337247561861</v>
      </c>
      <c r="K124" s="141">
        <f t="shared" si="25"/>
        <v>0.39298177900347725</v>
      </c>
      <c r="L124" s="141">
        <f t="shared" si="25"/>
        <v>0.402762055658759</v>
      </c>
      <c r="M124" s="141">
        <f t="shared" si="25"/>
        <v>0.41175640966877564</v>
      </c>
      <c r="N124" s="141">
        <f t="shared" si="25"/>
        <v>0.42120828910313657</v>
      </c>
      <c r="O124" s="141">
        <f t="shared" si="25"/>
        <v>0.41341484559801872</v>
      </c>
      <c r="P124" s="141">
        <f t="shared" si="25"/>
        <v>0.40859132055527425</v>
      </c>
      <c r="Q124" s="141">
        <f t="shared" si="25"/>
        <v>0.41312713139276358</v>
      </c>
    </row>
    <row r="125" spans="1:17" x14ac:dyDescent="0.25">
      <c r="A125" s="142" t="s">
        <v>122</v>
      </c>
      <c r="B125" s="141">
        <f t="shared" ref="B125:Q125" si="26">IF(B$76=0,0,B$76/B$53)</f>
        <v>0</v>
      </c>
      <c r="C125" s="141">
        <f t="shared" si="26"/>
        <v>0</v>
      </c>
      <c r="D125" s="141">
        <f t="shared" si="26"/>
        <v>0</v>
      </c>
      <c r="E125" s="141">
        <f t="shared" si="26"/>
        <v>0</v>
      </c>
      <c r="F125" s="141">
        <f t="shared" si="26"/>
        <v>0</v>
      </c>
      <c r="G125" s="141">
        <f t="shared" si="26"/>
        <v>0</v>
      </c>
      <c r="H125" s="141">
        <f t="shared" si="26"/>
        <v>0</v>
      </c>
      <c r="I125" s="141">
        <f t="shared" si="26"/>
        <v>0</v>
      </c>
      <c r="J125" s="141">
        <f t="shared" si="26"/>
        <v>0</v>
      </c>
      <c r="K125" s="141">
        <f t="shared" si="26"/>
        <v>0</v>
      </c>
      <c r="L125" s="141">
        <f t="shared" si="26"/>
        <v>0</v>
      </c>
      <c r="M125" s="141">
        <f t="shared" si="26"/>
        <v>0</v>
      </c>
      <c r="N125" s="141">
        <f t="shared" si="26"/>
        <v>0</v>
      </c>
      <c r="O125" s="141">
        <f t="shared" si="26"/>
        <v>0</v>
      </c>
      <c r="P125" s="141">
        <f t="shared" si="26"/>
        <v>0</v>
      </c>
      <c r="Q125" s="141">
        <f t="shared" si="26"/>
        <v>0</v>
      </c>
    </row>
    <row r="126" spans="1:17" x14ac:dyDescent="0.25">
      <c r="A126" s="127" t="s">
        <v>112</v>
      </c>
      <c r="B126" s="143">
        <f t="shared" ref="B126:Q126" si="27">IF(B$77=0,0,B$77/B$53)</f>
        <v>0.18000316492183263</v>
      </c>
      <c r="C126" s="143">
        <f t="shared" si="27"/>
        <v>0.15255439521822656</v>
      </c>
      <c r="D126" s="143">
        <f t="shared" si="27"/>
        <v>0.20394036930759615</v>
      </c>
      <c r="E126" s="143">
        <f t="shared" si="27"/>
        <v>0.14916818951284255</v>
      </c>
      <c r="F126" s="143">
        <f t="shared" si="27"/>
        <v>0.16158151343503907</v>
      </c>
      <c r="G126" s="143">
        <f t="shared" si="27"/>
        <v>0.17281982349699659</v>
      </c>
      <c r="H126" s="143">
        <f t="shared" si="27"/>
        <v>0.18309896125454325</v>
      </c>
      <c r="I126" s="143">
        <f t="shared" si="27"/>
        <v>0.18955470090295676</v>
      </c>
      <c r="J126" s="143">
        <f t="shared" si="27"/>
        <v>0.17964543173423086</v>
      </c>
      <c r="K126" s="143">
        <f t="shared" si="27"/>
        <v>0.17611439366132947</v>
      </c>
      <c r="L126" s="143">
        <f t="shared" si="27"/>
        <v>0.16080323455695006</v>
      </c>
      <c r="M126" s="143">
        <f t="shared" si="27"/>
        <v>0.15783745034906388</v>
      </c>
      <c r="N126" s="143">
        <f t="shared" si="27"/>
        <v>0.16516139241114361</v>
      </c>
      <c r="O126" s="143">
        <f t="shared" si="27"/>
        <v>0.15653514173598523</v>
      </c>
      <c r="P126" s="143">
        <f t="shared" si="27"/>
        <v>0.15706190049104068</v>
      </c>
      <c r="Q126" s="143">
        <f t="shared" si="27"/>
        <v>0.15284111328221564</v>
      </c>
    </row>
    <row r="127" spans="1:17" x14ac:dyDescent="0.25">
      <c r="A127" s="142" t="s">
        <v>121</v>
      </c>
      <c r="B127" s="141">
        <f t="shared" ref="B127:Q127" si="28">IF(B$78=0,0,B$78/B$53)</f>
        <v>3.3430653043971081E-2</v>
      </c>
      <c r="C127" s="141">
        <f t="shared" si="28"/>
        <v>3.8695766092215395E-2</v>
      </c>
      <c r="D127" s="141">
        <f t="shared" si="28"/>
        <v>7.8293834792475786E-2</v>
      </c>
      <c r="E127" s="141">
        <f t="shared" si="28"/>
        <v>3.56200503615582E-2</v>
      </c>
      <c r="F127" s="141">
        <f t="shared" si="28"/>
        <v>3.60118657243131E-2</v>
      </c>
      <c r="G127" s="141">
        <f t="shared" si="28"/>
        <v>3.432833636135333E-2</v>
      </c>
      <c r="H127" s="141">
        <f t="shared" si="28"/>
        <v>3.4492080296122392E-2</v>
      </c>
      <c r="I127" s="141">
        <f t="shared" si="28"/>
        <v>3.7982298744551002E-2</v>
      </c>
      <c r="J127" s="141">
        <f t="shared" si="28"/>
        <v>3.6728326698832289E-2</v>
      </c>
      <c r="K127" s="141">
        <f t="shared" si="28"/>
        <v>3.5138482831274201E-2</v>
      </c>
      <c r="L127" s="141">
        <f t="shared" si="28"/>
        <v>3.6185981531668326E-2</v>
      </c>
      <c r="M127" s="141">
        <f t="shared" si="28"/>
        <v>3.7116203479304319E-2</v>
      </c>
      <c r="N127" s="141">
        <f t="shared" si="28"/>
        <v>3.8025012262278446E-2</v>
      </c>
      <c r="O127" s="141">
        <f t="shared" si="28"/>
        <v>3.7514962083249531E-2</v>
      </c>
      <c r="P127" s="141">
        <f t="shared" si="28"/>
        <v>3.7147997074188914E-2</v>
      </c>
      <c r="Q127" s="141">
        <f t="shared" si="28"/>
        <v>3.766228899742121E-2</v>
      </c>
    </row>
    <row r="128" spans="1:17" x14ac:dyDescent="0.25">
      <c r="A128" s="142" t="s">
        <v>120</v>
      </c>
      <c r="B128" s="141">
        <f t="shared" ref="B128:Q128" si="29">IF(B$82=0,0,B$82/B$53)</f>
        <v>0.14657251187786155</v>
      </c>
      <c r="C128" s="141">
        <f t="shared" si="29"/>
        <v>0.11385862912601118</v>
      </c>
      <c r="D128" s="141">
        <f t="shared" si="29"/>
        <v>0.12564653451512037</v>
      </c>
      <c r="E128" s="141">
        <f t="shared" si="29"/>
        <v>0.11354813915128435</v>
      </c>
      <c r="F128" s="141">
        <f t="shared" si="29"/>
        <v>0.12556964771072596</v>
      </c>
      <c r="G128" s="141">
        <f t="shared" si="29"/>
        <v>0.13849148713564327</v>
      </c>
      <c r="H128" s="141">
        <f t="shared" si="29"/>
        <v>0.14860688095842087</v>
      </c>
      <c r="I128" s="141">
        <f t="shared" si="29"/>
        <v>0.15157240215840576</v>
      </c>
      <c r="J128" s="141">
        <f t="shared" si="29"/>
        <v>0.14291710503539859</v>
      </c>
      <c r="K128" s="141">
        <f t="shared" si="29"/>
        <v>0.14097591083005528</v>
      </c>
      <c r="L128" s="141">
        <f t="shared" si="29"/>
        <v>0.12461725302528176</v>
      </c>
      <c r="M128" s="141">
        <f t="shared" si="29"/>
        <v>0.12072124686975955</v>
      </c>
      <c r="N128" s="141">
        <f t="shared" si="29"/>
        <v>0.12713638014886519</v>
      </c>
      <c r="O128" s="141">
        <f t="shared" si="29"/>
        <v>0.11902017965273569</v>
      </c>
      <c r="P128" s="141">
        <f t="shared" si="29"/>
        <v>0.11991390341685178</v>
      </c>
      <c r="Q128" s="141">
        <f t="shared" si="29"/>
        <v>0.11517882428479445</v>
      </c>
    </row>
    <row r="129" spans="1:17" x14ac:dyDescent="0.25">
      <c r="A129" s="173" t="s">
        <v>119</v>
      </c>
      <c r="B129" s="172">
        <f t="shared" ref="B129:Q129" si="30">IF(B$93=0,0,B$93/B$53)</f>
        <v>0</v>
      </c>
      <c r="C129" s="172">
        <f t="shared" si="30"/>
        <v>0</v>
      </c>
      <c r="D129" s="172">
        <f t="shared" si="30"/>
        <v>0</v>
      </c>
      <c r="E129" s="172">
        <f t="shared" si="30"/>
        <v>0</v>
      </c>
      <c r="F129" s="172">
        <f t="shared" si="30"/>
        <v>0</v>
      </c>
      <c r="G129" s="172">
        <f t="shared" si="30"/>
        <v>0</v>
      </c>
      <c r="H129" s="172">
        <f t="shared" si="30"/>
        <v>0</v>
      </c>
      <c r="I129" s="172">
        <f t="shared" si="30"/>
        <v>0</v>
      </c>
      <c r="J129" s="172">
        <f t="shared" si="30"/>
        <v>0</v>
      </c>
      <c r="K129" s="172">
        <f t="shared" si="30"/>
        <v>0</v>
      </c>
      <c r="L129" s="172">
        <f t="shared" si="30"/>
        <v>0</v>
      </c>
      <c r="M129" s="172">
        <f t="shared" si="30"/>
        <v>0</v>
      </c>
      <c r="N129" s="172">
        <f t="shared" si="30"/>
        <v>0</v>
      </c>
      <c r="O129" s="172">
        <f t="shared" si="30"/>
        <v>0</v>
      </c>
      <c r="P129" s="172">
        <f t="shared" si="30"/>
        <v>0</v>
      </c>
      <c r="Q129" s="172">
        <f t="shared" si="30"/>
        <v>0</v>
      </c>
    </row>
    <row r="130" spans="1:17" x14ac:dyDescent="0.25">
      <c r="A130" s="119" t="s">
        <v>98</v>
      </c>
      <c r="B130" s="171">
        <f t="shared" ref="B130:Q130" si="31">IF(B$94=0,0,B$94/B$53)</f>
        <v>6.7709401378667836E-2</v>
      </c>
      <c r="C130" s="171">
        <f t="shared" si="31"/>
        <v>7.9111434455452115E-2</v>
      </c>
      <c r="D130" s="171">
        <f t="shared" si="31"/>
        <v>7.1146018967246552E-2</v>
      </c>
      <c r="E130" s="171">
        <f t="shared" si="31"/>
        <v>7.3612924041535521E-2</v>
      </c>
      <c r="F130" s="171">
        <f t="shared" si="31"/>
        <v>8.3793926219365031E-2</v>
      </c>
      <c r="G130" s="171">
        <f t="shared" si="31"/>
        <v>6.9761291353620053E-2</v>
      </c>
      <c r="H130" s="171">
        <f t="shared" si="31"/>
        <v>7.2551283498379748E-2</v>
      </c>
      <c r="I130" s="171">
        <f t="shared" si="31"/>
        <v>8.6305791663415357E-2</v>
      </c>
      <c r="J130" s="171">
        <f t="shared" si="31"/>
        <v>8.7569368852909044E-2</v>
      </c>
      <c r="K130" s="171">
        <f t="shared" si="31"/>
        <v>7.8102909765035269E-2</v>
      </c>
      <c r="L130" s="171">
        <f t="shared" si="31"/>
        <v>7.5107947229568983E-2</v>
      </c>
      <c r="M130" s="171">
        <f t="shared" si="31"/>
        <v>7.6020899293377325E-2</v>
      </c>
      <c r="N130" s="171">
        <f t="shared" si="31"/>
        <v>7.6152785275062085E-2</v>
      </c>
      <c r="O130" s="171">
        <f t="shared" si="31"/>
        <v>6.6962174502464278E-2</v>
      </c>
      <c r="P130" s="171">
        <f t="shared" si="31"/>
        <v>6.813169166375295E-2</v>
      </c>
      <c r="Q130" s="171">
        <f t="shared" si="31"/>
        <v>7.472758720613433E-2</v>
      </c>
    </row>
    <row r="131" spans="1:17" x14ac:dyDescent="0.25">
      <c r="A131" s="138"/>
    </row>
    <row r="132" spans="1:17" ht="12.75" x14ac:dyDescent="0.25">
      <c r="A132" s="137" t="s">
        <v>133</v>
      </c>
      <c r="B132" s="136"/>
      <c r="C132" s="136"/>
      <c r="D132" s="136"/>
      <c r="E132" s="136"/>
      <c r="F132" s="136"/>
      <c r="G132" s="136"/>
      <c r="H132" s="136"/>
      <c r="I132" s="136"/>
      <c r="J132" s="136"/>
      <c r="K132" s="136"/>
      <c r="L132" s="136"/>
      <c r="M132" s="136"/>
      <c r="N132" s="136"/>
      <c r="O132" s="136"/>
      <c r="P132" s="136"/>
      <c r="Q132" s="136"/>
    </row>
    <row r="134" spans="1:17" x14ac:dyDescent="0.25">
      <c r="A134" s="78" t="s">
        <v>132</v>
      </c>
      <c r="B134" s="133">
        <f>IF(B$5=0,0,(B$5-B$51)/ISI_fec!B$5)</f>
        <v>4.5583518015409137</v>
      </c>
      <c r="C134" s="133">
        <f>IF(C$5=0,0,(C$5-C$51)/ISI_fec!C$5)</f>
        <v>4.484897721584546</v>
      </c>
      <c r="D134" s="133">
        <f>IF(D$5=0,0,(D$5-D$51)/ISI_fec!D$5)</f>
        <v>4.6667546025085009</v>
      </c>
      <c r="E134" s="133">
        <f>IF(E$5=0,0,(E$5-E$51)/ISI_fec!E$5)</f>
        <v>4.6362421462525631</v>
      </c>
      <c r="F134" s="133">
        <f>IF(F$5=0,0,(F$5-F$51)/ISI_fec!F$5)</f>
        <v>4.6365813722719311</v>
      </c>
      <c r="G134" s="133">
        <f>IF(G$5=0,0,(G$5-G$51)/ISI_fec!G$5)</f>
        <v>4.6737681028041749</v>
      </c>
      <c r="H134" s="133">
        <f>IF(H$5=0,0,(H$5-H$51)/ISI_fec!H$5)</f>
        <v>4.7491738913431476</v>
      </c>
      <c r="I134" s="133">
        <f>IF(I$5=0,0,(I$5-I$51)/ISI_fec!I$5)</f>
        <v>4.7240280361753362</v>
      </c>
      <c r="J134" s="133">
        <f>IF(J$5=0,0,(J$5-J$51)/ISI_fec!J$5)</f>
        <v>4.6610402132185804</v>
      </c>
      <c r="K134" s="133">
        <f>IF(K$5=0,0,(K$5-K$51)/ISI_fec!K$5)</f>
        <v>4.6729764313337743</v>
      </c>
      <c r="L134" s="133">
        <f>IF(L$5=0,0,(L$5-L$51)/ISI_fec!L$5)</f>
        <v>4.741312523777192</v>
      </c>
      <c r="M134" s="133">
        <f>IF(M$5=0,0,(M$5-M$51)/ISI_fec!M$5)</f>
        <v>4.647948982726577</v>
      </c>
      <c r="N134" s="133">
        <f>IF(N$5=0,0,(N$5-N$51)/ISI_fec!N$5)</f>
        <v>4.5758986556741084</v>
      </c>
      <c r="O134" s="133">
        <f>IF(O$5=0,0,(O$5-O$51)/ISI_fec!O$5)</f>
        <v>4.5889465291211602</v>
      </c>
      <c r="P134" s="133">
        <f>IF(P$5=0,0,(P$5-P$51)/ISI_fec!P$5)</f>
        <v>4.6714598672826897</v>
      </c>
      <c r="Q134" s="133">
        <f>IF(Q$5=0,0,(Q$5-Q$51)/ISI_fec!Q$5)</f>
        <v>4.6312180799452145</v>
      </c>
    </row>
    <row r="135" spans="1:17" x14ac:dyDescent="0.25">
      <c r="A135" s="132" t="s">
        <v>83</v>
      </c>
      <c r="B135" s="131">
        <f>IF(B$6=0,0,B$6/ISI_fec!B$6)</f>
        <v>0</v>
      </c>
      <c r="C135" s="131">
        <f>IF(C$6=0,0,C$6/ISI_fec!C$6)</f>
        <v>0</v>
      </c>
      <c r="D135" s="131">
        <f>IF(D$6=0,0,D$6/ISI_fec!D$6)</f>
        <v>0</v>
      </c>
      <c r="E135" s="131">
        <f>IF(E$6=0,0,E$6/ISI_fec!E$6)</f>
        <v>0</v>
      </c>
      <c r="F135" s="131">
        <f>IF(F$6=0,0,F$6/ISI_fec!F$6)</f>
        <v>0</v>
      </c>
      <c r="G135" s="131">
        <f>IF(G$6=0,0,G$6/ISI_fec!G$6)</f>
        <v>0</v>
      </c>
      <c r="H135" s="131">
        <f>IF(H$6=0,0,H$6/ISI_fec!H$6)</f>
        <v>0</v>
      </c>
      <c r="I135" s="131">
        <f>IF(I$6=0,0,I$6/ISI_fec!I$6)</f>
        <v>0</v>
      </c>
      <c r="J135" s="131">
        <f>IF(J$6=0,0,J$6/ISI_fec!J$6)</f>
        <v>0</v>
      </c>
      <c r="K135" s="131">
        <f>IF(K$6=0,0,K$6/ISI_fec!K$6)</f>
        <v>0</v>
      </c>
      <c r="L135" s="131">
        <f>IF(L$6=0,0,L$6/ISI_fec!L$6)</f>
        <v>0</v>
      </c>
      <c r="M135" s="131">
        <f>IF(M$6=0,0,M$6/ISI_fec!M$6)</f>
        <v>0</v>
      </c>
      <c r="N135" s="131">
        <f>IF(N$6=0,0,N$6/ISI_fec!N$6)</f>
        <v>0</v>
      </c>
      <c r="O135" s="131">
        <f>IF(O$6=0,0,O$6/ISI_fec!O$6)</f>
        <v>0</v>
      </c>
      <c r="P135" s="131">
        <f>IF(P$6=0,0,P$6/ISI_fec!P$6)</f>
        <v>0</v>
      </c>
      <c r="Q135" s="131">
        <f>IF(Q$6=0,0,Q$6/ISI_fec!Q$6)</f>
        <v>0</v>
      </c>
    </row>
    <row r="136" spans="1:17" x14ac:dyDescent="0.25">
      <c r="A136" s="76" t="s">
        <v>82</v>
      </c>
      <c r="B136" s="130">
        <f>IF(B$7=0,0,B$7/ISI_fec!B$7)</f>
        <v>0</v>
      </c>
      <c r="C136" s="130">
        <f>IF(C$7=0,0,C$7/ISI_fec!C$7)</f>
        <v>0</v>
      </c>
      <c r="D136" s="130">
        <f>IF(D$7=0,0,D$7/ISI_fec!D$7)</f>
        <v>0</v>
      </c>
      <c r="E136" s="130">
        <f>IF(E$7=0,0,E$7/ISI_fec!E$7)</f>
        <v>0</v>
      </c>
      <c r="F136" s="130">
        <f>IF(F$7=0,0,F$7/ISI_fec!F$7)</f>
        <v>0</v>
      </c>
      <c r="G136" s="130">
        <f>IF(G$7=0,0,G$7/ISI_fec!G$7)</f>
        <v>0</v>
      </c>
      <c r="H136" s="130">
        <f>IF(H$7=0,0,H$7/ISI_fec!H$7)</f>
        <v>0</v>
      </c>
      <c r="I136" s="130">
        <f>IF(I$7=0,0,I$7/ISI_fec!I$7)</f>
        <v>0</v>
      </c>
      <c r="J136" s="130">
        <f>IF(J$7=0,0,J$7/ISI_fec!J$7)</f>
        <v>0</v>
      </c>
      <c r="K136" s="130">
        <f>IF(K$7=0,0,K$7/ISI_fec!K$7)</f>
        <v>0</v>
      </c>
      <c r="L136" s="130">
        <f>IF(L$7=0,0,L$7/ISI_fec!L$7)</f>
        <v>0</v>
      </c>
      <c r="M136" s="130">
        <f>IF(M$7=0,0,M$7/ISI_fec!M$7)</f>
        <v>0</v>
      </c>
      <c r="N136" s="130">
        <f>IF(N$7=0,0,N$7/ISI_fec!N$7)</f>
        <v>0</v>
      </c>
      <c r="O136" s="130">
        <f>IF(O$7=0,0,O$7/ISI_fec!O$7)</f>
        <v>0</v>
      </c>
      <c r="P136" s="130">
        <f>IF(P$7=0,0,P$7/ISI_fec!P$7)</f>
        <v>0</v>
      </c>
      <c r="Q136" s="130">
        <f>IF(Q$7=0,0,Q$7/ISI_fec!Q$7)</f>
        <v>0</v>
      </c>
    </row>
    <row r="137" spans="1:17" x14ac:dyDescent="0.25">
      <c r="A137" s="76" t="s">
        <v>81</v>
      </c>
      <c r="B137" s="130">
        <f>IF(B$8=0,0,B$8/ISI_fec!B$8)</f>
        <v>0</v>
      </c>
      <c r="C137" s="130">
        <f>IF(C$8=0,0,C$8/ISI_fec!C$8)</f>
        <v>0</v>
      </c>
      <c r="D137" s="130">
        <f>IF(D$8=0,0,D$8/ISI_fec!D$8)</f>
        <v>0</v>
      </c>
      <c r="E137" s="130">
        <f>IF(E$8=0,0,E$8/ISI_fec!E$8)</f>
        <v>0</v>
      </c>
      <c r="F137" s="130">
        <f>IF(F$8=0,0,F$8/ISI_fec!F$8)</f>
        <v>0</v>
      </c>
      <c r="G137" s="130">
        <f>IF(G$8=0,0,G$8/ISI_fec!G$8)</f>
        <v>0</v>
      </c>
      <c r="H137" s="130">
        <f>IF(H$8=0,0,H$8/ISI_fec!H$8)</f>
        <v>0</v>
      </c>
      <c r="I137" s="130">
        <f>IF(I$8=0,0,I$8/ISI_fec!I$8)</f>
        <v>0</v>
      </c>
      <c r="J137" s="130">
        <f>IF(J$8=0,0,J$8/ISI_fec!J$8)</f>
        <v>0</v>
      </c>
      <c r="K137" s="130">
        <f>IF(K$8=0,0,K$8/ISI_fec!K$8)</f>
        <v>0</v>
      </c>
      <c r="L137" s="130">
        <f>IF(L$8=0,0,L$8/ISI_fec!L$8)</f>
        <v>0</v>
      </c>
      <c r="M137" s="130">
        <f>IF(M$8=0,0,M$8/ISI_fec!M$8)</f>
        <v>0</v>
      </c>
      <c r="N137" s="130">
        <f>IF(N$8=0,0,N$8/ISI_fec!N$8)</f>
        <v>0</v>
      </c>
      <c r="O137" s="130">
        <f>IF(O$8=0,0,O$8/ISI_fec!O$8)</f>
        <v>0</v>
      </c>
      <c r="P137" s="130">
        <f>IF(P$8=0,0,P$8/ISI_fec!P$8)</f>
        <v>0</v>
      </c>
      <c r="Q137" s="130">
        <f>IF(Q$8=0,0,Q$8/ISI_fec!Q$8)</f>
        <v>0</v>
      </c>
    </row>
    <row r="138" spans="1:17" x14ac:dyDescent="0.25">
      <c r="A138" s="76" t="s">
        <v>80</v>
      </c>
      <c r="B138" s="130">
        <f>IF(B$9=0,0,B$9/ISI_fec!B$9)</f>
        <v>0</v>
      </c>
      <c r="C138" s="130">
        <f>IF(C$9=0,0,C$9/ISI_fec!C$9)</f>
        <v>0</v>
      </c>
      <c r="D138" s="130">
        <f>IF(D$9=0,0,D$9/ISI_fec!D$9)</f>
        <v>0</v>
      </c>
      <c r="E138" s="130">
        <f>IF(E$9=0,0,E$9/ISI_fec!E$9)</f>
        <v>0</v>
      </c>
      <c r="F138" s="130">
        <f>IF(F$9=0,0,F$9/ISI_fec!F$9)</f>
        <v>0</v>
      </c>
      <c r="G138" s="130">
        <f>IF(G$9=0,0,G$9/ISI_fec!G$9)</f>
        <v>0</v>
      </c>
      <c r="H138" s="130">
        <f>IF(H$9=0,0,H$9/ISI_fec!H$9)</f>
        <v>0</v>
      </c>
      <c r="I138" s="130">
        <f>IF(I$9=0,0,I$9/ISI_fec!I$9)</f>
        <v>0</v>
      </c>
      <c r="J138" s="130">
        <f>IF(J$9=0,0,J$9/ISI_fec!J$9)</f>
        <v>0</v>
      </c>
      <c r="K138" s="130">
        <f>IF(K$9=0,0,K$9/ISI_fec!K$9)</f>
        <v>0</v>
      </c>
      <c r="L138" s="130">
        <f>IF(L$9=0,0,L$9/ISI_fec!L$9)</f>
        <v>0</v>
      </c>
      <c r="M138" s="130">
        <f>IF(M$9=0,0,M$9/ISI_fec!M$9)</f>
        <v>0</v>
      </c>
      <c r="N138" s="130">
        <f>IF(N$9=0,0,N$9/ISI_fec!N$9)</f>
        <v>0</v>
      </c>
      <c r="O138" s="130">
        <f>IF(O$9=0,0,O$9/ISI_fec!O$9)</f>
        <v>0</v>
      </c>
      <c r="P138" s="130">
        <f>IF(P$9=0,0,P$9/ISI_fec!P$9)</f>
        <v>0</v>
      </c>
      <c r="Q138" s="130">
        <f>IF(Q$9=0,0,Q$9/ISI_fec!Q$9)</f>
        <v>0</v>
      </c>
    </row>
    <row r="139" spans="1:17" x14ac:dyDescent="0.25">
      <c r="A139" s="129" t="s">
        <v>79</v>
      </c>
      <c r="B139" s="128">
        <f>IF(B$10=0,0,B$10/ISI_fec!B$10)</f>
        <v>0.70463843999999998</v>
      </c>
      <c r="C139" s="128">
        <f>IF(C$10=0,0,C$10/ISI_fec!C$10)</f>
        <v>0.7046384400000002</v>
      </c>
      <c r="D139" s="128">
        <f>IF(D$10=0,0,D$10/ISI_fec!D$10)</f>
        <v>0.70463843999999998</v>
      </c>
      <c r="E139" s="128">
        <f>IF(E$10=0,0,E$10/ISI_fec!E$10)</f>
        <v>0.70463844000000009</v>
      </c>
      <c r="F139" s="128">
        <f>IF(F$10=0,0,F$10/ISI_fec!F$10)</f>
        <v>0.70463844000000009</v>
      </c>
      <c r="G139" s="128">
        <f>IF(G$10=0,0,G$10/ISI_fec!G$10)</f>
        <v>0.70463844000000009</v>
      </c>
      <c r="H139" s="128">
        <f>IF(H$10=0,0,H$10/ISI_fec!H$10)</f>
        <v>0.70463844000000009</v>
      </c>
      <c r="I139" s="128">
        <f>IF(I$10=0,0,I$10/ISI_fec!I$10)</f>
        <v>0.70463844000000009</v>
      </c>
      <c r="J139" s="128">
        <f>IF(J$10=0,0,J$10/ISI_fec!J$10)</f>
        <v>0.70463844000000009</v>
      </c>
      <c r="K139" s="128">
        <f>IF(K$10=0,0,K$10/ISI_fec!K$10)</f>
        <v>0.70463844000000009</v>
      </c>
      <c r="L139" s="128">
        <f>IF(L$10=0,0,L$10/ISI_fec!L$10)</f>
        <v>0.7046384400000002</v>
      </c>
      <c r="M139" s="128">
        <f>IF(M$10=0,0,M$10/ISI_fec!M$10)</f>
        <v>0.70463844000000009</v>
      </c>
      <c r="N139" s="128">
        <f>IF(N$10=0,0,N$10/ISI_fec!N$10)</f>
        <v>0.70463844000000009</v>
      </c>
      <c r="O139" s="128">
        <f>IF(O$10=0,0,O$10/ISI_fec!O$10)</f>
        <v>0.70463844000000009</v>
      </c>
      <c r="P139" s="128">
        <f>IF(P$10=0,0,P$10/ISI_fec!P$10)</f>
        <v>0.70463844000000009</v>
      </c>
      <c r="Q139" s="128">
        <f>IF(Q$10=0,0,Q$10/ISI_fec!Q$10)</f>
        <v>0.70463844000000009</v>
      </c>
    </row>
    <row r="140" spans="1:17" x14ac:dyDescent="0.25">
      <c r="A140" s="127" t="s">
        <v>117</v>
      </c>
      <c r="B140" s="126">
        <f>IF(B$15=0,0,B$15/ISI_fec!B$15)</f>
        <v>2.7546548609691124</v>
      </c>
      <c r="C140" s="126">
        <f>IF(C$15=0,0,C$15/ISI_fec!C$15)</f>
        <v>2.2064898527901597</v>
      </c>
      <c r="D140" s="126">
        <f>IF(D$15=0,0,D$15/ISI_fec!D$15)</f>
        <v>3.2903686444598801</v>
      </c>
      <c r="E140" s="126">
        <f>IF(E$15=0,0,E$15/ISI_fec!E$15)</f>
        <v>2.7899042808996239</v>
      </c>
      <c r="F140" s="126">
        <f>IF(F$15=0,0,F$15/ISI_fec!F$15)</f>
        <v>2.6080996908627756</v>
      </c>
      <c r="G140" s="126">
        <f>IF(G$15=0,0,G$15/ISI_fec!G$15)</f>
        <v>2.9241641131263001</v>
      </c>
      <c r="H140" s="126">
        <f>IF(H$15=0,0,H$15/ISI_fec!H$15)</f>
        <v>2.805684027055229</v>
      </c>
      <c r="I140" s="126">
        <f>IF(I$15=0,0,I$15/ISI_fec!I$15)</f>
        <v>1.9638366305378678</v>
      </c>
      <c r="J140" s="126">
        <f>IF(J$15=0,0,J$15/ISI_fec!J$15)</f>
        <v>2.2845643323899791</v>
      </c>
      <c r="K140" s="126">
        <f>IF(K$15=0,0,K$15/ISI_fec!K$15)</f>
        <v>2.7112645318680659</v>
      </c>
      <c r="L140" s="126">
        <f>IF(L$15=0,0,L$15/ISI_fec!L$15)</f>
        <v>2.6522830977371563</v>
      </c>
      <c r="M140" s="126">
        <f>IF(M$15=0,0,M$15/ISI_fec!M$15)</f>
        <v>2.3227846833941506</v>
      </c>
      <c r="N140" s="126">
        <f>IF(N$15=0,0,N$15/ISI_fec!N$15)</f>
        <v>2.2879153889188761</v>
      </c>
      <c r="O140" s="126">
        <f>IF(O$15=0,0,O$15/ISI_fec!O$15)</f>
        <v>2.2829600622710311</v>
      </c>
      <c r="P140" s="126">
        <f>IF(P$15=0,0,P$15/ISI_fec!P$15)</f>
        <v>2.6175638408199706</v>
      </c>
      <c r="Q140" s="126">
        <f>IF(Q$15=0,0,Q$15/ISI_fec!Q$15)</f>
        <v>2.6082263858379262</v>
      </c>
    </row>
    <row r="141" spans="1:17" x14ac:dyDescent="0.25">
      <c r="A141" s="127" t="s">
        <v>116</v>
      </c>
      <c r="B141" s="126">
        <f>IF(B$21=0,0,B$21/ISI_fec!B$21)</f>
        <v>5.2735684352883725</v>
      </c>
      <c r="C141" s="126">
        <f>IF(C$21=0,0,C$21/ISI_fec!C$21)</f>
        <v>5.2638962349932967</v>
      </c>
      <c r="D141" s="126">
        <f>IF(D$21=0,0,D$21/ISI_fec!D$21)</f>
        <v>5.3282767528257278</v>
      </c>
      <c r="E141" s="126">
        <f>IF(E$21=0,0,E$21/ISI_fec!E$21)</f>
        <v>5.3796897440900491</v>
      </c>
      <c r="F141" s="126">
        <f>IF(F$21=0,0,F$21/ISI_fec!F$21)</f>
        <v>5.4006467877160995</v>
      </c>
      <c r="G141" s="126">
        <f>IF(G$21=0,0,G$21/ISI_fec!G$21)</f>
        <v>5.4021730758221356</v>
      </c>
      <c r="H141" s="126">
        <f>IF(H$21=0,0,H$21/ISI_fec!H$21)</f>
        <v>5.5110185310496096</v>
      </c>
      <c r="I141" s="126">
        <f>IF(I$21=0,0,I$21/ISI_fec!I$21)</f>
        <v>5.5901319134981131</v>
      </c>
      <c r="J141" s="126">
        <f>IF(J$21=0,0,J$21/ISI_fec!J$21)</f>
        <v>5.469027438987264</v>
      </c>
      <c r="K141" s="126">
        <f>IF(K$21=0,0,K$21/ISI_fec!K$21)</f>
        <v>5.4279785065537816</v>
      </c>
      <c r="L141" s="126">
        <f>IF(L$21=0,0,L$21/ISI_fec!L$21)</f>
        <v>5.5281697180962031</v>
      </c>
      <c r="M141" s="126">
        <f>IF(M$21=0,0,M$21/ISI_fec!M$21)</f>
        <v>5.4529589153549454</v>
      </c>
      <c r="N141" s="126">
        <f>IF(N$21=0,0,N$21/ISI_fec!N$21)</f>
        <v>5.3643975246026487</v>
      </c>
      <c r="O141" s="126">
        <f>IF(O$21=0,0,O$21/ISI_fec!O$21)</f>
        <v>5.3831574849830783</v>
      </c>
      <c r="P141" s="126">
        <f>IF(P$21=0,0,P$21/ISI_fec!P$21)</f>
        <v>5.4449252916537674</v>
      </c>
      <c r="Q141" s="126">
        <f>IF(Q$21=0,0,Q$21/ISI_fec!Q$21)</f>
        <v>5.3962232144572777</v>
      </c>
    </row>
    <row r="142" spans="1:17" x14ac:dyDescent="0.25">
      <c r="A142" s="127" t="s">
        <v>113</v>
      </c>
      <c r="B142" s="126">
        <f>IF(B$27=0,0,B$27/ISI_fec!B$27)</f>
        <v>1.64415636</v>
      </c>
      <c r="C142" s="126">
        <f>IF(C$27=0,0,C$27/ISI_fec!C$27)</f>
        <v>1.6441563600000002</v>
      </c>
      <c r="D142" s="126">
        <f>IF(D$27=0,0,D$27/ISI_fec!D$27)</f>
        <v>1.6441563600000002</v>
      </c>
      <c r="E142" s="126">
        <f>IF(E$27=0,0,E$27/ISI_fec!E$27)</f>
        <v>1.6441563600000002</v>
      </c>
      <c r="F142" s="126">
        <f>IF(F$27=0,0,F$27/ISI_fec!F$27)</f>
        <v>1.6441563600000002</v>
      </c>
      <c r="G142" s="126">
        <f>IF(G$27=0,0,G$27/ISI_fec!G$27)</f>
        <v>1.6441563600000002</v>
      </c>
      <c r="H142" s="126">
        <f>IF(H$27=0,0,H$27/ISI_fec!H$27)</f>
        <v>1.6441563600000002</v>
      </c>
      <c r="I142" s="126">
        <f>IF(I$27=0,0,I$27/ISI_fec!I$27)</f>
        <v>1.6441563600000002</v>
      </c>
      <c r="J142" s="126">
        <f>IF(J$27=0,0,J$27/ISI_fec!J$27)</f>
        <v>1.6441563600000002</v>
      </c>
      <c r="K142" s="126">
        <f>IF(K$27=0,0,K$27/ISI_fec!K$27)</f>
        <v>1.64415636</v>
      </c>
      <c r="L142" s="126">
        <f>IF(L$27=0,0,L$27/ISI_fec!L$27)</f>
        <v>1.6441563600000004</v>
      </c>
      <c r="M142" s="126">
        <f>IF(M$27=0,0,M$27/ISI_fec!M$27)</f>
        <v>1.6441563600000002</v>
      </c>
      <c r="N142" s="126">
        <f>IF(N$27=0,0,N$27/ISI_fec!N$27)</f>
        <v>1.64415636</v>
      </c>
      <c r="O142" s="126">
        <f>IF(O$27=0,0,O$27/ISI_fec!O$27)</f>
        <v>1.6441563600000004</v>
      </c>
      <c r="P142" s="126">
        <f>IF(P$27=0,0,P$27/ISI_fec!P$27)</f>
        <v>1.6441563600000004</v>
      </c>
      <c r="Q142" s="126">
        <f>IF(Q$27=0,0,Q$27/ISI_fec!Q$27)</f>
        <v>1.64415636</v>
      </c>
    </row>
    <row r="143" spans="1:17" x14ac:dyDescent="0.25">
      <c r="A143" s="72" t="s">
        <v>112</v>
      </c>
      <c r="B143" s="125">
        <f>IF(B$34=0,0,B$34/ISI_fec!B$34)</f>
        <v>1.6031720142990991</v>
      </c>
      <c r="C143" s="125">
        <f>IF(C$34=0,0,C$34/ISI_fec!C$34)</f>
        <v>1.1681407216136974</v>
      </c>
      <c r="D143" s="125">
        <f>IF(D$34=0,0,D$34/ISI_fec!D$34)</f>
        <v>2.0781137578343141</v>
      </c>
      <c r="E143" s="125">
        <f>IF(E$34=0,0,E$34/ISI_fec!E$34)</f>
        <v>1.2490980921869674</v>
      </c>
      <c r="F143" s="125">
        <f>IF(F$34=0,0,F$34/ISI_fec!F$34)</f>
        <v>1.3417261817121728</v>
      </c>
      <c r="G143" s="125">
        <f>IF(G$34=0,0,G$34/ISI_fec!G$34)</f>
        <v>1.5109591829380631</v>
      </c>
      <c r="H143" s="125">
        <f>IF(H$34=0,0,H$34/ISI_fec!H$34)</f>
        <v>1.6011621368770592</v>
      </c>
      <c r="I143" s="125">
        <f>IF(I$34=0,0,I$34/ISI_fec!I$34)</f>
        <v>1.5115638451093034</v>
      </c>
      <c r="J143" s="125">
        <f>IF(J$34=0,0,J$34/ISI_fec!J$34)</f>
        <v>1.487786585665746</v>
      </c>
      <c r="K143" s="125">
        <f>IF(K$34=0,0,K$34/ISI_fec!K$34)</f>
        <v>1.5304776123061423</v>
      </c>
      <c r="L143" s="125">
        <f>IF(L$34=0,0,L$34/ISI_fec!L$34)</f>
        <v>1.36348628915404</v>
      </c>
      <c r="M143" s="125">
        <f>IF(M$34=0,0,M$34/ISI_fec!M$34)</f>
        <v>1.3091042477805714</v>
      </c>
      <c r="N143" s="125">
        <f>IF(N$34=0,0,N$34/ISI_fec!N$34)</f>
        <v>1.3391097433132109</v>
      </c>
      <c r="O143" s="125">
        <f>IF(O$34=0,0,O$34/ISI_fec!O$34)</f>
        <v>1.2930946845316624</v>
      </c>
      <c r="P143" s="125">
        <f>IF(P$34=0,0,P$34/ISI_fec!P$34)</f>
        <v>1.3127627798794979</v>
      </c>
      <c r="Q143" s="125">
        <f>IF(Q$34=0,0,Q$34/ISI_fec!Q$34)</f>
        <v>1.263458607829107</v>
      </c>
    </row>
    <row r="144" spans="1:17" x14ac:dyDescent="0.25">
      <c r="A144" s="135"/>
      <c r="B144" s="147"/>
      <c r="C144" s="147"/>
      <c r="D144" s="147"/>
      <c r="E144" s="147"/>
      <c r="F144" s="147"/>
      <c r="G144" s="147"/>
      <c r="H144" s="147"/>
      <c r="I144" s="147"/>
      <c r="J144" s="147"/>
      <c r="K144" s="147"/>
      <c r="L144" s="147"/>
      <c r="M144" s="147"/>
      <c r="N144" s="147"/>
      <c r="O144" s="147"/>
      <c r="P144" s="147"/>
      <c r="Q144" s="147"/>
    </row>
    <row r="145" spans="1:17" x14ac:dyDescent="0.25">
      <c r="A145" s="78" t="s">
        <v>131</v>
      </c>
      <c r="B145" s="133">
        <f>IF(B$53=0,0,(B$53-B$94)/ISI_fec!B$53)</f>
        <v>0.74724351207149542</v>
      </c>
      <c r="C145" s="133">
        <f>IF(C$53=0,0,(C$53-C$94)/ISI_fec!C$53)</f>
        <v>0.63458293078249239</v>
      </c>
      <c r="D145" s="133">
        <f>IF(D$53=0,0,(D$53-D$94)/ISI_fec!D$53)</f>
        <v>0.85177409815398952</v>
      </c>
      <c r="E145" s="133">
        <f>IF(E$53=0,0,(E$53-E$94)/ISI_fec!E$53)</f>
        <v>0.69810971280930323</v>
      </c>
      <c r="F145" s="133">
        <f>IF(F$53=0,0,(F$53-F$94)/ISI_fec!F$53)</f>
        <v>0.68466204947580078</v>
      </c>
      <c r="G145" s="133">
        <f>IF(G$53=0,0,(G$53-G$94)/ISI_fec!G$53)</f>
        <v>0.73192140596005473</v>
      </c>
      <c r="H145" s="133">
        <f>IF(H$53=0,0,(H$53-H$94)/ISI_fec!H$53)</f>
        <v>0.72987788032247602</v>
      </c>
      <c r="I145" s="133">
        <f>IF(I$53=0,0,(I$53-I$94)/ISI_fec!I$53)</f>
        <v>0.65569772178580865</v>
      </c>
      <c r="J145" s="133">
        <f>IF(J$53=0,0,(J$53-J$94)/ISI_fec!J$53)</f>
        <v>0.68004113531399912</v>
      </c>
      <c r="K145" s="133">
        <f>IF(K$53=0,0,(K$53-K$94)/ISI_fec!K$53)</f>
        <v>0.72098368937742541</v>
      </c>
      <c r="L145" s="133">
        <f>IF(L$53=0,0,(L$53-L$94)/ISI_fec!L$53)</f>
        <v>0.70576141144103433</v>
      </c>
      <c r="M145" s="133">
        <f>IF(M$53=0,0,(M$53-M$94)/ISI_fec!M$53)</f>
        <v>0.68966341724543823</v>
      </c>
      <c r="N145" s="133">
        <f>IF(N$53=0,0,(N$53-N$94)/ISI_fec!N$53)</f>
        <v>0.67409119529677686</v>
      </c>
      <c r="O145" s="133">
        <f>IF(O$53=0,0,(O$53-O$94)/ISI_fec!O$53)</f>
        <v>0.69363115651059337</v>
      </c>
      <c r="P145" s="133">
        <f>IF(P$53=0,0,(P$53-P$94)/ISI_fec!P$53)</f>
        <v>0.7009399532040641</v>
      </c>
      <c r="Q145" s="133">
        <f>IF(Q$53=0,0,(Q$53-Q$94)/ISI_fec!Q$53)</f>
        <v>0.68833730376847979</v>
      </c>
    </row>
    <row r="146" spans="1:17" x14ac:dyDescent="0.25">
      <c r="A146" s="132" t="s">
        <v>83</v>
      </c>
      <c r="B146" s="131">
        <f>IF(B$54=0,0,B$54/ISI_fec!B$54)</f>
        <v>0</v>
      </c>
      <c r="C146" s="131">
        <f>IF(C$54=0,0,C$54/ISI_fec!C$54)</f>
        <v>0</v>
      </c>
      <c r="D146" s="131">
        <f>IF(D$54=0,0,D$54/ISI_fec!D$54)</f>
        <v>0</v>
      </c>
      <c r="E146" s="131">
        <f>IF(E$54=0,0,E$54/ISI_fec!E$54)</f>
        <v>0</v>
      </c>
      <c r="F146" s="131">
        <f>IF(F$54=0,0,F$54/ISI_fec!F$54)</f>
        <v>0</v>
      </c>
      <c r="G146" s="131">
        <f>IF(G$54=0,0,G$54/ISI_fec!G$54)</f>
        <v>0</v>
      </c>
      <c r="H146" s="131">
        <f>IF(H$54=0,0,H$54/ISI_fec!H$54)</f>
        <v>0</v>
      </c>
      <c r="I146" s="131">
        <f>IF(I$54=0,0,I$54/ISI_fec!I$54)</f>
        <v>0</v>
      </c>
      <c r="J146" s="131">
        <f>IF(J$54=0,0,J$54/ISI_fec!J$54)</f>
        <v>0</v>
      </c>
      <c r="K146" s="131">
        <f>IF(K$54=0,0,K$54/ISI_fec!K$54)</f>
        <v>0</v>
      </c>
      <c r="L146" s="131">
        <f>IF(L$54=0,0,L$54/ISI_fec!L$54)</f>
        <v>0</v>
      </c>
      <c r="M146" s="131">
        <f>IF(M$54=0,0,M$54/ISI_fec!M$54)</f>
        <v>0</v>
      </c>
      <c r="N146" s="131">
        <f>IF(N$54=0,0,N$54/ISI_fec!N$54)</f>
        <v>0</v>
      </c>
      <c r="O146" s="131">
        <f>IF(O$54=0,0,O$54/ISI_fec!O$54)</f>
        <v>0</v>
      </c>
      <c r="P146" s="131">
        <f>IF(P$54=0,0,P$54/ISI_fec!P$54)</f>
        <v>0</v>
      </c>
      <c r="Q146" s="131">
        <f>IF(Q$54=0,0,Q$54/ISI_fec!Q$54)</f>
        <v>0</v>
      </c>
    </row>
    <row r="147" spans="1:17" x14ac:dyDescent="0.25">
      <c r="A147" s="76" t="s">
        <v>82</v>
      </c>
      <c r="B147" s="130">
        <f>IF(B$55=0,0,B$55/ISI_fec!B$55)</f>
        <v>0</v>
      </c>
      <c r="C147" s="130">
        <f>IF(C$55=0,0,C$55/ISI_fec!C$55)</f>
        <v>0</v>
      </c>
      <c r="D147" s="130">
        <f>IF(D$55=0,0,D$55/ISI_fec!D$55)</f>
        <v>0</v>
      </c>
      <c r="E147" s="130">
        <f>IF(E$55=0,0,E$55/ISI_fec!E$55)</f>
        <v>0</v>
      </c>
      <c r="F147" s="130">
        <f>IF(F$55=0,0,F$55/ISI_fec!F$55)</f>
        <v>0</v>
      </c>
      <c r="G147" s="130">
        <f>IF(G$55=0,0,G$55/ISI_fec!G$55)</f>
        <v>0</v>
      </c>
      <c r="H147" s="130">
        <f>IF(H$55=0,0,H$55/ISI_fec!H$55)</f>
        <v>0</v>
      </c>
      <c r="I147" s="130">
        <f>IF(I$55=0,0,I$55/ISI_fec!I$55)</f>
        <v>0</v>
      </c>
      <c r="J147" s="130">
        <f>IF(J$55=0,0,J$55/ISI_fec!J$55)</f>
        <v>0</v>
      </c>
      <c r="K147" s="130">
        <f>IF(K$55=0,0,K$55/ISI_fec!K$55)</f>
        <v>0</v>
      </c>
      <c r="L147" s="130">
        <f>IF(L$55=0,0,L$55/ISI_fec!L$55)</f>
        <v>0</v>
      </c>
      <c r="M147" s="130">
        <f>IF(M$55=0,0,M$55/ISI_fec!M$55)</f>
        <v>0</v>
      </c>
      <c r="N147" s="130">
        <f>IF(N$55=0,0,N$55/ISI_fec!N$55)</f>
        <v>0</v>
      </c>
      <c r="O147" s="130">
        <f>IF(O$55=0,0,O$55/ISI_fec!O$55)</f>
        <v>0</v>
      </c>
      <c r="P147" s="130">
        <f>IF(P$55=0,0,P$55/ISI_fec!P$55)</f>
        <v>0</v>
      </c>
      <c r="Q147" s="130">
        <f>IF(Q$55=0,0,Q$55/ISI_fec!Q$55)</f>
        <v>0</v>
      </c>
    </row>
    <row r="148" spans="1:17" x14ac:dyDescent="0.25">
      <c r="A148" s="76" t="s">
        <v>81</v>
      </c>
      <c r="B148" s="130">
        <f>IF(B$56=0,0,B$56/ISI_fec!B$56)</f>
        <v>0</v>
      </c>
      <c r="C148" s="130">
        <f>IF(C$56=0,0,C$56/ISI_fec!C$56)</f>
        <v>0</v>
      </c>
      <c r="D148" s="130">
        <f>IF(D$56=0,0,D$56/ISI_fec!D$56)</f>
        <v>0</v>
      </c>
      <c r="E148" s="130">
        <f>IF(E$56=0,0,E$56/ISI_fec!E$56)</f>
        <v>0</v>
      </c>
      <c r="F148" s="130">
        <f>IF(F$56=0,0,F$56/ISI_fec!F$56)</f>
        <v>0</v>
      </c>
      <c r="G148" s="130">
        <f>IF(G$56=0,0,G$56/ISI_fec!G$56)</f>
        <v>0</v>
      </c>
      <c r="H148" s="130">
        <f>IF(H$56=0,0,H$56/ISI_fec!H$56)</f>
        <v>0</v>
      </c>
      <c r="I148" s="130">
        <f>IF(I$56=0,0,I$56/ISI_fec!I$56)</f>
        <v>0</v>
      </c>
      <c r="J148" s="130">
        <f>IF(J$56=0,0,J$56/ISI_fec!J$56)</f>
        <v>0</v>
      </c>
      <c r="K148" s="130">
        <f>IF(K$56=0,0,K$56/ISI_fec!K$56)</f>
        <v>0</v>
      </c>
      <c r="L148" s="130">
        <f>IF(L$56=0,0,L$56/ISI_fec!L$56)</f>
        <v>0</v>
      </c>
      <c r="M148" s="130">
        <f>IF(M$56=0,0,M$56/ISI_fec!M$56)</f>
        <v>0</v>
      </c>
      <c r="N148" s="130">
        <f>IF(N$56=0,0,N$56/ISI_fec!N$56)</f>
        <v>0</v>
      </c>
      <c r="O148" s="130">
        <f>IF(O$56=0,0,O$56/ISI_fec!O$56)</f>
        <v>0</v>
      </c>
      <c r="P148" s="130">
        <f>IF(P$56=0,0,P$56/ISI_fec!P$56)</f>
        <v>0</v>
      </c>
      <c r="Q148" s="130">
        <f>IF(Q$56=0,0,Q$56/ISI_fec!Q$56)</f>
        <v>0</v>
      </c>
    </row>
    <row r="149" spans="1:17" x14ac:dyDescent="0.25">
      <c r="A149" s="76" t="s">
        <v>80</v>
      </c>
      <c r="B149" s="130">
        <f>IF(B$57=0,0,B$57/ISI_fec!B$57)</f>
        <v>0</v>
      </c>
      <c r="C149" s="130">
        <f>IF(C$57=0,0,C$57/ISI_fec!C$57)</f>
        <v>0</v>
      </c>
      <c r="D149" s="130">
        <f>IF(D$57=0,0,D$57/ISI_fec!D$57)</f>
        <v>0</v>
      </c>
      <c r="E149" s="130">
        <f>IF(E$57=0,0,E$57/ISI_fec!E$57)</f>
        <v>0</v>
      </c>
      <c r="F149" s="130">
        <f>IF(F$57=0,0,F$57/ISI_fec!F$57)</f>
        <v>0</v>
      </c>
      <c r="G149" s="130">
        <f>IF(G$57=0,0,G$57/ISI_fec!G$57)</f>
        <v>0</v>
      </c>
      <c r="H149" s="130">
        <f>IF(H$57=0,0,H$57/ISI_fec!H$57)</f>
        <v>0</v>
      </c>
      <c r="I149" s="130">
        <f>IF(I$57=0,0,I$57/ISI_fec!I$57)</f>
        <v>0</v>
      </c>
      <c r="J149" s="130">
        <f>IF(J$57=0,0,J$57/ISI_fec!J$57)</f>
        <v>0</v>
      </c>
      <c r="K149" s="130">
        <f>IF(K$57=0,0,K$57/ISI_fec!K$57)</f>
        <v>0</v>
      </c>
      <c r="L149" s="130">
        <f>IF(L$57=0,0,L$57/ISI_fec!L$57)</f>
        <v>0</v>
      </c>
      <c r="M149" s="130">
        <f>IF(M$57=0,0,M$57/ISI_fec!M$57)</f>
        <v>0</v>
      </c>
      <c r="N149" s="130">
        <f>IF(N$57=0,0,N$57/ISI_fec!N$57)</f>
        <v>0</v>
      </c>
      <c r="O149" s="130">
        <f>IF(O$57=0,0,O$57/ISI_fec!O$57)</f>
        <v>0</v>
      </c>
      <c r="P149" s="130">
        <f>IF(P$57=0,0,P$57/ISI_fec!P$57)</f>
        <v>0</v>
      </c>
      <c r="Q149" s="130">
        <f>IF(Q$57=0,0,Q$57/ISI_fec!Q$57)</f>
        <v>0</v>
      </c>
    </row>
    <row r="150" spans="1:17" x14ac:dyDescent="0.25">
      <c r="A150" s="129" t="s">
        <v>79</v>
      </c>
      <c r="B150" s="128">
        <f>IF(B$58=0,0,B$58/ISI_fec!B$58)</f>
        <v>0.70463844000000053</v>
      </c>
      <c r="C150" s="128">
        <f>IF(C$58=0,0,C$58/ISI_fec!C$58)</f>
        <v>0.70463843999999975</v>
      </c>
      <c r="D150" s="128">
        <f>IF(D$58=0,0,D$58/ISI_fec!D$58)</f>
        <v>0.70463843999999942</v>
      </c>
      <c r="E150" s="128">
        <f>IF(E$58=0,0,E$58/ISI_fec!E$58)</f>
        <v>0.7046384399999972</v>
      </c>
      <c r="F150" s="128">
        <f>IF(F$58=0,0,F$58/ISI_fec!F$58)</f>
        <v>0.70463844000000064</v>
      </c>
      <c r="G150" s="128">
        <f>IF(G$58=0,0,G$58/ISI_fec!G$58)</f>
        <v>0.70463844000000009</v>
      </c>
      <c r="H150" s="128">
        <f>IF(H$58=0,0,H$58/ISI_fec!H$58)</f>
        <v>0.70463844000000042</v>
      </c>
      <c r="I150" s="128">
        <f>IF(I$58=0,0,I$58/ISI_fec!I$58)</f>
        <v>0.70463844000000109</v>
      </c>
      <c r="J150" s="128">
        <f>IF(J$58=0,0,J$58/ISI_fec!J$58)</f>
        <v>0.70463844000000109</v>
      </c>
      <c r="K150" s="128">
        <f>IF(K$58=0,0,K$58/ISI_fec!K$58)</f>
        <v>0.70463844000000175</v>
      </c>
      <c r="L150" s="128">
        <f>IF(L$58=0,0,L$58/ISI_fec!L$58)</f>
        <v>0.70463843999999975</v>
      </c>
      <c r="M150" s="128">
        <f>IF(M$58=0,0,M$58/ISI_fec!M$58)</f>
        <v>0.70463844000000075</v>
      </c>
      <c r="N150" s="128">
        <f>IF(N$58=0,0,N$58/ISI_fec!N$58)</f>
        <v>0.70463844000000009</v>
      </c>
      <c r="O150" s="128">
        <f>IF(O$58=0,0,O$58/ISI_fec!O$58)</f>
        <v>0.70463844000000164</v>
      </c>
      <c r="P150" s="128">
        <f>IF(P$58=0,0,P$58/ISI_fec!P$58)</f>
        <v>0.70463844000000031</v>
      </c>
      <c r="Q150" s="128">
        <f>IF(Q$58=0,0,Q$58/ISI_fec!Q$58)</f>
        <v>0.70463844000000186</v>
      </c>
    </row>
    <row r="151" spans="1:17" x14ac:dyDescent="0.25">
      <c r="A151" s="127" t="s">
        <v>115</v>
      </c>
      <c r="B151" s="126">
        <f>IF(B$63=0,0,B$63/ISI_fec!B$63)</f>
        <v>1.8627810230875559</v>
      </c>
      <c r="C151" s="126">
        <f>IF(C$63=0,0,C$63/ISI_fec!C$63)</f>
        <v>1.397468758196531</v>
      </c>
      <c r="D151" s="126">
        <f>IF(D$63=0,0,D$63/ISI_fec!D$63)</f>
        <v>2.2538966767010185</v>
      </c>
      <c r="E151" s="126">
        <f>IF(E$63=0,0,E$63/ISI_fec!E$63)</f>
        <v>1.7534676266808793</v>
      </c>
      <c r="F151" s="126">
        <f>IF(F$63=0,0,F$63/ISI_fec!F$63)</f>
        <v>1.6155804867008037</v>
      </c>
      <c r="G151" s="126">
        <f>IF(G$63=0,0,G$63/ISI_fec!G$63)</f>
        <v>1.8183228640410829</v>
      </c>
      <c r="H151" s="126">
        <f>IF(H$63=0,0,H$63/ISI_fec!H$63)</f>
        <v>1.7540038425352784</v>
      </c>
      <c r="I151" s="126">
        <f>IF(I$63=0,0,I$63/ISI_fec!I$63)</f>
        <v>1.3354928108339286</v>
      </c>
      <c r="J151" s="126">
        <f>IF(J$63=0,0,J$63/ISI_fec!J$63)</f>
        <v>1.5031279537141773</v>
      </c>
      <c r="K151" s="126">
        <f>IF(K$63=0,0,K$63/ISI_fec!K$63)</f>
        <v>1.7379699962390893</v>
      </c>
      <c r="L151" s="126">
        <f>IF(L$63=0,0,L$63/ISI_fec!L$63)</f>
        <v>1.7367410286127303</v>
      </c>
      <c r="M151" s="126">
        <f>IF(M$63=0,0,M$63/ISI_fec!M$63)</f>
        <v>1.6658214326973682</v>
      </c>
      <c r="N151" s="126">
        <f>IF(N$63=0,0,N$63/ISI_fec!N$63)</f>
        <v>1.5501588542274165</v>
      </c>
      <c r="O151" s="126">
        <f>IF(O$63=0,0,O$63/ISI_fec!O$63)</f>
        <v>1.7000564742787549</v>
      </c>
      <c r="P151" s="126">
        <f>IF(P$63=0,0,P$63/ISI_fec!P$63)</f>
        <v>1.7351163105341394</v>
      </c>
      <c r="Q151" s="126">
        <f>IF(Q$63=0,0,Q$63/ISI_fec!Q$63)</f>
        <v>1.683429184547822</v>
      </c>
    </row>
    <row r="152" spans="1:17" x14ac:dyDescent="0.25">
      <c r="A152" s="127" t="s">
        <v>114</v>
      </c>
      <c r="B152" s="126">
        <f>IF(B$69=0,0,B$69/ISI_fec!B$69)</f>
        <v>0</v>
      </c>
      <c r="C152" s="126">
        <f>IF(C$69=0,0,C$69/ISI_fec!C$69)</f>
        <v>0</v>
      </c>
      <c r="D152" s="126">
        <f>IF(D$69=0,0,D$69/ISI_fec!D$69)</f>
        <v>0</v>
      </c>
      <c r="E152" s="126">
        <f>IF(E$69=0,0,E$69/ISI_fec!E$69)</f>
        <v>0</v>
      </c>
      <c r="F152" s="126">
        <f>IF(F$69=0,0,F$69/ISI_fec!F$69)</f>
        <v>0</v>
      </c>
      <c r="G152" s="126">
        <f>IF(G$69=0,0,G$69/ISI_fec!G$69)</f>
        <v>0</v>
      </c>
      <c r="H152" s="126">
        <f>IF(H$69=0,0,H$69/ISI_fec!H$69)</f>
        <v>0</v>
      </c>
      <c r="I152" s="126">
        <f>IF(I$69=0,0,I$69/ISI_fec!I$69)</f>
        <v>0</v>
      </c>
      <c r="J152" s="126">
        <f>IF(J$69=0,0,J$69/ISI_fec!J$69)</f>
        <v>0</v>
      </c>
      <c r="K152" s="126">
        <f>IF(K$69=0,0,K$69/ISI_fec!K$69)</f>
        <v>0</v>
      </c>
      <c r="L152" s="126">
        <f>IF(L$69=0,0,L$69/ISI_fec!L$69)</f>
        <v>0</v>
      </c>
      <c r="M152" s="126">
        <f>IF(M$69=0,0,M$69/ISI_fec!M$69)</f>
        <v>0</v>
      </c>
      <c r="N152" s="126">
        <f>IF(N$69=0,0,N$69/ISI_fec!N$69)</f>
        <v>0</v>
      </c>
      <c r="O152" s="126">
        <f>IF(O$69=0,0,O$69/ISI_fec!O$69)</f>
        <v>0</v>
      </c>
      <c r="P152" s="126">
        <f>IF(P$69=0,0,P$69/ISI_fec!P$69)</f>
        <v>0</v>
      </c>
      <c r="Q152" s="126">
        <f>IF(Q$69=0,0,Q$69/ISI_fec!Q$69)</f>
        <v>0</v>
      </c>
    </row>
    <row r="153" spans="1:17" x14ac:dyDescent="0.25">
      <c r="A153" s="127" t="s">
        <v>113</v>
      </c>
      <c r="B153" s="126">
        <f>IF(B$70=0,0,B$70/ISI_fec!B$70)</f>
        <v>1.6441563600000011</v>
      </c>
      <c r="C153" s="126">
        <f>IF(C$70=0,0,C$70/ISI_fec!C$70)</f>
        <v>1.6441563600000011</v>
      </c>
      <c r="D153" s="126">
        <f>IF(D$70=0,0,D$70/ISI_fec!D$70)</f>
        <v>1.6441563600000004</v>
      </c>
      <c r="E153" s="126">
        <f>IF(E$70=0,0,E$70/ISI_fec!E$70)</f>
        <v>1.6441563600000013</v>
      </c>
      <c r="F153" s="126">
        <f>IF(F$70=0,0,F$70/ISI_fec!F$70)</f>
        <v>1.6441563600000002</v>
      </c>
      <c r="G153" s="126">
        <f>IF(G$70=0,0,G$70/ISI_fec!G$70)</f>
        <v>1.64415636</v>
      </c>
      <c r="H153" s="126">
        <f>IF(H$70=0,0,H$70/ISI_fec!H$70)</f>
        <v>1.6441563600000013</v>
      </c>
      <c r="I153" s="126">
        <f>IF(I$70=0,0,I$70/ISI_fec!I$70)</f>
        <v>1.6441563600000011</v>
      </c>
      <c r="J153" s="126">
        <f>IF(J$70=0,0,J$70/ISI_fec!J$70)</f>
        <v>1.6441563599999993</v>
      </c>
      <c r="K153" s="126">
        <f>IF(K$70=0,0,K$70/ISI_fec!K$70)</f>
        <v>1.6441563600000009</v>
      </c>
      <c r="L153" s="126">
        <f>IF(L$70=0,0,L$70/ISI_fec!L$70)</f>
        <v>1.6441563600000002</v>
      </c>
      <c r="M153" s="126">
        <f>IF(M$70=0,0,M$70/ISI_fec!M$70)</f>
        <v>1.6441563600000009</v>
      </c>
      <c r="N153" s="126">
        <f>IF(N$70=0,0,N$70/ISI_fec!N$70)</f>
        <v>1.64415636</v>
      </c>
      <c r="O153" s="126">
        <f>IF(O$70=0,0,O$70/ISI_fec!O$70)</f>
        <v>1.6441563600000013</v>
      </c>
      <c r="P153" s="126">
        <f>IF(P$70=0,0,P$70/ISI_fec!P$70)</f>
        <v>1.64415636</v>
      </c>
      <c r="Q153" s="126">
        <f>IF(Q$70=0,0,Q$70/ISI_fec!Q$70)</f>
        <v>1.6441563600000006</v>
      </c>
    </row>
    <row r="154" spans="1:17" x14ac:dyDescent="0.25">
      <c r="A154" s="72" t="s">
        <v>112</v>
      </c>
      <c r="B154" s="125">
        <f>IF(B$77=0,0,B$77/ISI_fec!B$77)</f>
        <v>1.6031720142991004</v>
      </c>
      <c r="C154" s="125">
        <f>IF(C$77=0,0,C$77/ISI_fec!C$77)</f>
        <v>1.1681407216136945</v>
      </c>
      <c r="D154" s="125">
        <f>IF(D$77=0,0,D$77/ISI_fec!D$77)</f>
        <v>2.0781137578343141</v>
      </c>
      <c r="E154" s="125">
        <f>IF(E$77=0,0,E$77/ISI_fec!E$77)</f>
        <v>1.2490980921869659</v>
      </c>
      <c r="F154" s="125">
        <f>IF(F$77=0,0,F$77/ISI_fec!F$77)</f>
        <v>1.3417261817121735</v>
      </c>
      <c r="G154" s="125">
        <f>IF(G$77=0,0,G$77/ISI_fec!G$77)</f>
        <v>1.5109591829380629</v>
      </c>
      <c r="H154" s="125">
        <f>IF(H$77=0,0,H$77/ISI_fec!H$77)</f>
        <v>1.6011621368770563</v>
      </c>
      <c r="I154" s="125">
        <f>IF(I$77=0,0,I$77/ISI_fec!I$77)</f>
        <v>1.5115638451093045</v>
      </c>
      <c r="J154" s="125">
        <f>IF(J$77=0,0,J$77/ISI_fec!J$77)</f>
        <v>1.4877865856657464</v>
      </c>
      <c r="K154" s="125">
        <f>IF(K$77=0,0,K$77/ISI_fec!K$77)</f>
        <v>1.5304776123061454</v>
      </c>
      <c r="L154" s="125">
        <f>IF(L$77=0,0,L$77/ISI_fec!L$77)</f>
        <v>1.3634862891540436</v>
      </c>
      <c r="M154" s="125">
        <f>IF(M$77=0,0,M$77/ISI_fec!M$77)</f>
        <v>1.309104247780571</v>
      </c>
      <c r="N154" s="125">
        <f>IF(N$77=0,0,N$77/ISI_fec!N$77)</f>
        <v>1.3391097433132095</v>
      </c>
      <c r="O154" s="125">
        <f>IF(O$77=0,0,O$77/ISI_fec!O$77)</f>
        <v>1.2930946845316631</v>
      </c>
      <c r="P154" s="125">
        <f>IF(P$77=0,0,P$77/ISI_fec!P$77)</f>
        <v>1.3127627798794954</v>
      </c>
      <c r="Q154" s="125">
        <f>IF(Q$77=0,0,Q$77/ISI_fec!Q$77)</f>
        <v>1.2634586078291039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4" tint="0.79998168889431442"/>
    <pageSetUpPr fitToPage="1"/>
  </sheetPr>
  <dimension ref="A1:Q100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2" width="9.7109375" style="14" customWidth="1"/>
    <col min="3" max="17" width="9.7109375" style="13" customWidth="1"/>
    <col min="18" max="16384" width="9.140625" style="13"/>
  </cols>
  <sheetData>
    <row r="1" spans="1:17" ht="12.75" x14ac:dyDescent="0.25">
      <c r="A1" s="12" t="s">
        <v>359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2" spans="1:17" x14ac:dyDescent="0.25">
      <c r="B2" s="13"/>
    </row>
    <row r="3" spans="1:17" x14ac:dyDescent="0.25">
      <c r="A3" s="31" t="s">
        <v>78</v>
      </c>
      <c r="B3" s="46">
        <f>SUM(B4:B8)</f>
        <v>555.02719303909134</v>
      </c>
      <c r="C3" s="46">
        <f t="shared" ref="C3:Q3" si="0">SUM(C4:C8)</f>
        <v>1082.6808428773204</v>
      </c>
      <c r="D3" s="46">
        <f t="shared" si="0"/>
        <v>942.51843238461822</v>
      </c>
      <c r="E3" s="46">
        <f t="shared" si="0"/>
        <v>1115.0839522069484</v>
      </c>
      <c r="F3" s="46">
        <f t="shared" si="0"/>
        <v>1430.6379901027453</v>
      </c>
      <c r="G3" s="46">
        <f t="shared" si="0"/>
        <v>1498.2053398380094</v>
      </c>
      <c r="H3" s="46">
        <f t="shared" si="0"/>
        <v>1648.1362198844772</v>
      </c>
      <c r="I3" s="46">
        <f t="shared" si="0"/>
        <v>1669.9215078837913</v>
      </c>
      <c r="J3" s="46">
        <f t="shared" si="0"/>
        <v>1313.9911760187883</v>
      </c>
      <c r="K3" s="46">
        <f t="shared" si="0"/>
        <v>583.11260492896918</v>
      </c>
      <c r="L3" s="46">
        <f t="shared" si="0"/>
        <v>1030.9942259039362</v>
      </c>
      <c r="M3" s="46">
        <f t="shared" si="0"/>
        <v>797.05571924968535</v>
      </c>
      <c r="N3" s="46">
        <f t="shared" si="0"/>
        <v>373.51264099300033</v>
      </c>
      <c r="O3" s="46">
        <f t="shared" si="0"/>
        <v>323.95036262419268</v>
      </c>
      <c r="P3" s="46">
        <f t="shared" si="0"/>
        <v>254.65892995057519</v>
      </c>
      <c r="Q3" s="46">
        <f t="shared" si="0"/>
        <v>501.31544923121965</v>
      </c>
    </row>
    <row r="4" spans="1:17" x14ac:dyDescent="0.25">
      <c r="A4" s="110" t="s">
        <v>44</v>
      </c>
      <c r="B4" s="120">
        <v>19.61251441899131</v>
      </c>
      <c r="C4" s="120">
        <v>32.417117743736</v>
      </c>
      <c r="D4" s="120">
        <v>28.220441138548637</v>
      </c>
      <c r="E4" s="120">
        <v>33.387316318239385</v>
      </c>
      <c r="F4" s="120">
        <v>42.835486079693702</v>
      </c>
      <c r="G4" s="120">
        <v>44.8585557095019</v>
      </c>
      <c r="H4" s="120">
        <v>49.347715210072323</v>
      </c>
      <c r="I4" s="120">
        <v>50</v>
      </c>
      <c r="J4" s="120">
        <v>0</v>
      </c>
      <c r="K4" s="120">
        <v>0</v>
      </c>
      <c r="L4" s="120">
        <v>0</v>
      </c>
      <c r="M4" s="120">
        <v>0</v>
      </c>
      <c r="N4" s="120">
        <v>0</v>
      </c>
      <c r="O4" s="120">
        <v>0</v>
      </c>
      <c r="P4" s="120">
        <v>0</v>
      </c>
      <c r="Q4" s="120">
        <v>0</v>
      </c>
    </row>
    <row r="5" spans="1:17" x14ac:dyDescent="0.25">
      <c r="A5" s="180" t="s">
        <v>59</v>
      </c>
      <c r="B5" s="189">
        <f>SUM(B6:B7)</f>
        <v>102.70996340578337</v>
      </c>
      <c r="C5" s="189">
        <f t="shared" ref="C5:Q5" si="1">SUM(C6:C7)</f>
        <v>335.05508835677693</v>
      </c>
      <c r="D5" s="189">
        <f t="shared" si="1"/>
        <v>291.6793057880883</v>
      </c>
      <c r="E5" s="189">
        <f t="shared" si="1"/>
        <v>345.0828141920469</v>
      </c>
      <c r="F5" s="189">
        <f t="shared" si="1"/>
        <v>442.73669506014505</v>
      </c>
      <c r="G5" s="189">
        <f t="shared" si="1"/>
        <v>463.64662847636549</v>
      </c>
      <c r="H5" s="189">
        <f t="shared" si="1"/>
        <v>510.04543990067617</v>
      </c>
      <c r="I5" s="189">
        <f t="shared" si="1"/>
        <v>516.78728967432653</v>
      </c>
      <c r="J5" s="189">
        <f t="shared" si="1"/>
        <v>406.63823736916947</v>
      </c>
      <c r="K5" s="189">
        <f t="shared" si="1"/>
        <v>205.30750005647297</v>
      </c>
      <c r="L5" s="189">
        <f t="shared" si="1"/>
        <v>333.69850181262109</v>
      </c>
      <c r="M5" s="189">
        <f t="shared" si="1"/>
        <v>258.13086629209624</v>
      </c>
      <c r="N5" s="189">
        <f t="shared" si="1"/>
        <v>129.14278844110896</v>
      </c>
      <c r="O5" s="189">
        <f t="shared" si="1"/>
        <v>112.22895245855902</v>
      </c>
      <c r="P5" s="189">
        <f t="shared" si="1"/>
        <v>90.764630158141614</v>
      </c>
      <c r="Q5" s="189">
        <f t="shared" si="1"/>
        <v>209.78742803310527</v>
      </c>
    </row>
    <row r="6" spans="1:17" x14ac:dyDescent="0.25">
      <c r="A6" s="179" t="s">
        <v>43</v>
      </c>
      <c r="B6" s="189">
        <v>102.70996340578337</v>
      </c>
      <c r="C6" s="189">
        <v>335.05508835677693</v>
      </c>
      <c r="D6" s="189">
        <v>291.6793057880883</v>
      </c>
      <c r="E6" s="189">
        <v>345.0828141920469</v>
      </c>
      <c r="F6" s="189">
        <v>442.73669506014505</v>
      </c>
      <c r="G6" s="189">
        <v>463.64662847636549</v>
      </c>
      <c r="H6" s="189">
        <v>510.04543990067617</v>
      </c>
      <c r="I6" s="189">
        <v>516.78728967432653</v>
      </c>
      <c r="J6" s="189">
        <v>406.63823736916947</v>
      </c>
      <c r="K6" s="189">
        <v>205.30750005647297</v>
      </c>
      <c r="L6" s="189">
        <v>333.69850181262109</v>
      </c>
      <c r="M6" s="189">
        <v>258.13086629209624</v>
      </c>
      <c r="N6" s="189">
        <v>129.14278844110896</v>
      </c>
      <c r="O6" s="189">
        <v>112.22895245855902</v>
      </c>
      <c r="P6" s="189">
        <v>90.764630158141614</v>
      </c>
      <c r="Q6" s="189">
        <v>209.78742803310527</v>
      </c>
    </row>
    <row r="7" spans="1:17" x14ac:dyDescent="0.25">
      <c r="A7" s="179" t="s">
        <v>344</v>
      </c>
      <c r="B7" s="189">
        <v>0</v>
      </c>
      <c r="C7" s="189">
        <v>0</v>
      </c>
      <c r="D7" s="189">
        <v>0</v>
      </c>
      <c r="E7" s="189">
        <v>0</v>
      </c>
      <c r="F7" s="189">
        <v>0</v>
      </c>
      <c r="G7" s="189">
        <v>0</v>
      </c>
      <c r="H7" s="189">
        <v>0</v>
      </c>
      <c r="I7" s="189">
        <v>0</v>
      </c>
      <c r="J7" s="189">
        <v>0</v>
      </c>
      <c r="K7" s="189">
        <v>0</v>
      </c>
      <c r="L7" s="189">
        <v>0</v>
      </c>
      <c r="M7" s="189">
        <v>0</v>
      </c>
      <c r="N7" s="189">
        <v>0</v>
      </c>
      <c r="O7" s="189">
        <v>0</v>
      </c>
      <c r="P7" s="189">
        <v>0</v>
      </c>
      <c r="Q7" s="189">
        <v>0</v>
      </c>
    </row>
    <row r="8" spans="1:17" x14ac:dyDescent="0.25">
      <c r="A8" s="108" t="s">
        <v>42</v>
      </c>
      <c r="B8" s="118">
        <v>329.99475180853335</v>
      </c>
      <c r="C8" s="118">
        <v>380.15354842003063</v>
      </c>
      <c r="D8" s="118">
        <v>330.93937966989301</v>
      </c>
      <c r="E8" s="118">
        <v>391.53100750461516</v>
      </c>
      <c r="F8" s="118">
        <v>502.32911390276138</v>
      </c>
      <c r="G8" s="118">
        <v>526.05352717577659</v>
      </c>
      <c r="H8" s="118">
        <v>578.69762487305252</v>
      </c>
      <c r="I8" s="118">
        <v>586.3469285351382</v>
      </c>
      <c r="J8" s="118">
        <v>500.71470128044928</v>
      </c>
      <c r="K8" s="118">
        <v>172.49760481602326</v>
      </c>
      <c r="L8" s="118">
        <v>363.59722227869406</v>
      </c>
      <c r="M8" s="118">
        <v>280.79398666549287</v>
      </c>
      <c r="N8" s="118">
        <v>115.22706411078244</v>
      </c>
      <c r="O8" s="118">
        <v>99.492457707074621</v>
      </c>
      <c r="P8" s="118">
        <v>73.129669634291957</v>
      </c>
      <c r="Q8" s="118">
        <v>81.74059316500913</v>
      </c>
    </row>
    <row r="9" spans="1:17" x14ac:dyDescent="0.25">
      <c r="A9" s="123"/>
      <c r="B9" s="122"/>
      <c r="C9" s="122"/>
      <c r="D9" s="122"/>
      <c r="E9" s="122"/>
      <c r="F9" s="122"/>
      <c r="G9" s="122"/>
      <c r="H9" s="122"/>
      <c r="I9" s="122"/>
      <c r="J9" s="122"/>
      <c r="K9" s="122"/>
      <c r="L9" s="122"/>
      <c r="M9" s="122"/>
      <c r="N9" s="122"/>
      <c r="O9" s="122"/>
      <c r="P9" s="122"/>
      <c r="Q9" s="122"/>
    </row>
    <row r="10" spans="1:17" x14ac:dyDescent="0.25">
      <c r="A10" s="31" t="s">
        <v>143</v>
      </c>
      <c r="B10" s="70"/>
      <c r="C10" s="70"/>
      <c r="D10" s="70"/>
      <c r="E10" s="70"/>
      <c r="F10" s="70"/>
      <c r="G10" s="70"/>
      <c r="H10" s="70"/>
      <c r="I10" s="70"/>
      <c r="J10" s="70"/>
      <c r="K10" s="70"/>
      <c r="L10" s="70"/>
      <c r="M10" s="70"/>
      <c r="N10" s="70"/>
      <c r="O10" s="70"/>
      <c r="P10" s="70"/>
      <c r="Q10" s="70"/>
    </row>
    <row r="11" spans="1:17" x14ac:dyDescent="0.25">
      <c r="A11" s="110" t="s">
        <v>137</v>
      </c>
      <c r="B11" s="120">
        <v>109.813</v>
      </c>
      <c r="C11" s="120">
        <v>110.078</v>
      </c>
      <c r="D11" s="120">
        <v>111.61799999999999</v>
      </c>
      <c r="E11" s="120">
        <v>132.089</v>
      </c>
      <c r="F11" s="120">
        <v>156.893</v>
      </c>
      <c r="G11" s="120">
        <v>162.483</v>
      </c>
      <c r="H11" s="120">
        <v>160.50700000000001</v>
      </c>
      <c r="I11" s="120">
        <v>160.46100000000001</v>
      </c>
      <c r="J11" s="120">
        <v>0</v>
      </c>
      <c r="K11" s="120">
        <v>0</v>
      </c>
      <c r="L11" s="120">
        <v>0</v>
      </c>
      <c r="M11" s="120">
        <v>0</v>
      </c>
      <c r="N11" s="120">
        <v>0</v>
      </c>
      <c r="O11" s="120">
        <v>0</v>
      </c>
      <c r="P11" s="120">
        <v>0</v>
      </c>
      <c r="Q11" s="120">
        <v>0</v>
      </c>
    </row>
    <row r="12" spans="1:17" x14ac:dyDescent="0.25">
      <c r="A12" s="180" t="s">
        <v>136</v>
      </c>
      <c r="B12" s="189">
        <f>SUM(B13:B14)</f>
        <v>136.75299999999999</v>
      </c>
      <c r="C12" s="189">
        <f t="shared" ref="C12:Q12" si="2">SUM(C13:C14)</f>
        <v>133.672</v>
      </c>
      <c r="D12" s="189">
        <f t="shared" si="2"/>
        <v>146.958</v>
      </c>
      <c r="E12" s="189">
        <f t="shared" si="2"/>
        <v>165.29</v>
      </c>
      <c r="F12" s="189">
        <f t="shared" si="2"/>
        <v>175</v>
      </c>
      <c r="G12" s="189">
        <f t="shared" si="2"/>
        <v>162.483</v>
      </c>
      <c r="H12" s="189">
        <f t="shared" si="2"/>
        <v>158.28900000000002</v>
      </c>
      <c r="I12" s="189">
        <f t="shared" si="2"/>
        <v>160.46100000000001</v>
      </c>
      <c r="J12" s="189">
        <f t="shared" si="2"/>
        <v>162.995</v>
      </c>
      <c r="K12" s="189">
        <f t="shared" si="2"/>
        <v>149.60400000000001</v>
      </c>
      <c r="L12" s="189">
        <f t="shared" si="2"/>
        <v>162.99700000000001</v>
      </c>
      <c r="M12" s="189">
        <f t="shared" si="2"/>
        <v>187.13900000000001</v>
      </c>
      <c r="N12" s="189">
        <f t="shared" si="2"/>
        <v>180.67099999999999</v>
      </c>
      <c r="O12" s="189">
        <f t="shared" si="2"/>
        <v>163</v>
      </c>
      <c r="P12" s="189">
        <f t="shared" si="2"/>
        <v>168</v>
      </c>
      <c r="Q12" s="189">
        <f t="shared" si="2"/>
        <v>206.64685461719034</v>
      </c>
    </row>
    <row r="13" spans="1:17" x14ac:dyDescent="0.25">
      <c r="A13" s="179" t="s">
        <v>43</v>
      </c>
      <c r="B13" s="189">
        <v>136.75299999999999</v>
      </c>
      <c r="C13" s="189">
        <v>133.672</v>
      </c>
      <c r="D13" s="189">
        <v>146.958</v>
      </c>
      <c r="E13" s="189">
        <v>165.29</v>
      </c>
      <c r="F13" s="189">
        <v>175</v>
      </c>
      <c r="G13" s="189">
        <v>162.483</v>
      </c>
      <c r="H13" s="189">
        <v>158.28900000000002</v>
      </c>
      <c r="I13" s="189">
        <v>160.46100000000001</v>
      </c>
      <c r="J13" s="189">
        <v>162.995</v>
      </c>
      <c r="K13" s="189">
        <v>149.60400000000001</v>
      </c>
      <c r="L13" s="189">
        <v>162.99700000000001</v>
      </c>
      <c r="M13" s="189">
        <v>187.13900000000001</v>
      </c>
      <c r="N13" s="189">
        <v>180.67099999999999</v>
      </c>
      <c r="O13" s="189">
        <v>163</v>
      </c>
      <c r="P13" s="189">
        <v>168</v>
      </c>
      <c r="Q13" s="189">
        <v>206.64685461719034</v>
      </c>
    </row>
    <row r="14" spans="1:17" x14ac:dyDescent="0.25">
      <c r="A14" s="179" t="s">
        <v>344</v>
      </c>
      <c r="B14" s="189">
        <v>0</v>
      </c>
      <c r="C14" s="189">
        <v>0</v>
      </c>
      <c r="D14" s="189">
        <v>0</v>
      </c>
      <c r="E14" s="189">
        <v>0</v>
      </c>
      <c r="F14" s="189">
        <v>0</v>
      </c>
      <c r="G14" s="189">
        <v>0</v>
      </c>
      <c r="H14" s="189">
        <v>0</v>
      </c>
      <c r="I14" s="189">
        <v>0</v>
      </c>
      <c r="J14" s="189">
        <v>0</v>
      </c>
      <c r="K14" s="189">
        <v>0</v>
      </c>
      <c r="L14" s="189">
        <v>0</v>
      </c>
      <c r="M14" s="189">
        <v>0</v>
      </c>
      <c r="N14" s="189">
        <v>0</v>
      </c>
      <c r="O14" s="189">
        <v>0</v>
      </c>
      <c r="P14" s="189">
        <v>0</v>
      </c>
      <c r="Q14" s="189">
        <v>0</v>
      </c>
    </row>
    <row r="15" spans="1:17" x14ac:dyDescent="0.25">
      <c r="A15" s="108" t="s">
        <v>139</v>
      </c>
      <c r="B15" s="118">
        <v>413.33333333333326</v>
      </c>
      <c r="C15" s="118">
        <v>413.33333333333326</v>
      </c>
      <c r="D15" s="118">
        <v>593.8933333333332</v>
      </c>
      <c r="E15" s="118">
        <v>484.88666666666666</v>
      </c>
      <c r="F15" s="118">
        <v>878.6733333333334</v>
      </c>
      <c r="G15" s="118">
        <v>608.67333333333329</v>
      </c>
      <c r="H15" s="118">
        <v>790.12666666666655</v>
      </c>
      <c r="I15" s="118">
        <v>971.01333333333332</v>
      </c>
      <c r="J15" s="118">
        <v>807.56</v>
      </c>
      <c r="K15" s="118">
        <v>353.33333333333326</v>
      </c>
      <c r="L15" s="118">
        <v>469.39333333333332</v>
      </c>
      <c r="M15" s="118">
        <v>288.02</v>
      </c>
      <c r="N15" s="118">
        <v>419.67333333333329</v>
      </c>
      <c r="O15" s="118">
        <v>201.33333333333331</v>
      </c>
      <c r="P15" s="118">
        <v>201.33333333333331</v>
      </c>
      <c r="Q15" s="118">
        <v>201.33333333333331</v>
      </c>
    </row>
    <row r="16" spans="1:17" x14ac:dyDescent="0.25">
      <c r="A16" s="123"/>
      <c r="B16" s="122"/>
      <c r="C16" s="122"/>
      <c r="D16" s="122"/>
      <c r="E16" s="122"/>
      <c r="F16" s="122"/>
      <c r="G16" s="122"/>
      <c r="H16" s="122"/>
      <c r="I16" s="122"/>
      <c r="J16" s="122"/>
      <c r="K16" s="122"/>
      <c r="L16" s="122"/>
      <c r="M16" s="122"/>
      <c r="N16" s="122"/>
      <c r="O16" s="122"/>
      <c r="P16" s="122"/>
      <c r="Q16" s="122"/>
    </row>
    <row r="17" spans="1:17" x14ac:dyDescent="0.25">
      <c r="A17" s="31" t="s">
        <v>142</v>
      </c>
      <c r="B17" s="70"/>
      <c r="C17" s="70"/>
      <c r="D17" s="70"/>
      <c r="E17" s="70"/>
      <c r="F17" s="70"/>
      <c r="G17" s="70"/>
      <c r="H17" s="70"/>
      <c r="I17" s="70"/>
      <c r="J17" s="70"/>
      <c r="K17" s="70"/>
      <c r="L17" s="70"/>
      <c r="M17" s="70"/>
      <c r="N17" s="70"/>
      <c r="O17" s="70"/>
      <c r="P17" s="70"/>
      <c r="Q17" s="70"/>
    </row>
    <row r="18" spans="1:17" x14ac:dyDescent="0.25">
      <c r="A18" s="110" t="s">
        <v>137</v>
      </c>
      <c r="B18" s="120">
        <v>126.22183908045977</v>
      </c>
      <c r="C18" s="120">
        <v>126.22183908045979</v>
      </c>
      <c r="D18" s="120">
        <v>126.22183908045977</v>
      </c>
      <c r="E18" s="120">
        <v>151.38245639817805</v>
      </c>
      <c r="F18" s="120">
        <v>176.54307371589633</v>
      </c>
      <c r="G18" s="120">
        <v>176.54307371589633</v>
      </c>
      <c r="H18" s="120">
        <v>176.54307371589633</v>
      </c>
      <c r="I18" s="120">
        <v>176.54307371589633</v>
      </c>
      <c r="J18" s="120">
        <v>163.96276505703719</v>
      </c>
      <c r="K18" s="120">
        <v>163.96276505703719</v>
      </c>
      <c r="L18" s="120">
        <v>163.96276505703719</v>
      </c>
      <c r="M18" s="120">
        <v>163.96276505703719</v>
      </c>
      <c r="N18" s="120">
        <v>151.38245639817805</v>
      </c>
      <c r="O18" s="120">
        <v>151.38245639817805</v>
      </c>
      <c r="P18" s="120">
        <v>151.38245639817805</v>
      </c>
      <c r="Q18" s="120">
        <v>151.38245639817805</v>
      </c>
    </row>
    <row r="19" spans="1:17" x14ac:dyDescent="0.25">
      <c r="A19" s="180" t="s">
        <v>136</v>
      </c>
      <c r="B19" s="189">
        <f t="shared" ref="B19" si="3">SUM(B20:B21)</f>
        <v>157.18735632183908</v>
      </c>
      <c r="C19" s="189">
        <f t="shared" ref="C19" si="4">SUM(C20:C21)</f>
        <v>157.18735632183908</v>
      </c>
      <c r="D19" s="189">
        <f t="shared" ref="D19" si="5">SUM(D20:D21)</f>
        <v>157.18735632183908</v>
      </c>
      <c r="E19" s="189">
        <f t="shared" ref="E19" si="6">SUM(E20:E21)</f>
        <v>187.01147772720884</v>
      </c>
      <c r="F19" s="189">
        <f t="shared" ref="F19" si="7">SUM(F20:F21)</f>
        <v>187.01147772720884</v>
      </c>
      <c r="G19" s="189">
        <f t="shared" ref="G19" si="8">SUM(G20:G21)</f>
        <v>187.01147772720884</v>
      </c>
      <c r="H19" s="189">
        <f t="shared" ref="H19" si="9">SUM(H20:H21)</f>
        <v>172.09941702452397</v>
      </c>
      <c r="I19" s="189">
        <f t="shared" ref="I19" si="10">SUM(I20:I21)</f>
        <v>172.09941702452397</v>
      </c>
      <c r="J19" s="189">
        <f t="shared" ref="J19" si="11">SUM(J20:J21)</f>
        <v>172.09941702452397</v>
      </c>
      <c r="K19" s="189">
        <f t="shared" ref="K19" si="12">SUM(K20:K21)</f>
        <v>172.09941702452397</v>
      </c>
      <c r="L19" s="189">
        <f t="shared" ref="L19" si="13">SUM(L20:L21)</f>
        <v>172.09941702452397</v>
      </c>
      <c r="M19" s="189">
        <f t="shared" ref="M19" si="14">SUM(M20:M21)</f>
        <v>201.92353842989377</v>
      </c>
      <c r="N19" s="189">
        <f t="shared" ref="N19" si="15">SUM(N20:N21)</f>
        <v>201.92353842989374</v>
      </c>
      <c r="O19" s="189">
        <f t="shared" ref="O19" si="16">SUM(O20:O21)</f>
        <v>201.92353842989371</v>
      </c>
      <c r="P19" s="189">
        <f t="shared" ref="P19" si="17">SUM(P20:P21)</f>
        <v>187.01147772720887</v>
      </c>
      <c r="Q19" s="189">
        <f t="shared" ref="Q19" si="18">SUM(Q20:Q21)</f>
        <v>231.74765983526351</v>
      </c>
    </row>
    <row r="20" spans="1:17" x14ac:dyDescent="0.25">
      <c r="A20" s="179" t="s">
        <v>43</v>
      </c>
      <c r="B20" s="189">
        <v>157.18735632183908</v>
      </c>
      <c r="C20" s="189">
        <v>157.18735632183908</v>
      </c>
      <c r="D20" s="189">
        <v>157.18735632183908</v>
      </c>
      <c r="E20" s="189">
        <v>187.01147772720884</v>
      </c>
      <c r="F20" s="189">
        <v>187.01147772720884</v>
      </c>
      <c r="G20" s="189">
        <v>187.01147772720884</v>
      </c>
      <c r="H20" s="189">
        <v>172.09941702452397</v>
      </c>
      <c r="I20" s="189">
        <v>172.09941702452397</v>
      </c>
      <c r="J20" s="189">
        <v>172.09941702452397</v>
      </c>
      <c r="K20" s="189">
        <v>172.09941702452397</v>
      </c>
      <c r="L20" s="189">
        <v>172.09941702452397</v>
      </c>
      <c r="M20" s="189">
        <v>201.92353842989377</v>
      </c>
      <c r="N20" s="189">
        <v>201.92353842989374</v>
      </c>
      <c r="O20" s="189">
        <v>201.92353842989371</v>
      </c>
      <c r="P20" s="189">
        <v>187.01147772720887</v>
      </c>
      <c r="Q20" s="189">
        <v>231.74765983526351</v>
      </c>
    </row>
    <row r="21" spans="1:17" x14ac:dyDescent="0.25">
      <c r="A21" s="179" t="s">
        <v>344</v>
      </c>
      <c r="B21" s="189">
        <v>0</v>
      </c>
      <c r="C21" s="189">
        <v>0</v>
      </c>
      <c r="D21" s="189">
        <v>0</v>
      </c>
      <c r="E21" s="189">
        <v>0</v>
      </c>
      <c r="F21" s="189">
        <v>0</v>
      </c>
      <c r="G21" s="189">
        <v>0</v>
      </c>
      <c r="H21" s="189">
        <v>0</v>
      </c>
      <c r="I21" s="189">
        <v>0</v>
      </c>
      <c r="J21" s="189">
        <v>0</v>
      </c>
      <c r="K21" s="189">
        <v>0</v>
      </c>
      <c r="L21" s="189">
        <v>0</v>
      </c>
      <c r="M21" s="189">
        <v>0</v>
      </c>
      <c r="N21" s="189">
        <v>0</v>
      </c>
      <c r="O21" s="189">
        <v>0</v>
      </c>
      <c r="P21" s="189">
        <v>0</v>
      </c>
      <c r="Q21" s="189">
        <v>0</v>
      </c>
    </row>
    <row r="22" spans="1:17" x14ac:dyDescent="0.25">
      <c r="A22" s="108" t="s">
        <v>139</v>
      </c>
      <c r="B22" s="118">
        <v>475.09578544061293</v>
      </c>
      <c r="C22" s="118">
        <v>440.37364066521377</v>
      </c>
      <c r="D22" s="118">
        <v>648.70650931760883</v>
      </c>
      <c r="E22" s="118">
        <v>613.98436454220973</v>
      </c>
      <c r="F22" s="118">
        <v>926.4836675208021</v>
      </c>
      <c r="G22" s="118">
        <v>891.76152274540289</v>
      </c>
      <c r="H22" s="118">
        <v>891.76152274540289</v>
      </c>
      <c r="I22" s="118">
        <v>1030.6501018469996</v>
      </c>
      <c r="J22" s="118">
        <v>995.92795707160042</v>
      </c>
      <c r="K22" s="118">
        <v>995.92795707160042</v>
      </c>
      <c r="L22" s="118">
        <v>961.2058122962012</v>
      </c>
      <c r="M22" s="118">
        <v>961.2058122962012</v>
      </c>
      <c r="N22" s="118">
        <v>926.48366752080199</v>
      </c>
      <c r="O22" s="118">
        <v>926.48366752080199</v>
      </c>
      <c r="P22" s="118">
        <v>891.76152274540277</v>
      </c>
      <c r="Q22" s="118">
        <v>891.76152274540277</v>
      </c>
    </row>
    <row r="23" spans="1:17" x14ac:dyDescent="0.25">
      <c r="A23" s="124" t="s">
        <v>141</v>
      </c>
      <c r="B23" s="193"/>
      <c r="C23" s="193"/>
      <c r="D23" s="193"/>
      <c r="E23" s="193"/>
      <c r="F23" s="193"/>
      <c r="G23" s="193"/>
      <c r="H23" s="193"/>
      <c r="I23" s="193"/>
      <c r="J23" s="193"/>
      <c r="K23" s="193"/>
      <c r="L23" s="193"/>
      <c r="M23" s="193"/>
      <c r="N23" s="193"/>
      <c r="O23" s="193"/>
      <c r="P23" s="193"/>
      <c r="Q23" s="193"/>
    </row>
    <row r="24" spans="1:17" x14ac:dyDescent="0.25">
      <c r="A24" s="121" t="s">
        <v>137</v>
      </c>
      <c r="B24" s="120"/>
      <c r="C24" s="120">
        <v>1.4210854715202004E-14</v>
      </c>
      <c r="D24" s="120">
        <v>0</v>
      </c>
      <c r="E24" s="120">
        <v>25.160617317718277</v>
      </c>
      <c r="F24" s="120">
        <v>37.740925976577401</v>
      </c>
      <c r="G24" s="120">
        <v>0</v>
      </c>
      <c r="H24" s="120">
        <v>0</v>
      </c>
      <c r="I24" s="120">
        <v>0</v>
      </c>
      <c r="J24" s="120">
        <v>0</v>
      </c>
      <c r="K24" s="120">
        <v>0</v>
      </c>
      <c r="L24" s="120">
        <v>0</v>
      </c>
      <c r="M24" s="120">
        <v>0</v>
      </c>
      <c r="N24" s="120">
        <v>0</v>
      </c>
      <c r="O24" s="120">
        <v>0</v>
      </c>
      <c r="P24" s="120">
        <v>0</v>
      </c>
      <c r="Q24" s="120">
        <v>0</v>
      </c>
    </row>
    <row r="25" spans="1:17" x14ac:dyDescent="0.25">
      <c r="A25" s="179" t="s">
        <v>136</v>
      </c>
      <c r="B25" s="189"/>
      <c r="C25" s="189">
        <f t="shared" ref="C25" si="19">SUM(C26:C27)</f>
        <v>0</v>
      </c>
      <c r="D25" s="189">
        <f t="shared" ref="D25" si="20">SUM(D26:D27)</f>
        <v>14.912060702684881</v>
      </c>
      <c r="E25" s="189">
        <f t="shared" ref="E25" si="21">SUM(E26:E27)</f>
        <v>29.824121405369766</v>
      </c>
      <c r="F25" s="189">
        <f t="shared" ref="F25" si="22">SUM(F26:F27)</f>
        <v>0</v>
      </c>
      <c r="G25" s="189">
        <f t="shared" ref="G25" si="23">SUM(G26:G27)</f>
        <v>0</v>
      </c>
      <c r="H25" s="189">
        <f t="shared" ref="H25" si="24">SUM(H26:H27)</f>
        <v>0</v>
      </c>
      <c r="I25" s="189">
        <f t="shared" ref="I25" si="25">SUM(I26:I27)</f>
        <v>0</v>
      </c>
      <c r="J25" s="189">
        <f t="shared" ref="J25" si="26">SUM(J26:J27)</f>
        <v>0</v>
      </c>
      <c r="K25" s="189">
        <f t="shared" ref="K25" si="27">SUM(K26:K27)</f>
        <v>0</v>
      </c>
      <c r="L25" s="189">
        <f t="shared" ref="L25" si="28">SUM(L26:L27)</f>
        <v>14.912060702684881</v>
      </c>
      <c r="M25" s="189">
        <f t="shared" ref="M25" si="29">SUM(M26:M27)</f>
        <v>29.824121405369795</v>
      </c>
      <c r="N25" s="189">
        <f t="shared" ref="N25" si="30">SUM(N26:N27)</f>
        <v>0</v>
      </c>
      <c r="O25" s="189">
        <f t="shared" ref="O25" si="31">SUM(O26:O27)</f>
        <v>0</v>
      </c>
      <c r="P25" s="189">
        <f t="shared" ref="P25" si="32">SUM(P26:P27)</f>
        <v>0</v>
      </c>
      <c r="Q25" s="189">
        <f t="shared" ref="Q25" si="33">SUM(Q26:Q27)</f>
        <v>44.736182108054642</v>
      </c>
    </row>
    <row r="26" spans="1:17" x14ac:dyDescent="0.25">
      <c r="A26" s="102" t="s">
        <v>43</v>
      </c>
      <c r="B26" s="189"/>
      <c r="C26" s="189">
        <v>0</v>
      </c>
      <c r="D26" s="189">
        <v>14.912060702684881</v>
      </c>
      <c r="E26" s="189">
        <v>29.824121405369766</v>
      </c>
      <c r="F26" s="189">
        <v>0</v>
      </c>
      <c r="G26" s="189">
        <v>0</v>
      </c>
      <c r="H26" s="189">
        <v>0</v>
      </c>
      <c r="I26" s="189">
        <v>0</v>
      </c>
      <c r="J26" s="189">
        <v>0</v>
      </c>
      <c r="K26" s="189">
        <v>0</v>
      </c>
      <c r="L26" s="189">
        <v>14.912060702684881</v>
      </c>
      <c r="M26" s="189">
        <v>29.824121405369795</v>
      </c>
      <c r="N26" s="189">
        <v>0</v>
      </c>
      <c r="O26" s="189">
        <v>0</v>
      </c>
      <c r="P26" s="189">
        <v>0</v>
      </c>
      <c r="Q26" s="189">
        <v>44.736182108054642</v>
      </c>
    </row>
    <row r="27" spans="1:17" x14ac:dyDescent="0.25">
      <c r="A27" s="102" t="s">
        <v>344</v>
      </c>
      <c r="B27" s="189"/>
      <c r="C27" s="189">
        <v>0</v>
      </c>
      <c r="D27" s="189">
        <v>0</v>
      </c>
      <c r="E27" s="189">
        <v>0</v>
      </c>
      <c r="F27" s="189">
        <v>0</v>
      </c>
      <c r="G27" s="189">
        <v>0</v>
      </c>
      <c r="H27" s="189">
        <v>0</v>
      </c>
      <c r="I27" s="189">
        <v>0</v>
      </c>
      <c r="J27" s="189">
        <v>0</v>
      </c>
      <c r="K27" s="189">
        <v>0</v>
      </c>
      <c r="L27" s="189">
        <v>0</v>
      </c>
      <c r="M27" s="189">
        <v>0</v>
      </c>
      <c r="N27" s="189">
        <v>0</v>
      </c>
      <c r="O27" s="189">
        <v>0</v>
      </c>
      <c r="P27" s="189">
        <v>0</v>
      </c>
      <c r="Q27" s="189">
        <v>0</v>
      </c>
    </row>
    <row r="28" spans="1:17" x14ac:dyDescent="0.25">
      <c r="A28" s="119" t="s">
        <v>139</v>
      </c>
      <c r="B28" s="118"/>
      <c r="C28" s="118">
        <v>0</v>
      </c>
      <c r="D28" s="118">
        <v>208.33286865239506</v>
      </c>
      <c r="E28" s="118">
        <v>0</v>
      </c>
      <c r="F28" s="118">
        <v>312.49930297859254</v>
      </c>
      <c r="G28" s="118">
        <v>0</v>
      </c>
      <c r="H28" s="118">
        <v>0</v>
      </c>
      <c r="I28" s="118">
        <v>138.88857910159675</v>
      </c>
      <c r="J28" s="118">
        <v>0</v>
      </c>
      <c r="K28" s="118">
        <v>0</v>
      </c>
      <c r="L28" s="118">
        <v>0</v>
      </c>
      <c r="M28" s="118">
        <v>0</v>
      </c>
      <c r="N28" s="118">
        <v>0</v>
      </c>
      <c r="O28" s="118">
        <v>0</v>
      </c>
      <c r="P28" s="118">
        <v>0</v>
      </c>
      <c r="Q28" s="118">
        <v>0</v>
      </c>
    </row>
    <row r="29" spans="1:17" x14ac:dyDescent="0.25">
      <c r="A29" s="124" t="s">
        <v>140</v>
      </c>
      <c r="B29" s="193"/>
      <c r="C29" s="193"/>
      <c r="D29" s="193"/>
      <c r="E29" s="193"/>
      <c r="F29" s="193"/>
      <c r="G29" s="193"/>
      <c r="H29" s="193"/>
      <c r="I29" s="193"/>
      <c r="J29" s="193"/>
      <c r="K29" s="193"/>
      <c r="L29" s="193"/>
      <c r="M29" s="193"/>
      <c r="N29" s="193"/>
      <c r="O29" s="193"/>
      <c r="P29" s="193"/>
      <c r="Q29" s="193"/>
    </row>
    <row r="30" spans="1:17" x14ac:dyDescent="0.25">
      <c r="A30" s="121" t="s">
        <v>137</v>
      </c>
      <c r="B30" s="120"/>
      <c r="C30" s="120">
        <f>B18+C24-C18</f>
        <v>0</v>
      </c>
      <c r="D30" s="120">
        <f t="shared" ref="D30:Q30" si="34">C18+D24-D18</f>
        <v>0</v>
      </c>
      <c r="E30" s="120">
        <f t="shared" si="34"/>
        <v>0</v>
      </c>
      <c r="F30" s="120">
        <f t="shared" si="34"/>
        <v>12.580308658859138</v>
      </c>
      <c r="G30" s="120">
        <f t="shared" si="34"/>
        <v>0</v>
      </c>
      <c r="H30" s="120">
        <f t="shared" si="34"/>
        <v>0</v>
      </c>
      <c r="I30" s="120">
        <f t="shared" si="34"/>
        <v>0</v>
      </c>
      <c r="J30" s="120">
        <f t="shared" si="34"/>
        <v>12.580308658859138</v>
      </c>
      <c r="K30" s="120">
        <f t="shared" si="34"/>
        <v>0</v>
      </c>
      <c r="L30" s="120">
        <f t="shared" si="34"/>
        <v>0</v>
      </c>
      <c r="M30" s="120">
        <f t="shared" si="34"/>
        <v>0</v>
      </c>
      <c r="N30" s="120">
        <f t="shared" si="34"/>
        <v>12.580308658859138</v>
      </c>
      <c r="O30" s="120">
        <f t="shared" si="34"/>
        <v>0</v>
      </c>
      <c r="P30" s="120">
        <f t="shared" si="34"/>
        <v>0</v>
      </c>
      <c r="Q30" s="120">
        <f t="shared" si="34"/>
        <v>0</v>
      </c>
    </row>
    <row r="31" spans="1:17" x14ac:dyDescent="0.25">
      <c r="A31" s="179" t="s">
        <v>136</v>
      </c>
      <c r="B31" s="189"/>
      <c r="C31" s="189">
        <f t="shared" ref="C31:Q31" si="35">SUM(C32:C33)</f>
        <v>0</v>
      </c>
      <c r="D31" s="189">
        <f t="shared" si="35"/>
        <v>14.912060702684869</v>
      </c>
      <c r="E31" s="189">
        <f t="shared" si="35"/>
        <v>0</v>
      </c>
      <c r="F31" s="189">
        <f t="shared" si="35"/>
        <v>0</v>
      </c>
      <c r="G31" s="189">
        <f t="shared" si="35"/>
        <v>0</v>
      </c>
      <c r="H31" s="189">
        <f t="shared" si="35"/>
        <v>14.912060702684869</v>
      </c>
      <c r="I31" s="189">
        <f t="shared" si="35"/>
        <v>0</v>
      </c>
      <c r="J31" s="189">
        <f t="shared" si="35"/>
        <v>0</v>
      </c>
      <c r="K31" s="189">
        <f t="shared" si="35"/>
        <v>0</v>
      </c>
      <c r="L31" s="189">
        <f t="shared" si="35"/>
        <v>14.912060702684869</v>
      </c>
      <c r="M31" s="189">
        <f t="shared" si="35"/>
        <v>0</v>
      </c>
      <c r="N31" s="189">
        <f t="shared" si="35"/>
        <v>0</v>
      </c>
      <c r="O31" s="189">
        <f t="shared" si="35"/>
        <v>0</v>
      </c>
      <c r="P31" s="189">
        <f t="shared" si="35"/>
        <v>14.91206070268484</v>
      </c>
      <c r="Q31" s="189">
        <f t="shared" si="35"/>
        <v>0</v>
      </c>
    </row>
    <row r="32" spans="1:17" x14ac:dyDescent="0.25">
      <c r="A32" s="102" t="s">
        <v>43</v>
      </c>
      <c r="B32" s="189"/>
      <c r="C32" s="189">
        <f t="shared" ref="C32:Q32" si="36">B20+C26-C20</f>
        <v>0</v>
      </c>
      <c r="D32" s="189">
        <f t="shared" si="36"/>
        <v>14.912060702684869</v>
      </c>
      <c r="E32" s="189">
        <f t="shared" si="36"/>
        <v>0</v>
      </c>
      <c r="F32" s="189">
        <f t="shared" si="36"/>
        <v>0</v>
      </c>
      <c r="G32" s="189">
        <f t="shared" si="36"/>
        <v>0</v>
      </c>
      <c r="H32" s="189">
        <f t="shared" si="36"/>
        <v>14.912060702684869</v>
      </c>
      <c r="I32" s="189">
        <f t="shared" si="36"/>
        <v>0</v>
      </c>
      <c r="J32" s="189">
        <f t="shared" si="36"/>
        <v>0</v>
      </c>
      <c r="K32" s="189">
        <f t="shared" si="36"/>
        <v>0</v>
      </c>
      <c r="L32" s="189">
        <f t="shared" si="36"/>
        <v>14.912060702684869</v>
      </c>
      <c r="M32" s="189">
        <f t="shared" si="36"/>
        <v>0</v>
      </c>
      <c r="N32" s="189">
        <f t="shared" si="36"/>
        <v>0</v>
      </c>
      <c r="O32" s="189">
        <f t="shared" si="36"/>
        <v>0</v>
      </c>
      <c r="P32" s="189">
        <f t="shared" si="36"/>
        <v>14.91206070268484</v>
      </c>
      <c r="Q32" s="189">
        <f t="shared" si="36"/>
        <v>0</v>
      </c>
    </row>
    <row r="33" spans="1:17" x14ac:dyDescent="0.25">
      <c r="A33" s="102" t="s">
        <v>344</v>
      </c>
      <c r="B33" s="189"/>
      <c r="C33" s="189">
        <f t="shared" ref="C33:Q33" si="37">B21+C27-C21</f>
        <v>0</v>
      </c>
      <c r="D33" s="189">
        <f t="shared" si="37"/>
        <v>0</v>
      </c>
      <c r="E33" s="189">
        <f t="shared" si="37"/>
        <v>0</v>
      </c>
      <c r="F33" s="189">
        <f t="shared" si="37"/>
        <v>0</v>
      </c>
      <c r="G33" s="189">
        <f t="shared" si="37"/>
        <v>0</v>
      </c>
      <c r="H33" s="189">
        <f t="shared" si="37"/>
        <v>0</v>
      </c>
      <c r="I33" s="189">
        <f t="shared" si="37"/>
        <v>0</v>
      </c>
      <c r="J33" s="189">
        <f t="shared" si="37"/>
        <v>0</v>
      </c>
      <c r="K33" s="189">
        <f t="shared" si="37"/>
        <v>0</v>
      </c>
      <c r="L33" s="189">
        <f t="shared" si="37"/>
        <v>0</v>
      </c>
      <c r="M33" s="189">
        <f t="shared" si="37"/>
        <v>0</v>
      </c>
      <c r="N33" s="189">
        <f t="shared" si="37"/>
        <v>0</v>
      </c>
      <c r="O33" s="189">
        <f t="shared" si="37"/>
        <v>0</v>
      </c>
      <c r="P33" s="189">
        <f t="shared" si="37"/>
        <v>0</v>
      </c>
      <c r="Q33" s="189">
        <f t="shared" si="37"/>
        <v>0</v>
      </c>
    </row>
    <row r="34" spans="1:17" x14ac:dyDescent="0.25">
      <c r="A34" s="119" t="s">
        <v>139</v>
      </c>
      <c r="B34" s="118"/>
      <c r="C34" s="118">
        <f t="shared" ref="C34:Q34" si="38">B22+C28-C22</f>
        <v>34.722144775399158</v>
      </c>
      <c r="D34" s="118">
        <f t="shared" si="38"/>
        <v>0</v>
      </c>
      <c r="E34" s="118">
        <f t="shared" si="38"/>
        <v>34.722144775399101</v>
      </c>
      <c r="F34" s="118">
        <f t="shared" si="38"/>
        <v>0</v>
      </c>
      <c r="G34" s="118">
        <f t="shared" si="38"/>
        <v>34.722144775399215</v>
      </c>
      <c r="H34" s="118">
        <f t="shared" si="38"/>
        <v>0</v>
      </c>
      <c r="I34" s="118">
        <f t="shared" si="38"/>
        <v>0</v>
      </c>
      <c r="J34" s="118">
        <f t="shared" si="38"/>
        <v>34.722144775399215</v>
      </c>
      <c r="K34" s="118">
        <f t="shared" si="38"/>
        <v>0</v>
      </c>
      <c r="L34" s="118">
        <f t="shared" si="38"/>
        <v>34.722144775399215</v>
      </c>
      <c r="M34" s="118">
        <f t="shared" si="38"/>
        <v>0</v>
      </c>
      <c r="N34" s="118">
        <f t="shared" si="38"/>
        <v>34.722144775399215</v>
      </c>
      <c r="O34" s="118">
        <f t="shared" si="38"/>
        <v>0</v>
      </c>
      <c r="P34" s="118">
        <f t="shared" si="38"/>
        <v>34.722144775399215</v>
      </c>
      <c r="Q34" s="118">
        <f t="shared" si="38"/>
        <v>0</v>
      </c>
    </row>
    <row r="35" spans="1:17" x14ac:dyDescent="0.25">
      <c r="A35" s="31" t="s">
        <v>138</v>
      </c>
      <c r="B35" s="70"/>
      <c r="C35" s="70"/>
      <c r="D35" s="70"/>
      <c r="E35" s="70"/>
      <c r="F35" s="70"/>
      <c r="G35" s="70"/>
      <c r="H35" s="70"/>
      <c r="I35" s="70"/>
      <c r="J35" s="70"/>
      <c r="K35" s="70"/>
      <c r="L35" s="70"/>
      <c r="M35" s="70"/>
      <c r="N35" s="70"/>
      <c r="O35" s="70"/>
      <c r="P35" s="70"/>
      <c r="Q35" s="70"/>
    </row>
    <row r="36" spans="1:17" x14ac:dyDescent="0.25">
      <c r="A36" s="110" t="s">
        <v>137</v>
      </c>
      <c r="B36" s="120">
        <f>B18-B11</f>
        <v>16.408839080459771</v>
      </c>
      <c r="C36" s="120">
        <f t="shared" ref="C36:Q36" si="39">C18-C11</f>
        <v>16.143839080459784</v>
      </c>
      <c r="D36" s="120">
        <f t="shared" si="39"/>
        <v>14.603839080459778</v>
      </c>
      <c r="E36" s="120">
        <f t="shared" si="39"/>
        <v>19.293456398178051</v>
      </c>
      <c r="F36" s="120">
        <f t="shared" si="39"/>
        <v>19.650073715896326</v>
      </c>
      <c r="G36" s="120">
        <f t="shared" si="39"/>
        <v>14.060073715896323</v>
      </c>
      <c r="H36" s="120">
        <f t="shared" si="39"/>
        <v>16.036073715896322</v>
      </c>
      <c r="I36" s="120">
        <f t="shared" si="39"/>
        <v>16.082073715896314</v>
      </c>
      <c r="J36" s="120">
        <f t="shared" si="39"/>
        <v>163.96276505703719</v>
      </c>
      <c r="K36" s="120">
        <f t="shared" si="39"/>
        <v>163.96276505703719</v>
      </c>
      <c r="L36" s="120">
        <f t="shared" si="39"/>
        <v>163.96276505703719</v>
      </c>
      <c r="M36" s="120">
        <f t="shared" si="39"/>
        <v>163.96276505703719</v>
      </c>
      <c r="N36" s="120">
        <f t="shared" si="39"/>
        <v>151.38245639817805</v>
      </c>
      <c r="O36" s="120">
        <f t="shared" si="39"/>
        <v>151.38245639817805</v>
      </c>
      <c r="P36" s="120">
        <f t="shared" si="39"/>
        <v>151.38245639817805</v>
      </c>
      <c r="Q36" s="120">
        <f t="shared" si="39"/>
        <v>151.38245639817805</v>
      </c>
    </row>
    <row r="37" spans="1:17" x14ac:dyDescent="0.25">
      <c r="A37" s="180" t="s">
        <v>136</v>
      </c>
      <c r="B37" s="189">
        <f>SUM(B38:B39)</f>
        <v>20.43435632183909</v>
      </c>
      <c r="C37" s="189">
        <f t="shared" ref="C37:Q37" si="40">SUM(C38:C39)</f>
        <v>23.515356321839079</v>
      </c>
      <c r="D37" s="189">
        <f t="shared" si="40"/>
        <v>10.229356321839077</v>
      </c>
      <c r="E37" s="189">
        <f t="shared" si="40"/>
        <v>21.72147772720885</v>
      </c>
      <c r="F37" s="189">
        <f t="shared" si="40"/>
        <v>12.011477727208842</v>
      </c>
      <c r="G37" s="189">
        <f t="shared" si="40"/>
        <v>24.528477727208838</v>
      </c>
      <c r="H37" s="189">
        <f t="shared" si="40"/>
        <v>13.810417024523957</v>
      </c>
      <c r="I37" s="189">
        <f t="shared" si="40"/>
        <v>11.63841702452396</v>
      </c>
      <c r="J37" s="189">
        <f t="shared" si="40"/>
        <v>9.1044170245239684</v>
      </c>
      <c r="K37" s="189">
        <f t="shared" si="40"/>
        <v>22.49541702452396</v>
      </c>
      <c r="L37" s="189">
        <f t="shared" si="40"/>
        <v>9.1024170245239588</v>
      </c>
      <c r="M37" s="189">
        <f t="shared" si="40"/>
        <v>14.784538429893757</v>
      </c>
      <c r="N37" s="189">
        <f t="shared" si="40"/>
        <v>21.252538429893747</v>
      </c>
      <c r="O37" s="189">
        <f t="shared" si="40"/>
        <v>38.923538429893711</v>
      </c>
      <c r="P37" s="189">
        <f t="shared" si="40"/>
        <v>19.01147772720887</v>
      </c>
      <c r="Q37" s="189">
        <f t="shared" si="40"/>
        <v>25.100805218073162</v>
      </c>
    </row>
    <row r="38" spans="1:17" x14ac:dyDescent="0.25">
      <c r="A38" s="179" t="s">
        <v>43</v>
      </c>
      <c r="B38" s="189">
        <f t="shared" ref="B38:Q38" si="41">B20-B13</f>
        <v>20.43435632183909</v>
      </c>
      <c r="C38" s="189">
        <f t="shared" si="41"/>
        <v>23.515356321839079</v>
      </c>
      <c r="D38" s="189">
        <f t="shared" si="41"/>
        <v>10.229356321839077</v>
      </c>
      <c r="E38" s="189">
        <f t="shared" si="41"/>
        <v>21.72147772720885</v>
      </c>
      <c r="F38" s="189">
        <f t="shared" si="41"/>
        <v>12.011477727208842</v>
      </c>
      <c r="G38" s="189">
        <f t="shared" si="41"/>
        <v>24.528477727208838</v>
      </c>
      <c r="H38" s="189">
        <f t="shared" si="41"/>
        <v>13.810417024523957</v>
      </c>
      <c r="I38" s="189">
        <f t="shared" si="41"/>
        <v>11.63841702452396</v>
      </c>
      <c r="J38" s="189">
        <f t="shared" si="41"/>
        <v>9.1044170245239684</v>
      </c>
      <c r="K38" s="189">
        <f t="shared" si="41"/>
        <v>22.49541702452396</v>
      </c>
      <c r="L38" s="189">
        <f t="shared" si="41"/>
        <v>9.1024170245239588</v>
      </c>
      <c r="M38" s="189">
        <f t="shared" si="41"/>
        <v>14.784538429893757</v>
      </c>
      <c r="N38" s="189">
        <f t="shared" si="41"/>
        <v>21.252538429893747</v>
      </c>
      <c r="O38" s="189">
        <f t="shared" si="41"/>
        <v>38.923538429893711</v>
      </c>
      <c r="P38" s="189">
        <f t="shared" si="41"/>
        <v>19.01147772720887</v>
      </c>
      <c r="Q38" s="189">
        <f t="shared" si="41"/>
        <v>25.100805218073162</v>
      </c>
    </row>
    <row r="39" spans="1:17" x14ac:dyDescent="0.25">
      <c r="A39" s="179" t="s">
        <v>344</v>
      </c>
      <c r="B39" s="189">
        <f t="shared" ref="B39:Q39" si="42">B21-B14</f>
        <v>0</v>
      </c>
      <c r="C39" s="189">
        <f t="shared" si="42"/>
        <v>0</v>
      </c>
      <c r="D39" s="189">
        <f t="shared" si="42"/>
        <v>0</v>
      </c>
      <c r="E39" s="189">
        <f t="shared" si="42"/>
        <v>0</v>
      </c>
      <c r="F39" s="189">
        <f t="shared" si="42"/>
        <v>0</v>
      </c>
      <c r="G39" s="189">
        <f t="shared" si="42"/>
        <v>0</v>
      </c>
      <c r="H39" s="189">
        <f t="shared" si="42"/>
        <v>0</v>
      </c>
      <c r="I39" s="189">
        <f t="shared" si="42"/>
        <v>0</v>
      </c>
      <c r="J39" s="189">
        <f t="shared" si="42"/>
        <v>0</v>
      </c>
      <c r="K39" s="189">
        <f t="shared" si="42"/>
        <v>0</v>
      </c>
      <c r="L39" s="189">
        <f t="shared" si="42"/>
        <v>0</v>
      </c>
      <c r="M39" s="189">
        <f t="shared" si="42"/>
        <v>0</v>
      </c>
      <c r="N39" s="189">
        <f t="shared" si="42"/>
        <v>0</v>
      </c>
      <c r="O39" s="189">
        <f t="shared" si="42"/>
        <v>0</v>
      </c>
      <c r="P39" s="189">
        <f t="shared" si="42"/>
        <v>0</v>
      </c>
      <c r="Q39" s="189">
        <f t="shared" si="42"/>
        <v>0</v>
      </c>
    </row>
    <row r="40" spans="1:17" x14ac:dyDescent="0.25">
      <c r="A40" s="108" t="s">
        <v>139</v>
      </c>
      <c r="B40" s="118">
        <f t="shared" ref="B40:Q40" si="43">B22-B15</f>
        <v>61.762452107279671</v>
      </c>
      <c r="C40" s="118">
        <f t="shared" si="43"/>
        <v>27.040307331880513</v>
      </c>
      <c r="D40" s="118">
        <f t="shared" si="43"/>
        <v>54.813175984275631</v>
      </c>
      <c r="E40" s="118">
        <f t="shared" si="43"/>
        <v>129.09769787554308</v>
      </c>
      <c r="F40" s="118">
        <f t="shared" si="43"/>
        <v>47.810334187468698</v>
      </c>
      <c r="G40" s="118">
        <f t="shared" si="43"/>
        <v>283.0881894120696</v>
      </c>
      <c r="H40" s="118">
        <f t="shared" si="43"/>
        <v>101.63485607873633</v>
      </c>
      <c r="I40" s="118">
        <f t="shared" si="43"/>
        <v>59.636768513666311</v>
      </c>
      <c r="J40" s="118">
        <f t="shared" si="43"/>
        <v>188.36795707160047</v>
      </c>
      <c r="K40" s="118">
        <f t="shared" si="43"/>
        <v>642.59462373826716</v>
      </c>
      <c r="L40" s="118">
        <f t="shared" si="43"/>
        <v>491.81247896286789</v>
      </c>
      <c r="M40" s="118">
        <f t="shared" si="43"/>
        <v>673.18581229620122</v>
      </c>
      <c r="N40" s="118">
        <f t="shared" si="43"/>
        <v>506.8103341874687</v>
      </c>
      <c r="O40" s="118">
        <f t="shared" si="43"/>
        <v>725.15033418746862</v>
      </c>
      <c r="P40" s="118">
        <f t="shared" si="43"/>
        <v>690.42818941206951</v>
      </c>
      <c r="Q40" s="118">
        <f t="shared" si="43"/>
        <v>690.42818941206951</v>
      </c>
    </row>
    <row r="41" spans="1:17" x14ac:dyDescent="0.25">
      <c r="A41" s="123"/>
      <c r="B41" s="122"/>
      <c r="C41" s="122"/>
      <c r="D41" s="122"/>
      <c r="E41" s="122"/>
      <c r="F41" s="122"/>
      <c r="G41" s="122"/>
      <c r="H41" s="122"/>
      <c r="I41" s="122"/>
      <c r="J41" s="122"/>
      <c r="K41" s="122"/>
      <c r="L41" s="122"/>
      <c r="M41" s="122"/>
      <c r="N41" s="122"/>
      <c r="O41" s="122"/>
      <c r="P41" s="122"/>
      <c r="Q41" s="122"/>
    </row>
    <row r="42" spans="1:17" x14ac:dyDescent="0.25">
      <c r="A42" s="31" t="s">
        <v>77</v>
      </c>
      <c r="B42" s="192"/>
      <c r="C42" s="192"/>
      <c r="D42" s="192"/>
      <c r="E42" s="192"/>
      <c r="F42" s="192"/>
      <c r="G42" s="192"/>
      <c r="H42" s="192"/>
      <c r="I42" s="192"/>
      <c r="J42" s="192"/>
      <c r="K42" s="192"/>
      <c r="L42" s="192"/>
      <c r="M42" s="192"/>
      <c r="N42" s="192"/>
      <c r="O42" s="192"/>
      <c r="P42" s="192"/>
      <c r="Q42" s="192"/>
    </row>
    <row r="43" spans="1:17" x14ac:dyDescent="0.25">
      <c r="A43" s="50" t="s">
        <v>69</v>
      </c>
      <c r="B43" s="38">
        <v>143.31297011879516</v>
      </c>
      <c r="C43" s="38">
        <v>168.90798999999998</v>
      </c>
      <c r="D43" s="38">
        <v>187.3869</v>
      </c>
      <c r="E43" s="38">
        <v>214.1061</v>
      </c>
      <c r="F43" s="38">
        <v>241.28876</v>
      </c>
      <c r="G43" s="38">
        <v>241.02403382373058</v>
      </c>
      <c r="H43" s="38">
        <v>240.82085000000001</v>
      </c>
      <c r="I43" s="38">
        <v>217.66514000000001</v>
      </c>
      <c r="J43" s="38">
        <v>258.77728000000002</v>
      </c>
      <c r="K43" s="38">
        <v>222.4752</v>
      </c>
      <c r="L43" s="38">
        <v>245.82310522525333</v>
      </c>
      <c r="M43" s="38">
        <v>246.5941947720606</v>
      </c>
      <c r="N43" s="38">
        <v>247.8245001807644</v>
      </c>
      <c r="O43" s="38">
        <v>244.50755514277833</v>
      </c>
      <c r="P43" s="38">
        <v>249.51791209612151</v>
      </c>
      <c r="Q43" s="38">
        <v>256.12166349791556</v>
      </c>
    </row>
    <row r="44" spans="1:17" x14ac:dyDescent="0.25">
      <c r="A44" s="55" t="s">
        <v>33</v>
      </c>
      <c r="B44" s="54">
        <v>9.3630546523701348</v>
      </c>
      <c r="C44" s="54">
        <v>6.2001200000000001</v>
      </c>
      <c r="D44" s="54">
        <v>16.61477</v>
      </c>
      <c r="E44" s="54">
        <v>12.292140000000002</v>
      </c>
      <c r="F44" s="54">
        <v>9.3990500000000008</v>
      </c>
      <c r="G44" s="54">
        <v>8.9074876099039759</v>
      </c>
      <c r="H44" s="54">
        <v>7.0964200000000002</v>
      </c>
      <c r="I44" s="54">
        <v>5.7997399999999999</v>
      </c>
      <c r="J44" s="54">
        <v>6.102060000000014</v>
      </c>
      <c r="K44" s="54">
        <v>3.40063</v>
      </c>
      <c r="L44" s="54">
        <v>2.7229732124189194</v>
      </c>
      <c r="M44" s="54">
        <v>3.3920149885165842</v>
      </c>
      <c r="N44" s="54">
        <v>3.3917479548111542</v>
      </c>
      <c r="O44" s="54">
        <v>2.0540547960358064</v>
      </c>
      <c r="P44" s="54">
        <v>2.722966630572262</v>
      </c>
      <c r="Q44" s="54">
        <v>3.3917143507447332</v>
      </c>
    </row>
    <row r="45" spans="1:17" x14ac:dyDescent="0.25">
      <c r="A45" s="52" t="s">
        <v>32</v>
      </c>
      <c r="B45" s="51">
        <v>0</v>
      </c>
      <c r="C45" s="51">
        <v>0</v>
      </c>
      <c r="D45" s="51">
        <v>0</v>
      </c>
      <c r="E45" s="51">
        <v>0</v>
      </c>
      <c r="F45" s="51">
        <v>0</v>
      </c>
      <c r="G45" s="51">
        <v>0</v>
      </c>
      <c r="H45" s="51">
        <v>0</v>
      </c>
      <c r="I45" s="51">
        <v>0</v>
      </c>
      <c r="J45" s="51">
        <v>0</v>
      </c>
      <c r="K45" s="51">
        <v>0</v>
      </c>
      <c r="L45" s="51">
        <v>0</v>
      </c>
      <c r="M45" s="51">
        <v>0</v>
      </c>
      <c r="N45" s="51">
        <v>0</v>
      </c>
      <c r="O45" s="51">
        <v>0</v>
      </c>
      <c r="P45" s="51">
        <v>0</v>
      </c>
      <c r="Q45" s="51">
        <v>0</v>
      </c>
    </row>
    <row r="46" spans="1:17" x14ac:dyDescent="0.25">
      <c r="A46" s="53" t="s">
        <v>31</v>
      </c>
      <c r="B46" s="51">
        <v>0</v>
      </c>
      <c r="C46" s="51">
        <v>0</v>
      </c>
      <c r="D46" s="51">
        <v>0</v>
      </c>
      <c r="E46" s="51">
        <v>0</v>
      </c>
      <c r="F46" s="51">
        <v>0</v>
      </c>
      <c r="G46" s="51">
        <v>0</v>
      </c>
      <c r="H46" s="51">
        <v>0</v>
      </c>
      <c r="I46" s="51">
        <v>0</v>
      </c>
      <c r="J46" s="51">
        <v>0</v>
      </c>
      <c r="K46" s="51">
        <v>0</v>
      </c>
      <c r="L46" s="51">
        <v>0</v>
      </c>
      <c r="M46" s="51">
        <v>0</v>
      </c>
      <c r="N46" s="51">
        <v>0</v>
      </c>
      <c r="O46" s="51">
        <v>0</v>
      </c>
      <c r="P46" s="51">
        <v>0</v>
      </c>
      <c r="Q46" s="51">
        <v>0</v>
      </c>
    </row>
    <row r="47" spans="1:17" x14ac:dyDescent="0.25">
      <c r="A47" s="53" t="s">
        <v>30</v>
      </c>
      <c r="B47" s="51">
        <v>0</v>
      </c>
      <c r="C47" s="51">
        <v>0</v>
      </c>
      <c r="D47" s="51">
        <v>0</v>
      </c>
      <c r="E47" s="51">
        <v>0</v>
      </c>
      <c r="F47" s="51">
        <v>0</v>
      </c>
      <c r="G47" s="51">
        <v>0</v>
      </c>
      <c r="H47" s="51">
        <v>0</v>
      </c>
      <c r="I47" s="51">
        <v>0</v>
      </c>
      <c r="J47" s="51">
        <v>0</v>
      </c>
      <c r="K47" s="51">
        <v>0</v>
      </c>
      <c r="L47" s="51">
        <v>0</v>
      </c>
      <c r="M47" s="51">
        <v>0</v>
      </c>
      <c r="N47" s="51">
        <v>0</v>
      </c>
      <c r="O47" s="51">
        <v>0</v>
      </c>
      <c r="P47" s="51">
        <v>0</v>
      </c>
      <c r="Q47" s="51">
        <v>0</v>
      </c>
    </row>
    <row r="48" spans="1:17" x14ac:dyDescent="0.25">
      <c r="A48" s="53" t="s">
        <v>76</v>
      </c>
      <c r="B48" s="51">
        <v>0</v>
      </c>
      <c r="C48" s="51">
        <v>0</v>
      </c>
      <c r="D48" s="51">
        <v>0</v>
      </c>
      <c r="E48" s="51">
        <v>0</v>
      </c>
      <c r="F48" s="51">
        <v>0</v>
      </c>
      <c r="G48" s="51">
        <v>0</v>
      </c>
      <c r="H48" s="51">
        <v>0</v>
      </c>
      <c r="I48" s="51">
        <v>0</v>
      </c>
      <c r="J48" s="51">
        <v>0</v>
      </c>
      <c r="K48" s="51">
        <v>0</v>
      </c>
      <c r="L48" s="51">
        <v>0</v>
      </c>
      <c r="M48" s="51">
        <v>0</v>
      </c>
      <c r="N48" s="51">
        <v>0</v>
      </c>
      <c r="O48" s="51">
        <v>0</v>
      </c>
      <c r="P48" s="51">
        <v>0</v>
      </c>
      <c r="Q48" s="51">
        <v>0</v>
      </c>
    </row>
    <row r="49" spans="1:17" x14ac:dyDescent="0.25">
      <c r="A49" s="53" t="s">
        <v>29</v>
      </c>
      <c r="B49" s="51">
        <v>0</v>
      </c>
      <c r="C49" s="51">
        <v>0</v>
      </c>
      <c r="D49" s="51">
        <v>0</v>
      </c>
      <c r="E49" s="51">
        <v>0</v>
      </c>
      <c r="F49" s="51">
        <v>0</v>
      </c>
      <c r="G49" s="51">
        <v>0</v>
      </c>
      <c r="H49" s="51">
        <v>0</v>
      </c>
      <c r="I49" s="51">
        <v>0</v>
      </c>
      <c r="J49" s="51">
        <v>0</v>
      </c>
      <c r="K49" s="51">
        <v>0</v>
      </c>
      <c r="L49" s="51">
        <v>0</v>
      </c>
      <c r="M49" s="51">
        <v>0</v>
      </c>
      <c r="N49" s="51">
        <v>0</v>
      </c>
      <c r="O49" s="51">
        <v>0</v>
      </c>
      <c r="P49" s="51">
        <v>0</v>
      </c>
      <c r="Q49" s="51">
        <v>0</v>
      </c>
    </row>
    <row r="50" spans="1:17" x14ac:dyDescent="0.25">
      <c r="A50" s="53" t="s">
        <v>28</v>
      </c>
      <c r="B50" s="51">
        <v>0</v>
      </c>
      <c r="C50" s="51">
        <v>0</v>
      </c>
      <c r="D50" s="51">
        <v>0</v>
      </c>
      <c r="E50" s="51">
        <v>0</v>
      </c>
      <c r="F50" s="51">
        <v>0</v>
      </c>
      <c r="G50" s="51">
        <v>0</v>
      </c>
      <c r="H50" s="51">
        <v>0</v>
      </c>
      <c r="I50" s="51">
        <v>0</v>
      </c>
      <c r="J50" s="51">
        <v>0</v>
      </c>
      <c r="K50" s="51">
        <v>0</v>
      </c>
      <c r="L50" s="51">
        <v>0</v>
      </c>
      <c r="M50" s="51">
        <v>0</v>
      </c>
      <c r="N50" s="51">
        <v>0</v>
      </c>
      <c r="O50" s="51">
        <v>0</v>
      </c>
      <c r="P50" s="51">
        <v>0</v>
      </c>
      <c r="Q50" s="51">
        <v>0</v>
      </c>
    </row>
    <row r="51" spans="1:17" x14ac:dyDescent="0.25">
      <c r="A51" s="52" t="s">
        <v>27</v>
      </c>
      <c r="B51" s="51">
        <v>25.127273959597812</v>
      </c>
      <c r="C51" s="51">
        <v>19.49485</v>
      </c>
      <c r="D51" s="51">
        <v>26.009679999999999</v>
      </c>
      <c r="E51" s="51">
        <v>27.98631</v>
      </c>
      <c r="F51" s="51">
        <v>29.69577</v>
      </c>
      <c r="G51" s="51">
        <v>27.822522883266707</v>
      </c>
      <c r="H51" s="51">
        <v>27.389279999999999</v>
      </c>
      <c r="I51" s="51">
        <v>29.597370000000002</v>
      </c>
      <c r="J51" s="51">
        <v>37.509990000000002</v>
      </c>
      <c r="K51" s="51">
        <v>25.69502</v>
      </c>
      <c r="L51" s="51">
        <v>32.005382057737492</v>
      </c>
      <c r="M51" s="51">
        <v>32.19994876474059</v>
      </c>
      <c r="N51" s="51">
        <v>31.528548567664828</v>
      </c>
      <c r="O51" s="51">
        <v>29.378227977471866</v>
      </c>
      <c r="P51" s="51">
        <v>29.855723162849664</v>
      </c>
      <c r="Q51" s="51">
        <v>32.337632135585189</v>
      </c>
    </row>
    <row r="52" spans="1:17" x14ac:dyDescent="0.25">
      <c r="A52" s="53" t="s">
        <v>66</v>
      </c>
      <c r="B52" s="51">
        <v>25.127273959597812</v>
      </c>
      <c r="C52" s="51">
        <v>19.49485</v>
      </c>
      <c r="D52" s="51">
        <v>26.009679999999999</v>
      </c>
      <c r="E52" s="51">
        <v>27.98631</v>
      </c>
      <c r="F52" s="51">
        <v>29.69577</v>
      </c>
      <c r="G52" s="51">
        <v>27.822522883266707</v>
      </c>
      <c r="H52" s="51">
        <v>27.389279999999999</v>
      </c>
      <c r="I52" s="51">
        <v>29.597370000000002</v>
      </c>
      <c r="J52" s="51">
        <v>37.509990000000002</v>
      </c>
      <c r="K52" s="51">
        <v>25.69502</v>
      </c>
      <c r="L52" s="51">
        <v>32.005382057737492</v>
      </c>
      <c r="M52" s="51">
        <v>32.19994876474059</v>
      </c>
      <c r="N52" s="51">
        <v>31.528548567664828</v>
      </c>
      <c r="O52" s="51">
        <v>29.378227977471866</v>
      </c>
      <c r="P52" s="51">
        <v>29.855723162849664</v>
      </c>
      <c r="Q52" s="51">
        <v>32.337632135585189</v>
      </c>
    </row>
    <row r="53" spans="1:17" x14ac:dyDescent="0.25">
      <c r="A53" s="53" t="s">
        <v>25</v>
      </c>
      <c r="B53" s="51">
        <v>0</v>
      </c>
      <c r="C53" s="51">
        <v>0</v>
      </c>
      <c r="D53" s="51">
        <v>0</v>
      </c>
      <c r="E53" s="51">
        <v>0</v>
      </c>
      <c r="F53" s="51">
        <v>0</v>
      </c>
      <c r="G53" s="51">
        <v>0</v>
      </c>
      <c r="H53" s="51">
        <v>0</v>
      </c>
      <c r="I53" s="51">
        <v>0</v>
      </c>
      <c r="J53" s="51">
        <v>0</v>
      </c>
      <c r="K53" s="51">
        <v>0</v>
      </c>
      <c r="L53" s="51">
        <v>0</v>
      </c>
      <c r="M53" s="51">
        <v>0</v>
      </c>
      <c r="N53" s="51">
        <v>0</v>
      </c>
      <c r="O53" s="51">
        <v>0</v>
      </c>
      <c r="P53" s="51">
        <v>0</v>
      </c>
      <c r="Q53" s="51">
        <v>0</v>
      </c>
    </row>
    <row r="54" spans="1:17" x14ac:dyDescent="0.25">
      <c r="A54" s="52" t="s">
        <v>24</v>
      </c>
      <c r="B54" s="51">
        <v>0</v>
      </c>
      <c r="C54" s="51">
        <v>0</v>
      </c>
      <c r="D54" s="51">
        <v>0</v>
      </c>
      <c r="E54" s="51">
        <v>0</v>
      </c>
      <c r="F54" s="51">
        <v>0</v>
      </c>
      <c r="G54" s="51">
        <v>0</v>
      </c>
      <c r="H54" s="51">
        <v>0</v>
      </c>
      <c r="I54" s="51">
        <v>0</v>
      </c>
      <c r="J54" s="51">
        <v>0</v>
      </c>
      <c r="K54" s="51">
        <v>0</v>
      </c>
      <c r="L54" s="51">
        <v>0</v>
      </c>
      <c r="M54" s="51">
        <v>0</v>
      </c>
      <c r="N54" s="51">
        <v>0</v>
      </c>
      <c r="O54" s="51">
        <v>0</v>
      </c>
      <c r="P54" s="51">
        <v>0</v>
      </c>
      <c r="Q54" s="51">
        <v>0</v>
      </c>
    </row>
    <row r="55" spans="1:17" x14ac:dyDescent="0.25">
      <c r="A55" s="53" t="s">
        <v>23</v>
      </c>
      <c r="B55" s="51">
        <v>0</v>
      </c>
      <c r="C55" s="51">
        <v>0</v>
      </c>
      <c r="D55" s="51">
        <v>0</v>
      </c>
      <c r="E55" s="51">
        <v>0</v>
      </c>
      <c r="F55" s="51">
        <v>0</v>
      </c>
      <c r="G55" s="51">
        <v>0</v>
      </c>
      <c r="H55" s="51">
        <v>0</v>
      </c>
      <c r="I55" s="51">
        <v>0</v>
      </c>
      <c r="J55" s="51">
        <v>0</v>
      </c>
      <c r="K55" s="51">
        <v>0</v>
      </c>
      <c r="L55" s="51">
        <v>0</v>
      </c>
      <c r="M55" s="51">
        <v>0</v>
      </c>
      <c r="N55" s="51">
        <v>0</v>
      </c>
      <c r="O55" s="51">
        <v>0</v>
      </c>
      <c r="P55" s="51">
        <v>0</v>
      </c>
      <c r="Q55" s="51">
        <v>0</v>
      </c>
    </row>
    <row r="56" spans="1:17" x14ac:dyDescent="0.25">
      <c r="A56" s="53" t="s">
        <v>74</v>
      </c>
      <c r="B56" s="51">
        <v>0</v>
      </c>
      <c r="C56" s="51">
        <v>0</v>
      </c>
      <c r="D56" s="51">
        <v>0</v>
      </c>
      <c r="E56" s="51">
        <v>0</v>
      </c>
      <c r="F56" s="51">
        <v>0</v>
      </c>
      <c r="G56" s="51">
        <v>0</v>
      </c>
      <c r="H56" s="51">
        <v>0</v>
      </c>
      <c r="I56" s="51">
        <v>0</v>
      </c>
      <c r="J56" s="51">
        <v>0</v>
      </c>
      <c r="K56" s="51">
        <v>0</v>
      </c>
      <c r="L56" s="51">
        <v>0</v>
      </c>
      <c r="M56" s="51">
        <v>0</v>
      </c>
      <c r="N56" s="51">
        <v>0</v>
      </c>
      <c r="O56" s="51">
        <v>0</v>
      </c>
      <c r="P56" s="51">
        <v>0</v>
      </c>
      <c r="Q56" s="51">
        <v>0</v>
      </c>
    </row>
    <row r="57" spans="1:17" x14ac:dyDescent="0.25">
      <c r="A57" s="53" t="s">
        <v>73</v>
      </c>
      <c r="B57" s="51">
        <v>0</v>
      </c>
      <c r="C57" s="51">
        <v>0</v>
      </c>
      <c r="D57" s="51">
        <v>0</v>
      </c>
      <c r="E57" s="51">
        <v>0</v>
      </c>
      <c r="F57" s="51">
        <v>0</v>
      </c>
      <c r="G57" s="51">
        <v>0</v>
      </c>
      <c r="H57" s="51">
        <v>0</v>
      </c>
      <c r="I57" s="51">
        <v>0</v>
      </c>
      <c r="J57" s="51">
        <v>0</v>
      </c>
      <c r="K57" s="51">
        <v>0</v>
      </c>
      <c r="L57" s="51">
        <v>0</v>
      </c>
      <c r="M57" s="51">
        <v>0</v>
      </c>
      <c r="N57" s="51">
        <v>0</v>
      </c>
      <c r="O57" s="51">
        <v>0</v>
      </c>
      <c r="P57" s="51">
        <v>0</v>
      </c>
      <c r="Q57" s="51">
        <v>0</v>
      </c>
    </row>
    <row r="58" spans="1:17" x14ac:dyDescent="0.25">
      <c r="A58" s="53" t="s">
        <v>72</v>
      </c>
      <c r="B58" s="51">
        <v>0</v>
      </c>
      <c r="C58" s="51">
        <v>0</v>
      </c>
      <c r="D58" s="51">
        <v>0</v>
      </c>
      <c r="E58" s="51">
        <v>0</v>
      </c>
      <c r="F58" s="51">
        <v>0</v>
      </c>
      <c r="G58" s="51">
        <v>0</v>
      </c>
      <c r="H58" s="51">
        <v>0</v>
      </c>
      <c r="I58" s="51">
        <v>0</v>
      </c>
      <c r="J58" s="51">
        <v>0</v>
      </c>
      <c r="K58" s="51">
        <v>0</v>
      </c>
      <c r="L58" s="51">
        <v>0</v>
      </c>
      <c r="M58" s="51">
        <v>0</v>
      </c>
      <c r="N58" s="51">
        <v>0</v>
      </c>
      <c r="O58" s="51">
        <v>0</v>
      </c>
      <c r="P58" s="51">
        <v>0</v>
      </c>
      <c r="Q58" s="51">
        <v>0</v>
      </c>
    </row>
    <row r="59" spans="1:17" x14ac:dyDescent="0.25">
      <c r="A59" s="53" t="s">
        <v>71</v>
      </c>
      <c r="B59" s="51">
        <v>0</v>
      </c>
      <c r="C59" s="51">
        <v>0</v>
      </c>
      <c r="D59" s="51">
        <v>0</v>
      </c>
      <c r="E59" s="51">
        <v>0</v>
      </c>
      <c r="F59" s="51">
        <v>0</v>
      </c>
      <c r="G59" s="51">
        <v>0</v>
      </c>
      <c r="H59" s="51">
        <v>0</v>
      </c>
      <c r="I59" s="51">
        <v>0</v>
      </c>
      <c r="J59" s="51">
        <v>0</v>
      </c>
      <c r="K59" s="51">
        <v>0</v>
      </c>
      <c r="L59" s="51">
        <v>0</v>
      </c>
      <c r="M59" s="51">
        <v>0</v>
      </c>
      <c r="N59" s="51">
        <v>0</v>
      </c>
      <c r="O59" s="51">
        <v>0</v>
      </c>
      <c r="P59" s="51">
        <v>0</v>
      </c>
      <c r="Q59" s="51">
        <v>0</v>
      </c>
    </row>
    <row r="60" spans="1:17" x14ac:dyDescent="0.25">
      <c r="A60" s="52" t="s">
        <v>22</v>
      </c>
      <c r="B60" s="51">
        <v>0</v>
      </c>
      <c r="C60" s="51">
        <v>0</v>
      </c>
      <c r="D60" s="51">
        <v>0</v>
      </c>
      <c r="E60" s="51">
        <v>0</v>
      </c>
      <c r="F60" s="51">
        <v>0</v>
      </c>
      <c r="G60" s="51">
        <v>0</v>
      </c>
      <c r="H60" s="51">
        <v>0</v>
      </c>
      <c r="I60" s="51">
        <v>0</v>
      </c>
      <c r="J60" s="51">
        <v>0</v>
      </c>
      <c r="K60" s="51">
        <v>0</v>
      </c>
      <c r="L60" s="51">
        <v>0</v>
      </c>
      <c r="M60" s="51">
        <v>0</v>
      </c>
      <c r="N60" s="51">
        <v>0</v>
      </c>
      <c r="O60" s="51">
        <v>0</v>
      </c>
      <c r="P60" s="51">
        <v>0</v>
      </c>
      <c r="Q60" s="51">
        <v>0</v>
      </c>
    </row>
    <row r="61" spans="1:17" x14ac:dyDescent="0.25">
      <c r="A61" s="63" t="s">
        <v>21</v>
      </c>
      <c r="B61" s="62">
        <v>108.82264150682721</v>
      </c>
      <c r="C61" s="62">
        <v>143.21302</v>
      </c>
      <c r="D61" s="62">
        <v>144.76245</v>
      </c>
      <c r="E61" s="62">
        <v>173.82765000000001</v>
      </c>
      <c r="F61" s="62">
        <v>202.19394</v>
      </c>
      <c r="G61" s="62">
        <v>204.2940233305599</v>
      </c>
      <c r="H61" s="62">
        <v>206.33515</v>
      </c>
      <c r="I61" s="62">
        <v>182.26803000000001</v>
      </c>
      <c r="J61" s="62">
        <v>215.16523000000001</v>
      </c>
      <c r="K61" s="62">
        <v>193.37954999999999</v>
      </c>
      <c r="L61" s="62">
        <v>211.09474995509692</v>
      </c>
      <c r="M61" s="62">
        <v>211.00223101880343</v>
      </c>
      <c r="N61" s="62">
        <v>212.90420365828842</v>
      </c>
      <c r="O61" s="62">
        <v>213.07527236927066</v>
      </c>
      <c r="P61" s="62">
        <v>216.93922230269959</v>
      </c>
      <c r="Q61" s="62">
        <v>220.39231701158562</v>
      </c>
    </row>
    <row r="62" spans="1:17" x14ac:dyDescent="0.25">
      <c r="A62" s="191" t="s">
        <v>105</v>
      </c>
      <c r="B62" s="190">
        <f>SUM(B63:B64,B67)</f>
        <v>143.31297011879516</v>
      </c>
      <c r="C62" s="190">
        <f t="shared" ref="C62:Q62" si="44">SUM(C63:C64,C67)</f>
        <v>168.90798999999998</v>
      </c>
      <c r="D62" s="190">
        <f t="shared" si="44"/>
        <v>187.3869</v>
      </c>
      <c r="E62" s="190">
        <f t="shared" si="44"/>
        <v>214.10609999999997</v>
      </c>
      <c r="F62" s="190">
        <f t="shared" si="44"/>
        <v>241.28876</v>
      </c>
      <c r="G62" s="190">
        <f t="shared" si="44"/>
        <v>241.02403382373058</v>
      </c>
      <c r="H62" s="190">
        <f t="shared" si="44"/>
        <v>240.82085000000001</v>
      </c>
      <c r="I62" s="190">
        <f t="shared" si="44"/>
        <v>217.66514000000001</v>
      </c>
      <c r="J62" s="190">
        <f t="shared" si="44"/>
        <v>258.77728000000002</v>
      </c>
      <c r="K62" s="190">
        <f t="shared" si="44"/>
        <v>222.4752</v>
      </c>
      <c r="L62" s="190">
        <f t="shared" si="44"/>
        <v>245.82310522525333</v>
      </c>
      <c r="M62" s="190">
        <f t="shared" si="44"/>
        <v>246.5941947720606</v>
      </c>
      <c r="N62" s="190">
        <f t="shared" si="44"/>
        <v>247.8245001807644</v>
      </c>
      <c r="O62" s="190">
        <f t="shared" si="44"/>
        <v>244.50755514277833</v>
      </c>
      <c r="P62" s="190">
        <f t="shared" si="44"/>
        <v>249.51791209612151</v>
      </c>
      <c r="Q62" s="190">
        <f t="shared" si="44"/>
        <v>256.12166349791556</v>
      </c>
    </row>
    <row r="63" spans="1:17" x14ac:dyDescent="0.25">
      <c r="A63" s="121" t="s">
        <v>44</v>
      </c>
      <c r="B63" s="120">
        <v>14.705886687473278</v>
      </c>
      <c r="C63" s="120">
        <v>17.572124976816923</v>
      </c>
      <c r="D63" s="120">
        <v>17.388468066862593</v>
      </c>
      <c r="E63" s="120">
        <v>22.952235978406538</v>
      </c>
      <c r="F63" s="120">
        <v>22.167866853181909</v>
      </c>
      <c r="G63" s="120">
        <v>27.677521468962407</v>
      </c>
      <c r="H63" s="120">
        <v>24.793027804427815</v>
      </c>
      <c r="I63" s="120">
        <v>20.640981937997193</v>
      </c>
      <c r="J63" s="120">
        <v>0</v>
      </c>
      <c r="K63" s="120">
        <v>0</v>
      </c>
      <c r="L63" s="120">
        <v>0</v>
      </c>
      <c r="M63" s="120">
        <v>0</v>
      </c>
      <c r="N63" s="120">
        <v>0</v>
      </c>
      <c r="O63" s="120">
        <v>0</v>
      </c>
      <c r="P63" s="120">
        <v>0</v>
      </c>
      <c r="Q63" s="120">
        <v>0</v>
      </c>
    </row>
    <row r="64" spans="1:17" x14ac:dyDescent="0.25">
      <c r="A64" s="179" t="s">
        <v>59</v>
      </c>
      <c r="B64" s="189">
        <f>SUM(B65:B66)</f>
        <v>73.254500730224393</v>
      </c>
      <c r="C64" s="189">
        <f t="shared" ref="C64:Q64" si="45">SUM(C65:C66)</f>
        <v>85.354061298391017</v>
      </c>
      <c r="D64" s="189">
        <f t="shared" si="45"/>
        <v>88.437891577812366</v>
      </c>
      <c r="E64" s="189">
        <f t="shared" si="45"/>
        <v>111.81444706235278</v>
      </c>
      <c r="F64" s="189">
        <f t="shared" si="45"/>
        <v>106.7867111459131</v>
      </c>
      <c r="G64" s="189">
        <f t="shared" si="45"/>
        <v>119.53250525449366</v>
      </c>
      <c r="H64" s="189">
        <f t="shared" si="45"/>
        <v>105.59543677774961</v>
      </c>
      <c r="I64" s="189">
        <f t="shared" si="45"/>
        <v>89.143396916098681</v>
      </c>
      <c r="J64" s="189">
        <f t="shared" si="45"/>
        <v>129.98454602487246</v>
      </c>
      <c r="K64" s="189">
        <f t="shared" si="45"/>
        <v>151.10472653796216</v>
      </c>
      <c r="L64" s="189">
        <f t="shared" si="45"/>
        <v>152.62989622595614</v>
      </c>
      <c r="M64" s="189">
        <f t="shared" si="45"/>
        <v>181.19361379787298</v>
      </c>
      <c r="N64" s="189">
        <f t="shared" si="45"/>
        <v>160.42937672958865</v>
      </c>
      <c r="O64" s="189">
        <f t="shared" si="45"/>
        <v>189.5887558091467</v>
      </c>
      <c r="P64" s="189">
        <f t="shared" si="45"/>
        <v>194.7757776422248</v>
      </c>
      <c r="Q64" s="189">
        <f t="shared" si="45"/>
        <v>201.88372750376479</v>
      </c>
    </row>
    <row r="65" spans="1:17" x14ac:dyDescent="0.25">
      <c r="A65" s="102" t="s">
        <v>43</v>
      </c>
      <c r="B65" s="189">
        <v>73.254500730224393</v>
      </c>
      <c r="C65" s="189">
        <v>85.354061298391017</v>
      </c>
      <c r="D65" s="189">
        <v>88.437891577812366</v>
      </c>
      <c r="E65" s="189">
        <v>111.81444706235278</v>
      </c>
      <c r="F65" s="189">
        <v>106.7867111459131</v>
      </c>
      <c r="G65" s="189">
        <v>119.53250525449366</v>
      </c>
      <c r="H65" s="189">
        <v>105.59543677774961</v>
      </c>
      <c r="I65" s="189">
        <v>89.143396916098681</v>
      </c>
      <c r="J65" s="189">
        <v>129.98454602487246</v>
      </c>
      <c r="K65" s="189">
        <v>151.10472653796216</v>
      </c>
      <c r="L65" s="189">
        <v>152.62989622595614</v>
      </c>
      <c r="M65" s="189">
        <v>181.19361379787298</v>
      </c>
      <c r="N65" s="189">
        <v>160.42937672958865</v>
      </c>
      <c r="O65" s="189">
        <v>189.5887558091467</v>
      </c>
      <c r="P65" s="189">
        <v>194.7757776422248</v>
      </c>
      <c r="Q65" s="189">
        <v>201.88372750376479</v>
      </c>
    </row>
    <row r="66" spans="1:17" x14ac:dyDescent="0.25">
      <c r="A66" s="102" t="s">
        <v>344</v>
      </c>
      <c r="B66" s="189">
        <v>0</v>
      </c>
      <c r="C66" s="189">
        <v>0</v>
      </c>
      <c r="D66" s="189">
        <v>0</v>
      </c>
      <c r="E66" s="189">
        <v>0</v>
      </c>
      <c r="F66" s="189">
        <v>0</v>
      </c>
      <c r="G66" s="189">
        <v>0</v>
      </c>
      <c r="H66" s="189">
        <v>0</v>
      </c>
      <c r="I66" s="189">
        <v>0</v>
      </c>
      <c r="J66" s="189">
        <v>0</v>
      </c>
      <c r="K66" s="189">
        <v>0</v>
      </c>
      <c r="L66" s="189">
        <v>0</v>
      </c>
      <c r="M66" s="189">
        <v>0</v>
      </c>
      <c r="N66" s="189">
        <v>0</v>
      </c>
      <c r="O66" s="189">
        <v>0</v>
      </c>
      <c r="P66" s="189">
        <v>0</v>
      </c>
      <c r="Q66" s="189">
        <v>0</v>
      </c>
    </row>
    <row r="67" spans="1:17" x14ac:dyDescent="0.25">
      <c r="A67" s="119" t="s">
        <v>42</v>
      </c>
      <c r="B67" s="118">
        <v>55.352582701097489</v>
      </c>
      <c r="C67" s="118">
        <v>65.981803724792044</v>
      </c>
      <c r="D67" s="118">
        <v>81.560540355325031</v>
      </c>
      <c r="E67" s="118">
        <v>79.339416959240666</v>
      </c>
      <c r="F67" s="118">
        <v>112.33418200090497</v>
      </c>
      <c r="G67" s="118">
        <v>93.814007100274523</v>
      </c>
      <c r="H67" s="118">
        <v>110.43238541782257</v>
      </c>
      <c r="I67" s="118">
        <v>107.88076114590413</v>
      </c>
      <c r="J67" s="118">
        <v>128.79273397512756</v>
      </c>
      <c r="K67" s="118">
        <v>71.370473462037836</v>
      </c>
      <c r="L67" s="118">
        <v>93.193208999297184</v>
      </c>
      <c r="M67" s="118">
        <v>65.400580974187619</v>
      </c>
      <c r="N67" s="118">
        <v>87.395123451175749</v>
      </c>
      <c r="O67" s="118">
        <v>54.918799333631625</v>
      </c>
      <c r="P67" s="118">
        <v>54.742134453896711</v>
      </c>
      <c r="Q67" s="118">
        <v>54.237935994150774</v>
      </c>
    </row>
    <row r="68" spans="1:17" x14ac:dyDescent="0.25">
      <c r="A68" s="123"/>
      <c r="B68" s="122"/>
      <c r="C68" s="122"/>
      <c r="D68" s="122"/>
      <c r="E68" s="122"/>
      <c r="F68" s="122"/>
      <c r="G68" s="122"/>
      <c r="H68" s="122"/>
      <c r="I68" s="122"/>
      <c r="J68" s="122"/>
      <c r="K68" s="122"/>
      <c r="L68" s="122"/>
      <c r="M68" s="122"/>
      <c r="N68" s="122"/>
      <c r="O68" s="122"/>
      <c r="P68" s="122"/>
      <c r="Q68" s="122"/>
    </row>
    <row r="69" spans="1:17" x14ac:dyDescent="0.25">
      <c r="A69" s="31" t="s">
        <v>63</v>
      </c>
      <c r="B69" s="70">
        <f t="shared" ref="B69:Q69" si="46">SUM(B70:B71)</f>
        <v>274.08802544085336</v>
      </c>
      <c r="C69" s="70">
        <f t="shared" si="46"/>
        <v>248.50462869447603</v>
      </c>
      <c r="D69" s="70">
        <f t="shared" si="46"/>
        <v>304.33754225986399</v>
      </c>
      <c r="E69" s="70">
        <f t="shared" si="46"/>
        <v>295.05984185234001</v>
      </c>
      <c r="F69" s="70">
        <f t="shared" si="46"/>
        <v>360.63200422493196</v>
      </c>
      <c r="G69" s="70">
        <f t="shared" si="46"/>
        <v>356.61496517642036</v>
      </c>
      <c r="H69" s="70">
        <f t="shared" si="46"/>
        <v>334.55245164287999</v>
      </c>
      <c r="I69" s="70">
        <f t="shared" si="46"/>
        <v>331.68881752702003</v>
      </c>
      <c r="J69" s="70">
        <f t="shared" si="46"/>
        <v>357.73183318288409</v>
      </c>
      <c r="K69" s="70">
        <f t="shared" si="46"/>
        <v>300.707180083776</v>
      </c>
      <c r="L69" s="70">
        <f t="shared" si="46"/>
        <v>350.84360729218554</v>
      </c>
      <c r="M69" s="70">
        <f t="shared" si="46"/>
        <v>352.11360875758481</v>
      </c>
      <c r="N69" s="70">
        <f t="shared" si="46"/>
        <v>348.82511118808623</v>
      </c>
      <c r="O69" s="70">
        <f t="shared" si="46"/>
        <v>343.50805989014617</v>
      </c>
      <c r="P69" s="70">
        <f t="shared" si="46"/>
        <v>348.38852017224241</v>
      </c>
      <c r="Q69" s="70">
        <f t="shared" si="46"/>
        <v>367.54706192313233</v>
      </c>
    </row>
    <row r="70" spans="1:17" x14ac:dyDescent="0.25">
      <c r="A70" s="55" t="s">
        <v>343</v>
      </c>
      <c r="B70" s="54">
        <v>97.530685440853347</v>
      </c>
      <c r="C70" s="54">
        <v>71.545338694476001</v>
      </c>
      <c r="D70" s="54">
        <v>127.780202259864</v>
      </c>
      <c r="E70" s="54">
        <v>115.60099185234002</v>
      </c>
      <c r="F70" s="54">
        <v>108.377834224932</v>
      </c>
      <c r="G70" s="54">
        <v>102.39477517642038</v>
      </c>
      <c r="H70" s="54">
        <v>94.203341642880005</v>
      </c>
      <c r="I70" s="54">
        <v>94.254257527020016</v>
      </c>
      <c r="J70" s="54">
        <v>114.08816318288407</v>
      </c>
      <c r="K70" s="54">
        <v>75.586730083776004</v>
      </c>
      <c r="L70" s="54">
        <v>87.372657292185551</v>
      </c>
      <c r="M70" s="54">
        <v>90.826878757584851</v>
      </c>
      <c r="N70" s="54">
        <v>89.248701188086187</v>
      </c>
      <c r="O70" s="54">
        <v>78.205339890146149</v>
      </c>
      <c r="P70" s="54">
        <v>82.323520172242397</v>
      </c>
      <c r="Q70" s="54">
        <v>91.148921923132306</v>
      </c>
    </row>
    <row r="71" spans="1:17" x14ac:dyDescent="0.25">
      <c r="A71" s="52" t="s">
        <v>106</v>
      </c>
      <c r="B71" s="51">
        <v>176.55734000000001</v>
      </c>
      <c r="C71" s="51">
        <v>176.95929000000001</v>
      </c>
      <c r="D71" s="51">
        <v>176.55734000000001</v>
      </c>
      <c r="E71" s="51">
        <v>179.45885000000001</v>
      </c>
      <c r="F71" s="51">
        <v>252.25416999999999</v>
      </c>
      <c r="G71" s="51">
        <v>254.22019</v>
      </c>
      <c r="H71" s="51">
        <v>240.34911</v>
      </c>
      <c r="I71" s="51">
        <v>237.43456</v>
      </c>
      <c r="J71" s="51">
        <v>243.64366999999999</v>
      </c>
      <c r="K71" s="51">
        <v>225.12045000000001</v>
      </c>
      <c r="L71" s="51">
        <v>263.47095000000002</v>
      </c>
      <c r="M71" s="51">
        <v>261.28672999999998</v>
      </c>
      <c r="N71" s="51">
        <v>259.57641000000001</v>
      </c>
      <c r="O71" s="51">
        <v>265.30272000000002</v>
      </c>
      <c r="P71" s="51">
        <v>266.065</v>
      </c>
      <c r="Q71" s="51">
        <v>276.39814000000001</v>
      </c>
    </row>
    <row r="72" spans="1:17" x14ac:dyDescent="0.25">
      <c r="A72" s="50" t="s">
        <v>105</v>
      </c>
      <c r="B72" s="38">
        <f t="shared" ref="B72:Q72" si="47">SUM(B73:B74,B77)</f>
        <v>274.0880254408533</v>
      </c>
      <c r="C72" s="38">
        <f t="shared" si="47"/>
        <v>248.50462869447594</v>
      </c>
      <c r="D72" s="38">
        <f t="shared" si="47"/>
        <v>304.33754225986394</v>
      </c>
      <c r="E72" s="38">
        <f t="shared" si="47"/>
        <v>295.05984185234001</v>
      </c>
      <c r="F72" s="38">
        <f t="shared" si="47"/>
        <v>360.63200422493202</v>
      </c>
      <c r="G72" s="38">
        <f t="shared" si="47"/>
        <v>356.61496517642041</v>
      </c>
      <c r="H72" s="38">
        <f t="shared" si="47"/>
        <v>334.55245164287999</v>
      </c>
      <c r="I72" s="38">
        <f t="shared" si="47"/>
        <v>331.68881752701998</v>
      </c>
      <c r="J72" s="38">
        <f t="shared" si="47"/>
        <v>357.73183318288403</v>
      </c>
      <c r="K72" s="38">
        <f t="shared" si="47"/>
        <v>300.70718008377605</v>
      </c>
      <c r="L72" s="38">
        <f t="shared" si="47"/>
        <v>350.8436072921856</v>
      </c>
      <c r="M72" s="38">
        <f t="shared" si="47"/>
        <v>352.11360875758476</v>
      </c>
      <c r="N72" s="38">
        <f t="shared" si="47"/>
        <v>348.82511118808623</v>
      </c>
      <c r="O72" s="38">
        <f t="shared" si="47"/>
        <v>343.50805989014606</v>
      </c>
      <c r="P72" s="38">
        <f t="shared" si="47"/>
        <v>348.38852017224235</v>
      </c>
      <c r="Q72" s="38">
        <f t="shared" si="47"/>
        <v>367.54706192313233</v>
      </c>
    </row>
    <row r="73" spans="1:17" x14ac:dyDescent="0.25">
      <c r="A73" s="121" t="s">
        <v>44</v>
      </c>
      <c r="B73" s="120">
        <f>NFM_emi!B$5</f>
        <v>31.440366614569282</v>
      </c>
      <c r="C73" s="120">
        <f>NFM_emi!C$5</f>
        <v>31.418871573862315</v>
      </c>
      <c r="D73" s="120">
        <f>NFM_emi!D$5</f>
        <v>35.705961222889769</v>
      </c>
      <c r="E73" s="120">
        <f>NFM_emi!E$5</f>
        <v>45.74851172941532</v>
      </c>
      <c r="F73" s="120">
        <f>NFM_emi!F$5</f>
        <v>41.027671029663615</v>
      </c>
      <c r="G73" s="120">
        <f>NFM_emi!G$5</f>
        <v>48.753511256666684</v>
      </c>
      <c r="H73" s="120">
        <f>NFM_emi!H$5</f>
        <v>42.508271599333881</v>
      </c>
      <c r="I73" s="120">
        <f>NFM_emi!I$5</f>
        <v>35.305774882816841</v>
      </c>
      <c r="J73" s="120">
        <f>NFM_emi!J$5</f>
        <v>0</v>
      </c>
      <c r="K73" s="120">
        <f>NFM_emi!K$5</f>
        <v>0</v>
      </c>
      <c r="L73" s="120">
        <f>NFM_emi!L$5</f>
        <v>0</v>
      </c>
      <c r="M73" s="120">
        <f>NFM_emi!M$5</f>
        <v>0</v>
      </c>
      <c r="N73" s="120">
        <f>NFM_emi!N$5</f>
        <v>0</v>
      </c>
      <c r="O73" s="120">
        <f>NFM_emi!O$5</f>
        <v>0</v>
      </c>
      <c r="P73" s="120">
        <f>NFM_emi!P$5</f>
        <v>0</v>
      </c>
      <c r="Q73" s="120">
        <f>NFM_emi!Q$5</f>
        <v>0</v>
      </c>
    </row>
    <row r="74" spans="1:17" x14ac:dyDescent="0.25">
      <c r="A74" s="179" t="s">
        <v>59</v>
      </c>
      <c r="B74" s="189">
        <f>SUM(B75:B76)</f>
        <v>199.50429783613637</v>
      </c>
      <c r="C74" s="189">
        <f t="shared" ref="C74:Q74" si="48">SUM(C75:C76)</f>
        <v>191.44172352405241</v>
      </c>
      <c r="D74" s="189">
        <f t="shared" si="48"/>
        <v>226.14850761119004</v>
      </c>
      <c r="E74" s="189">
        <f t="shared" si="48"/>
        <v>208.20304316703783</v>
      </c>
      <c r="F74" s="189">
        <f t="shared" si="48"/>
        <v>272.57044489771846</v>
      </c>
      <c r="G74" s="189">
        <f t="shared" si="48"/>
        <v>273.07069398105671</v>
      </c>
      <c r="H74" s="189">
        <f t="shared" si="48"/>
        <v>254.18938577839111</v>
      </c>
      <c r="I74" s="189">
        <f t="shared" si="48"/>
        <v>253.05245649222198</v>
      </c>
      <c r="J74" s="189">
        <f t="shared" si="48"/>
        <v>279.41346526182025</v>
      </c>
      <c r="K74" s="189">
        <f t="shared" si="48"/>
        <v>253.17009113937792</v>
      </c>
      <c r="L74" s="189">
        <f t="shared" si="48"/>
        <v>293.49144116206998</v>
      </c>
      <c r="M74" s="189">
        <f t="shared" si="48"/>
        <v>314.32918753152518</v>
      </c>
      <c r="N74" s="189">
        <f t="shared" si="48"/>
        <v>301.05202801680542</v>
      </c>
      <c r="O74" s="189">
        <f t="shared" si="48"/>
        <v>314.13325566140099</v>
      </c>
      <c r="P74" s="189">
        <f t="shared" si="48"/>
        <v>318.4155866627774</v>
      </c>
      <c r="Q74" s="189">
        <f t="shared" si="48"/>
        <v>335.87783897816485</v>
      </c>
    </row>
    <row r="75" spans="1:17" x14ac:dyDescent="0.25">
      <c r="A75" s="102" t="s">
        <v>43</v>
      </c>
      <c r="B75" s="189">
        <f>NFM_emi!B$33</f>
        <v>199.50429783613637</v>
      </c>
      <c r="C75" s="189">
        <f>NFM_emi!C$33</f>
        <v>191.44172352405241</v>
      </c>
      <c r="D75" s="189">
        <f>NFM_emi!D$33</f>
        <v>226.14850761119004</v>
      </c>
      <c r="E75" s="189">
        <f>NFM_emi!E$33</f>
        <v>208.20304316703783</v>
      </c>
      <c r="F75" s="189">
        <f>NFM_emi!F$33</f>
        <v>272.57044489771846</v>
      </c>
      <c r="G75" s="189">
        <f>NFM_emi!G$33</f>
        <v>273.07069398105671</v>
      </c>
      <c r="H75" s="189">
        <f>NFM_emi!H$33</f>
        <v>254.18938577839111</v>
      </c>
      <c r="I75" s="189">
        <f>NFM_emi!I$33</f>
        <v>253.05245649222198</v>
      </c>
      <c r="J75" s="189">
        <f>NFM_emi!J$33</f>
        <v>279.41346526182025</v>
      </c>
      <c r="K75" s="189">
        <f>NFM_emi!K$33</f>
        <v>253.17009113937792</v>
      </c>
      <c r="L75" s="189">
        <f>NFM_emi!L$33</f>
        <v>293.49144116206998</v>
      </c>
      <c r="M75" s="189">
        <f>NFM_emi!M$33</f>
        <v>314.32918753152518</v>
      </c>
      <c r="N75" s="189">
        <f>NFM_emi!N$33</f>
        <v>301.05202801680542</v>
      </c>
      <c r="O75" s="189">
        <f>NFM_emi!O$33</f>
        <v>314.13325566140099</v>
      </c>
      <c r="P75" s="189">
        <f>NFM_emi!P$33</f>
        <v>318.4155866627774</v>
      </c>
      <c r="Q75" s="189">
        <f>NFM_emi!Q$33</f>
        <v>335.87783897816485</v>
      </c>
    </row>
    <row r="76" spans="1:17" x14ac:dyDescent="0.25">
      <c r="A76" s="102" t="s">
        <v>344</v>
      </c>
      <c r="B76" s="189">
        <f>NFM_emi!B$70</f>
        <v>0</v>
      </c>
      <c r="C76" s="189">
        <f>NFM_emi!C$70</f>
        <v>0</v>
      </c>
      <c r="D76" s="189">
        <f>NFM_emi!D$70</f>
        <v>0</v>
      </c>
      <c r="E76" s="189">
        <f>NFM_emi!E$70</f>
        <v>0</v>
      </c>
      <c r="F76" s="189">
        <f>NFM_emi!F$70</f>
        <v>0</v>
      </c>
      <c r="G76" s="189">
        <f>NFM_emi!G$70</f>
        <v>0</v>
      </c>
      <c r="H76" s="189">
        <f>NFM_emi!H$70</f>
        <v>0</v>
      </c>
      <c r="I76" s="189">
        <f>NFM_emi!I$70</f>
        <v>0</v>
      </c>
      <c r="J76" s="189">
        <f>NFM_emi!J$70</f>
        <v>0</v>
      </c>
      <c r="K76" s="189">
        <f>NFM_emi!K$70</f>
        <v>0</v>
      </c>
      <c r="L76" s="189">
        <f>NFM_emi!L$70</f>
        <v>0</v>
      </c>
      <c r="M76" s="189">
        <f>NFM_emi!M$70</f>
        <v>0</v>
      </c>
      <c r="N76" s="189">
        <f>NFM_emi!N$70</f>
        <v>0</v>
      </c>
      <c r="O76" s="189">
        <f>NFM_emi!O$70</f>
        <v>0</v>
      </c>
      <c r="P76" s="189">
        <f>NFM_emi!P$70</f>
        <v>0</v>
      </c>
      <c r="Q76" s="189">
        <f>NFM_emi!Q$70</f>
        <v>0</v>
      </c>
    </row>
    <row r="77" spans="1:17" x14ac:dyDescent="0.25">
      <c r="A77" s="119" t="s">
        <v>42</v>
      </c>
      <c r="B77" s="118">
        <f>NFM_emi!B$112</f>
        <v>43.143360990147663</v>
      </c>
      <c r="C77" s="118">
        <f>NFM_emi!C$112</f>
        <v>25.644033596561229</v>
      </c>
      <c r="D77" s="118">
        <f>NFM_emi!D$112</f>
        <v>42.48307342578412</v>
      </c>
      <c r="E77" s="118">
        <f>NFM_emi!E$112</f>
        <v>41.108286955886832</v>
      </c>
      <c r="F77" s="118">
        <f>NFM_emi!F$112</f>
        <v>47.033888297549915</v>
      </c>
      <c r="G77" s="118">
        <f>NFM_emi!G$112</f>
        <v>34.790759938697001</v>
      </c>
      <c r="H77" s="118">
        <f>NFM_emi!H$112</f>
        <v>37.854794265154986</v>
      </c>
      <c r="I77" s="118">
        <f>NFM_emi!I$112</f>
        <v>43.330586151981173</v>
      </c>
      <c r="J77" s="118">
        <f>NFM_emi!J$112</f>
        <v>78.318367921063768</v>
      </c>
      <c r="K77" s="118">
        <f>NFM_emi!K$112</f>
        <v>47.537088944398107</v>
      </c>
      <c r="L77" s="118">
        <f>NFM_emi!L$112</f>
        <v>57.352166130115599</v>
      </c>
      <c r="M77" s="118">
        <f>NFM_emi!M$112</f>
        <v>37.784421226059592</v>
      </c>
      <c r="N77" s="118">
        <f>NFM_emi!N$112</f>
        <v>47.773083171280774</v>
      </c>
      <c r="O77" s="118">
        <f>NFM_emi!O$112</f>
        <v>29.374804228745077</v>
      </c>
      <c r="P77" s="118">
        <f>NFM_emi!P$112</f>
        <v>29.972933509464955</v>
      </c>
      <c r="Q77" s="118">
        <f>NFM_emi!Q$112</f>
        <v>31.66922294496749</v>
      </c>
    </row>
    <row r="78" spans="1:17" x14ac:dyDescent="0.25">
      <c r="A78" s="117"/>
      <c r="B78" s="116"/>
      <c r="C78" s="116"/>
      <c r="D78" s="116"/>
      <c r="E78" s="116"/>
      <c r="F78" s="116"/>
      <c r="G78" s="116"/>
      <c r="H78" s="116"/>
      <c r="I78" s="116"/>
      <c r="J78" s="116"/>
      <c r="K78" s="116"/>
      <c r="L78" s="116"/>
      <c r="M78" s="116"/>
      <c r="N78" s="116"/>
      <c r="O78" s="116"/>
      <c r="P78" s="116"/>
      <c r="Q78" s="116"/>
    </row>
    <row r="79" spans="1:17" x14ac:dyDescent="0.25">
      <c r="A79" s="39" t="s">
        <v>104</v>
      </c>
      <c r="B79" s="188"/>
      <c r="C79" s="188"/>
      <c r="D79" s="188"/>
      <c r="E79" s="188"/>
      <c r="F79" s="188"/>
      <c r="G79" s="188"/>
      <c r="H79" s="188"/>
      <c r="I79" s="188"/>
      <c r="J79" s="188"/>
      <c r="K79" s="188"/>
      <c r="L79" s="188"/>
      <c r="M79" s="188"/>
      <c r="N79" s="188"/>
      <c r="O79" s="188"/>
      <c r="P79" s="188"/>
      <c r="Q79" s="188"/>
    </row>
    <row r="80" spans="1:17" x14ac:dyDescent="0.25">
      <c r="A80" s="110" t="s">
        <v>44</v>
      </c>
      <c r="B80" s="187">
        <f t="shared" ref="B80:Q80" si="49">IF(B$4=0,"",B$4/B$11*1000)</f>
        <v>178.59920427446031</v>
      </c>
      <c r="C80" s="187">
        <f t="shared" si="49"/>
        <v>294.4922486213049</v>
      </c>
      <c r="D80" s="187">
        <f t="shared" si="49"/>
        <v>252.83055724478703</v>
      </c>
      <c r="E80" s="187">
        <f t="shared" si="49"/>
        <v>252.76379046127522</v>
      </c>
      <c r="F80" s="187">
        <f t="shared" si="49"/>
        <v>273.02356433807563</v>
      </c>
      <c r="G80" s="187">
        <f t="shared" si="49"/>
        <v>276.08153289576074</v>
      </c>
      <c r="H80" s="187">
        <f t="shared" si="49"/>
        <v>307.44899107249108</v>
      </c>
      <c r="I80" s="187">
        <f t="shared" si="49"/>
        <v>311.60219617227858</v>
      </c>
      <c r="J80" s="187" t="str">
        <f t="shared" si="49"/>
        <v/>
      </c>
      <c r="K80" s="187" t="str">
        <f t="shared" si="49"/>
        <v/>
      </c>
      <c r="L80" s="187" t="str">
        <f t="shared" si="49"/>
        <v/>
      </c>
      <c r="M80" s="187" t="str">
        <f t="shared" si="49"/>
        <v/>
      </c>
      <c r="N80" s="187" t="str">
        <f t="shared" si="49"/>
        <v/>
      </c>
      <c r="O80" s="187" t="str">
        <f t="shared" si="49"/>
        <v/>
      </c>
      <c r="P80" s="187" t="str">
        <f t="shared" si="49"/>
        <v/>
      </c>
      <c r="Q80" s="187" t="str">
        <f t="shared" si="49"/>
        <v/>
      </c>
    </row>
    <row r="81" spans="1:17" x14ac:dyDescent="0.25">
      <c r="A81" s="180" t="s">
        <v>59</v>
      </c>
      <c r="B81" s="186">
        <f t="shared" ref="B81:Q81" si="50">IF(B$5=0,"",B$5/B$12*1000)</f>
        <v>751.06186632675974</v>
      </c>
      <c r="C81" s="186">
        <f t="shared" si="50"/>
        <v>2506.5465344782524</v>
      </c>
      <c r="D81" s="186">
        <f t="shared" si="50"/>
        <v>1984.7800445575492</v>
      </c>
      <c r="E81" s="186">
        <f t="shared" si="50"/>
        <v>2087.7416310245439</v>
      </c>
      <c r="F81" s="186">
        <f t="shared" si="50"/>
        <v>2529.9239717722576</v>
      </c>
      <c r="G81" s="186">
        <f t="shared" si="50"/>
        <v>2853.5085422866732</v>
      </c>
      <c r="H81" s="186">
        <f t="shared" si="50"/>
        <v>3222.2418481428031</v>
      </c>
      <c r="I81" s="186">
        <f t="shared" si="50"/>
        <v>3220.6410883287931</v>
      </c>
      <c r="J81" s="186">
        <f t="shared" si="50"/>
        <v>2494.7896399838614</v>
      </c>
      <c r="K81" s="186">
        <f t="shared" si="50"/>
        <v>1372.3396437025276</v>
      </c>
      <c r="L81" s="186">
        <f t="shared" si="50"/>
        <v>2047.267752244649</v>
      </c>
      <c r="M81" s="186">
        <f t="shared" si="50"/>
        <v>1379.3536691555273</v>
      </c>
      <c r="N81" s="186">
        <f t="shared" si="50"/>
        <v>714.79533760874165</v>
      </c>
      <c r="O81" s="186">
        <f t="shared" si="50"/>
        <v>688.52118072735595</v>
      </c>
      <c r="P81" s="186">
        <f t="shared" si="50"/>
        <v>540.26565570322396</v>
      </c>
      <c r="Q81" s="186">
        <f t="shared" si="50"/>
        <v>1015.1977799116894</v>
      </c>
    </row>
    <row r="82" spans="1:17" x14ac:dyDescent="0.25">
      <c r="A82" s="108" t="s">
        <v>42</v>
      </c>
      <c r="B82" s="185">
        <f t="shared" ref="B82:Q82" si="51">IF(B$8=0,"",B$8/B$15*1000)</f>
        <v>798.37439953677438</v>
      </c>
      <c r="C82" s="185">
        <f t="shared" si="51"/>
        <v>919.72632682265487</v>
      </c>
      <c r="D82" s="185">
        <f t="shared" si="51"/>
        <v>557.23706782905981</v>
      </c>
      <c r="E82" s="185">
        <f t="shared" si="51"/>
        <v>807.46911478547941</v>
      </c>
      <c r="F82" s="185">
        <f t="shared" si="51"/>
        <v>571.69040512146501</v>
      </c>
      <c r="G82" s="185">
        <f t="shared" si="51"/>
        <v>864.26248427034204</v>
      </c>
      <c r="H82" s="185">
        <f t="shared" si="51"/>
        <v>732.41120605943252</v>
      </c>
      <c r="I82" s="185">
        <f t="shared" si="51"/>
        <v>603.85054293982046</v>
      </c>
      <c r="J82" s="185">
        <f t="shared" si="51"/>
        <v>620.03405478286356</v>
      </c>
      <c r="K82" s="185">
        <f t="shared" si="51"/>
        <v>488.20076834723574</v>
      </c>
      <c r="L82" s="185">
        <f t="shared" si="51"/>
        <v>774.61096368083781</v>
      </c>
      <c r="M82" s="185">
        <f t="shared" si="51"/>
        <v>974.91141818447636</v>
      </c>
      <c r="N82" s="185">
        <f t="shared" si="51"/>
        <v>274.56370219086858</v>
      </c>
      <c r="O82" s="185">
        <f t="shared" si="51"/>
        <v>494.16783629341705</v>
      </c>
      <c r="P82" s="185">
        <f t="shared" si="51"/>
        <v>363.22683593191374</v>
      </c>
      <c r="Q82" s="185">
        <f t="shared" si="51"/>
        <v>405.99632366726394</v>
      </c>
    </row>
    <row r="83" spans="1:17" x14ac:dyDescent="0.25">
      <c r="A83" s="184" t="s">
        <v>103</v>
      </c>
      <c r="B83" s="183"/>
      <c r="C83" s="183"/>
      <c r="D83" s="183"/>
      <c r="E83" s="183"/>
      <c r="F83" s="183"/>
      <c r="G83" s="183"/>
      <c r="H83" s="183"/>
      <c r="I83" s="183"/>
      <c r="J83" s="183"/>
      <c r="K83" s="183"/>
      <c r="L83" s="183"/>
      <c r="M83" s="183"/>
      <c r="N83" s="183"/>
      <c r="O83" s="183"/>
      <c r="P83" s="183"/>
      <c r="Q83" s="183"/>
    </row>
    <row r="84" spans="1:17" x14ac:dyDescent="0.25">
      <c r="A84" s="110" t="s">
        <v>44</v>
      </c>
      <c r="B84" s="113">
        <f t="shared" ref="B84:Q84" si="52">IF(B$63=0,"",B$63/B$11)</f>
        <v>0.13391753879297785</v>
      </c>
      <c r="C84" s="113">
        <f t="shared" si="52"/>
        <v>0.15963339610836791</v>
      </c>
      <c r="D84" s="113">
        <f t="shared" si="52"/>
        <v>0.15578551906379431</v>
      </c>
      <c r="E84" s="113">
        <f t="shared" si="52"/>
        <v>0.17376341692651576</v>
      </c>
      <c r="F84" s="113">
        <f t="shared" si="52"/>
        <v>0.14129289932107811</v>
      </c>
      <c r="G84" s="113">
        <f t="shared" si="52"/>
        <v>0.17034102933206802</v>
      </c>
      <c r="H84" s="113">
        <f t="shared" si="52"/>
        <v>0.15446695660891932</v>
      </c>
      <c r="I84" s="113">
        <f t="shared" si="52"/>
        <v>0.12863550606064522</v>
      </c>
      <c r="J84" s="113" t="str">
        <f t="shared" si="52"/>
        <v/>
      </c>
      <c r="K84" s="113" t="str">
        <f t="shared" si="52"/>
        <v/>
      </c>
      <c r="L84" s="113" t="str">
        <f t="shared" si="52"/>
        <v/>
      </c>
      <c r="M84" s="113" t="str">
        <f t="shared" si="52"/>
        <v/>
      </c>
      <c r="N84" s="113" t="str">
        <f t="shared" si="52"/>
        <v/>
      </c>
      <c r="O84" s="113" t="str">
        <f t="shared" si="52"/>
        <v/>
      </c>
      <c r="P84" s="113" t="str">
        <f t="shared" si="52"/>
        <v/>
      </c>
      <c r="Q84" s="113" t="str">
        <f t="shared" si="52"/>
        <v/>
      </c>
    </row>
    <row r="85" spans="1:17" x14ac:dyDescent="0.25">
      <c r="A85" s="180" t="s">
        <v>59</v>
      </c>
      <c r="B85" s="182">
        <f t="shared" ref="B85:Q85" si="53">IF(B$64=0,"",B$64/B$12)</f>
        <v>0.53567015517191141</v>
      </c>
      <c r="C85" s="182">
        <f t="shared" si="53"/>
        <v>0.63853358443347163</v>
      </c>
      <c r="D85" s="182">
        <f t="shared" si="53"/>
        <v>0.60179025012460952</v>
      </c>
      <c r="E85" s="182">
        <f t="shared" si="53"/>
        <v>0.67647436059261168</v>
      </c>
      <c r="F85" s="182">
        <f t="shared" si="53"/>
        <v>0.61020977797664633</v>
      </c>
      <c r="G85" s="182">
        <f t="shared" si="53"/>
        <v>0.73566160924215862</v>
      </c>
      <c r="H85" s="182">
        <f t="shared" si="53"/>
        <v>0.66710533756451551</v>
      </c>
      <c r="I85" s="182">
        <f t="shared" si="53"/>
        <v>0.55554556506626951</v>
      </c>
      <c r="J85" s="182">
        <f t="shared" si="53"/>
        <v>0.79747566505029266</v>
      </c>
      <c r="K85" s="182">
        <f t="shared" si="53"/>
        <v>1.0100313262878142</v>
      </c>
      <c r="L85" s="182">
        <f t="shared" si="53"/>
        <v>0.9363969657475667</v>
      </c>
      <c r="M85" s="182">
        <f t="shared" si="53"/>
        <v>0.96823010595265002</v>
      </c>
      <c r="N85" s="182">
        <f t="shared" si="53"/>
        <v>0.8879641820191877</v>
      </c>
      <c r="O85" s="182">
        <f t="shared" si="53"/>
        <v>1.1631212012831087</v>
      </c>
      <c r="P85" s="182">
        <f t="shared" si="53"/>
        <v>1.1593796288227667</v>
      </c>
      <c r="Q85" s="182">
        <f t="shared" si="53"/>
        <v>0.97695040109732534</v>
      </c>
    </row>
    <row r="86" spans="1:17" x14ac:dyDescent="0.25">
      <c r="A86" s="179" t="s">
        <v>43</v>
      </c>
      <c r="B86" s="182">
        <f t="shared" ref="B86:Q86" si="54">IF(B$65=0,"",B$65/B$13)</f>
        <v>0.53567015517191141</v>
      </c>
      <c r="C86" s="182">
        <f t="shared" si="54"/>
        <v>0.63853358443347163</v>
      </c>
      <c r="D86" s="182">
        <f t="shared" si="54"/>
        <v>0.60179025012460952</v>
      </c>
      <c r="E86" s="182">
        <f t="shared" si="54"/>
        <v>0.67647436059261168</v>
      </c>
      <c r="F86" s="182">
        <f t="shared" si="54"/>
        <v>0.61020977797664633</v>
      </c>
      <c r="G86" s="182">
        <f t="shared" si="54"/>
        <v>0.73566160924215862</v>
      </c>
      <c r="H86" s="182">
        <f t="shared" si="54"/>
        <v>0.66710533756451551</v>
      </c>
      <c r="I86" s="182">
        <f t="shared" si="54"/>
        <v>0.55554556506626951</v>
      </c>
      <c r="J86" s="182">
        <f t="shared" si="54"/>
        <v>0.79747566505029266</v>
      </c>
      <c r="K86" s="182">
        <f t="shared" si="54"/>
        <v>1.0100313262878142</v>
      </c>
      <c r="L86" s="182">
        <f t="shared" si="54"/>
        <v>0.9363969657475667</v>
      </c>
      <c r="M86" s="182">
        <f t="shared" si="54"/>
        <v>0.96823010595265002</v>
      </c>
      <c r="N86" s="182">
        <f t="shared" si="54"/>
        <v>0.8879641820191877</v>
      </c>
      <c r="O86" s="182">
        <f t="shared" si="54"/>
        <v>1.1631212012831087</v>
      </c>
      <c r="P86" s="182">
        <f t="shared" si="54"/>
        <v>1.1593796288227667</v>
      </c>
      <c r="Q86" s="182">
        <f t="shared" si="54"/>
        <v>0.97695040109732534</v>
      </c>
    </row>
    <row r="87" spans="1:17" x14ac:dyDescent="0.25">
      <c r="A87" s="179" t="s">
        <v>344</v>
      </c>
      <c r="B87" s="182" t="str">
        <f t="shared" ref="B87:Q87" si="55">IF(B$66=0,"",B$66/B$14)</f>
        <v/>
      </c>
      <c r="C87" s="182" t="str">
        <f t="shared" si="55"/>
        <v/>
      </c>
      <c r="D87" s="182" t="str">
        <f t="shared" si="55"/>
        <v/>
      </c>
      <c r="E87" s="182" t="str">
        <f t="shared" si="55"/>
        <v/>
      </c>
      <c r="F87" s="182" t="str">
        <f t="shared" si="55"/>
        <v/>
      </c>
      <c r="G87" s="182" t="str">
        <f t="shared" si="55"/>
        <v/>
      </c>
      <c r="H87" s="182" t="str">
        <f t="shared" si="55"/>
        <v/>
      </c>
      <c r="I87" s="182" t="str">
        <f t="shared" si="55"/>
        <v/>
      </c>
      <c r="J87" s="182" t="str">
        <f t="shared" si="55"/>
        <v/>
      </c>
      <c r="K87" s="182" t="str">
        <f t="shared" si="55"/>
        <v/>
      </c>
      <c r="L87" s="182" t="str">
        <f t="shared" si="55"/>
        <v/>
      </c>
      <c r="M87" s="182" t="str">
        <f t="shared" si="55"/>
        <v/>
      </c>
      <c r="N87" s="182" t="str">
        <f t="shared" si="55"/>
        <v/>
      </c>
      <c r="O87" s="182" t="str">
        <f t="shared" si="55"/>
        <v/>
      </c>
      <c r="P87" s="182" t="str">
        <f t="shared" si="55"/>
        <v/>
      </c>
      <c r="Q87" s="182" t="str">
        <f t="shared" si="55"/>
        <v/>
      </c>
    </row>
    <row r="88" spans="1:17" x14ac:dyDescent="0.25">
      <c r="A88" s="108" t="s">
        <v>42</v>
      </c>
      <c r="B88" s="112">
        <f t="shared" ref="B88:Q88" si="56">IF(B$67=0,"",B$67/B$15)</f>
        <v>0.13391753879297782</v>
      </c>
      <c r="C88" s="112">
        <f t="shared" si="56"/>
        <v>0.15963339610836788</v>
      </c>
      <c r="D88" s="112">
        <f t="shared" si="56"/>
        <v>0.13733196817945711</v>
      </c>
      <c r="E88" s="112">
        <f t="shared" si="56"/>
        <v>0.16362466203629852</v>
      </c>
      <c r="F88" s="112">
        <f t="shared" si="56"/>
        <v>0.12784521589468778</v>
      </c>
      <c r="G88" s="112">
        <f t="shared" si="56"/>
        <v>0.15412866304904851</v>
      </c>
      <c r="H88" s="112">
        <f t="shared" si="56"/>
        <v>0.13976541999741299</v>
      </c>
      <c r="I88" s="112">
        <f t="shared" si="56"/>
        <v>0.11110121503230729</v>
      </c>
      <c r="J88" s="112">
        <f t="shared" si="56"/>
        <v>0.15948379560048487</v>
      </c>
      <c r="K88" s="112">
        <f t="shared" si="56"/>
        <v>0.20199190602463543</v>
      </c>
      <c r="L88" s="112">
        <f t="shared" si="56"/>
        <v>0.1985396944977855</v>
      </c>
      <c r="M88" s="112">
        <f t="shared" si="56"/>
        <v>0.22706958188385398</v>
      </c>
      <c r="N88" s="112">
        <f t="shared" si="56"/>
        <v>0.20824559606164103</v>
      </c>
      <c r="O88" s="112">
        <f t="shared" si="56"/>
        <v>0.27277549337896506</v>
      </c>
      <c r="P88" s="112">
        <f t="shared" si="56"/>
        <v>0.27189801881074527</v>
      </c>
      <c r="Q88" s="112">
        <f t="shared" si="56"/>
        <v>0.26939372182525223</v>
      </c>
    </row>
    <row r="89" spans="1:17" x14ac:dyDescent="0.25">
      <c r="A89" s="184" t="s">
        <v>102</v>
      </c>
      <c r="B89" s="183"/>
      <c r="C89" s="183"/>
      <c r="D89" s="183"/>
      <c r="E89" s="183"/>
      <c r="F89" s="183"/>
      <c r="G89" s="183"/>
      <c r="H89" s="183"/>
      <c r="I89" s="183"/>
      <c r="J89" s="183"/>
      <c r="K89" s="183"/>
      <c r="L89" s="183"/>
      <c r="M89" s="183"/>
      <c r="N89" s="183"/>
      <c r="O89" s="183"/>
      <c r="P89" s="183"/>
      <c r="Q89" s="183"/>
    </row>
    <row r="90" spans="1:17" x14ac:dyDescent="0.25">
      <c r="A90" s="110" t="s">
        <v>44</v>
      </c>
      <c r="B90" s="113">
        <f>IF(NFM_ued!B$5=0,"",NFM_ued!B$5/B$11)</f>
        <v>5.1442211607425382E-2</v>
      </c>
      <c r="C90" s="113">
        <f>IF(NFM_ued!C$5=0,"",NFM_ued!C$5/C$11)</f>
        <v>6.3848204275795267E-2</v>
      </c>
      <c r="D90" s="113">
        <f>IF(NFM_ued!D$5=0,"",NFM_ued!D$5/D$11)</f>
        <v>6.0130966582262246E-2</v>
      </c>
      <c r="E90" s="113">
        <f>IF(NFM_ued!E$5=0,"",NFM_ued!E$5/E$11)</f>
        <v>6.8510669482549177E-2</v>
      </c>
      <c r="F90" s="113">
        <f>IF(NFM_ued!F$5=0,"",NFM_ued!F$5/F$11)</f>
        <v>5.7764805508984191E-2</v>
      </c>
      <c r="G90" s="113">
        <f>IF(NFM_ued!G$5=0,"",NFM_ued!G$5/G$11)</f>
        <v>7.0419086982017931E-2</v>
      </c>
      <c r="H90" s="113">
        <f>IF(NFM_ued!H$5=0,"",NFM_ued!H$5/H$11)</f>
        <v>6.4247240594120569E-2</v>
      </c>
      <c r="I90" s="113">
        <f>IF(NFM_ued!I$5=0,"",NFM_ued!I$5/I$11)</f>
        <v>5.3586716262887586E-2</v>
      </c>
      <c r="J90" s="113" t="str">
        <f>IF(NFM_ued!J$5=0,"",NFM_ued!J$5/J$11)</f>
        <v/>
      </c>
      <c r="K90" s="113" t="str">
        <f>IF(NFM_ued!K$5=0,"",NFM_ued!K$5/K$11)</f>
        <v/>
      </c>
      <c r="L90" s="113" t="str">
        <f>IF(NFM_ued!L$5=0,"",NFM_ued!L$5/L$11)</f>
        <v/>
      </c>
      <c r="M90" s="113" t="str">
        <f>IF(NFM_ued!M$5=0,"",NFM_ued!M$5/M$11)</f>
        <v/>
      </c>
      <c r="N90" s="113" t="str">
        <f>IF(NFM_ued!N$5=0,"",NFM_ued!N$5/N$11)</f>
        <v/>
      </c>
      <c r="O90" s="113" t="str">
        <f>IF(NFM_ued!O$5=0,"",NFM_ued!O$5/O$11)</f>
        <v/>
      </c>
      <c r="P90" s="113" t="str">
        <f>IF(NFM_ued!P$5=0,"",NFM_ued!P$5/P$11)</f>
        <v/>
      </c>
      <c r="Q90" s="113" t="str">
        <f>IF(NFM_ued!Q$5=0,"",NFM_ued!Q$5/Q$11)</f>
        <v/>
      </c>
    </row>
    <row r="91" spans="1:17" x14ac:dyDescent="0.25">
      <c r="A91" s="180" t="s">
        <v>59</v>
      </c>
      <c r="B91" s="182">
        <f>IF(SUM(NFM_ued!B$33,NFM_ued!B$70)=0,"",SUM(NFM_ued!B$33,NFM_ued!B$70)/B$12)</f>
        <v>0.26779014199894091</v>
      </c>
      <c r="C91" s="182">
        <f>IF(SUM(NFM_ued!C$33,NFM_ued!C$70)=0,"",SUM(NFM_ued!C$33,NFM_ued!C$70)/C$12)</f>
        <v>0.32323310476062983</v>
      </c>
      <c r="D91" s="182">
        <f>IF(SUM(NFM_ued!D$33,NFM_ued!D$70)=0,"",SUM(NFM_ued!D$33,NFM_ued!D$70)/D$12)</f>
        <v>0.29832671550349671</v>
      </c>
      <c r="E91" s="182">
        <f>IF(SUM(NFM_ued!E$33,NFM_ued!E$70)=0,"",SUM(NFM_ued!E$33,NFM_ued!E$70)/E$12)</f>
        <v>0.3460747468871328</v>
      </c>
      <c r="F91" s="182">
        <f>IF(SUM(NFM_ued!F$33,NFM_ued!F$70)=0,"",SUM(NFM_ued!F$33,NFM_ued!F$70)/F$12)</f>
        <v>0.31400779224512493</v>
      </c>
      <c r="G91" s="182">
        <f>IF(SUM(NFM_ued!G$33,NFM_ued!G$70)=0,"",SUM(NFM_ued!G$33,NFM_ued!G$70)/G$12)</f>
        <v>0.37964888617805687</v>
      </c>
      <c r="H91" s="182">
        <f>IF(SUM(NFM_ued!H$33,NFM_ued!H$70)=0,"",SUM(NFM_ued!H$33,NFM_ued!H$70)/H$12)</f>
        <v>0.34510475381868383</v>
      </c>
      <c r="I91" s="182">
        <f>IF(SUM(NFM_ued!I$33,NFM_ued!I$70)=0,"",SUM(NFM_ued!I$33,NFM_ued!I$70)/I$12)</f>
        <v>0.28631962532925787</v>
      </c>
      <c r="J91" s="182">
        <f>IF(SUM(NFM_ued!J$33,NFM_ued!J$70)=0,"",SUM(NFM_ued!J$33,NFM_ued!J$70)/J$12)</f>
        <v>0.40744020216011623</v>
      </c>
      <c r="K91" s="182">
        <f>IF(SUM(NFM_ued!K$33,NFM_ued!K$70)=0,"",SUM(NFM_ued!K$33,NFM_ued!K$70)/K$12)</f>
        <v>0.52017908699490956</v>
      </c>
      <c r="L91" s="182">
        <f>IF(SUM(NFM_ued!L$33,NFM_ued!L$70)=0,"",SUM(NFM_ued!L$33,NFM_ued!L$70)/L$12)</f>
        <v>0.49418087919740383</v>
      </c>
      <c r="M91" s="182">
        <f>IF(SUM(NFM_ued!M$33,NFM_ued!M$70)=0,"",SUM(NFM_ued!M$33,NFM_ued!M$70)/M$12)</f>
        <v>0.52930741755342536</v>
      </c>
      <c r="N91" s="182">
        <f>IF(SUM(NFM_ued!N$33,NFM_ued!N$70)=0,"",SUM(NFM_ued!N$33,NFM_ued!N$70)/N$12)</f>
        <v>0.48681444668485135</v>
      </c>
      <c r="O91" s="182">
        <f>IF(SUM(NFM_ued!O$33,NFM_ued!O$70)=0,"",SUM(NFM_ued!O$33,NFM_ued!O$70)/O$12)</f>
        <v>0.63771474930622041</v>
      </c>
      <c r="P91" s="182">
        <f>IF(SUM(NFM_ued!P$33,NFM_ued!P$70)=0,"",SUM(NFM_ued!P$33,NFM_ued!P$70)/P$12)</f>
        <v>0.63506663122084639</v>
      </c>
      <c r="Q91" s="182">
        <f>IF(SUM(NFM_ued!Q$33,NFM_ued!Q$70)=0,"",SUM(NFM_ued!Q$33,NFM_ued!Q$70)/Q$12)</f>
        <v>0.57425289670679069</v>
      </c>
    </row>
    <row r="92" spans="1:17" x14ac:dyDescent="0.25">
      <c r="A92" s="179" t="s">
        <v>43</v>
      </c>
      <c r="B92" s="182">
        <f>IF(NFM_ued!B$33=0,"",NFM_ued!B$33/B$13)</f>
        <v>0.26779014199894091</v>
      </c>
      <c r="C92" s="182">
        <f>IF(NFM_ued!C$33=0,"",NFM_ued!C$33/C$13)</f>
        <v>0.32323310476062983</v>
      </c>
      <c r="D92" s="182">
        <f>IF(NFM_ued!D$33=0,"",NFM_ued!D$33/D$13)</f>
        <v>0.29832671550349671</v>
      </c>
      <c r="E92" s="182">
        <f>IF(NFM_ued!E$33=0,"",NFM_ued!E$33/E$13)</f>
        <v>0.3460747468871328</v>
      </c>
      <c r="F92" s="182">
        <f>IF(NFM_ued!F$33=0,"",NFM_ued!F$33/F$13)</f>
        <v>0.31400779224512493</v>
      </c>
      <c r="G92" s="182">
        <f>IF(NFM_ued!G$33=0,"",NFM_ued!G$33/G$13)</f>
        <v>0.37964888617805687</v>
      </c>
      <c r="H92" s="182">
        <f>IF(NFM_ued!H$33=0,"",NFM_ued!H$33/H$13)</f>
        <v>0.34510475381868383</v>
      </c>
      <c r="I92" s="182">
        <f>IF(NFM_ued!I$33=0,"",NFM_ued!I$33/I$13)</f>
        <v>0.28631962532925787</v>
      </c>
      <c r="J92" s="182">
        <f>IF(NFM_ued!J$33=0,"",NFM_ued!J$33/J$13)</f>
        <v>0.40744020216011623</v>
      </c>
      <c r="K92" s="182">
        <f>IF(NFM_ued!K$33=0,"",NFM_ued!K$33/K$13)</f>
        <v>0.52017908699490956</v>
      </c>
      <c r="L92" s="182">
        <f>IF(NFM_ued!L$33=0,"",NFM_ued!L$33/L$13)</f>
        <v>0.49418087919740383</v>
      </c>
      <c r="M92" s="182">
        <f>IF(NFM_ued!M$33=0,"",NFM_ued!M$33/M$13)</f>
        <v>0.52930741755342536</v>
      </c>
      <c r="N92" s="182">
        <f>IF(NFM_ued!N$33=0,"",NFM_ued!N$33/N$13)</f>
        <v>0.48681444668485135</v>
      </c>
      <c r="O92" s="182">
        <f>IF(NFM_ued!O$33=0,"",NFM_ued!O$33/O$13)</f>
        <v>0.63771474930622041</v>
      </c>
      <c r="P92" s="182">
        <f>IF(NFM_ued!P$33=0,"",NFM_ued!P$33/P$13)</f>
        <v>0.63506663122084639</v>
      </c>
      <c r="Q92" s="182">
        <f>IF(NFM_ued!Q$33=0,"",NFM_ued!Q$33/Q$13)</f>
        <v>0.57425289670679069</v>
      </c>
    </row>
    <row r="93" spans="1:17" x14ac:dyDescent="0.25">
      <c r="A93" s="179" t="s">
        <v>344</v>
      </c>
      <c r="B93" s="182" t="str">
        <f>IF(NFM_ued!B$70=0,"",NFM_ued!B$70/B$14)</f>
        <v/>
      </c>
      <c r="C93" s="182" t="str">
        <f>IF(NFM_ued!C$70=0,"",NFM_ued!C$70/C$14)</f>
        <v/>
      </c>
      <c r="D93" s="182" t="str">
        <f>IF(NFM_ued!D$70=0,"",NFM_ued!D$70/D$14)</f>
        <v/>
      </c>
      <c r="E93" s="182" t="str">
        <f>IF(NFM_ued!E$70=0,"",NFM_ued!E$70/E$14)</f>
        <v/>
      </c>
      <c r="F93" s="182" t="str">
        <f>IF(NFM_ued!F$70=0,"",NFM_ued!F$70/F$14)</f>
        <v/>
      </c>
      <c r="G93" s="182" t="str">
        <f>IF(NFM_ued!G$70=0,"",NFM_ued!G$70/G$14)</f>
        <v/>
      </c>
      <c r="H93" s="182" t="str">
        <f>IF(NFM_ued!H$70=0,"",NFM_ued!H$70/H$14)</f>
        <v/>
      </c>
      <c r="I93" s="182" t="str">
        <f>IF(NFM_ued!I$70=0,"",NFM_ued!I$70/I$14)</f>
        <v/>
      </c>
      <c r="J93" s="182" t="str">
        <f>IF(NFM_ued!J$70=0,"",NFM_ued!J$70/J$14)</f>
        <v/>
      </c>
      <c r="K93" s="182" t="str">
        <f>IF(NFM_ued!K$70=0,"",NFM_ued!K$70/K$14)</f>
        <v/>
      </c>
      <c r="L93" s="182" t="str">
        <f>IF(NFM_ued!L$70=0,"",NFM_ued!L$70/L$14)</f>
        <v/>
      </c>
      <c r="M93" s="182" t="str">
        <f>IF(NFM_ued!M$70=0,"",NFM_ued!M$70/M$14)</f>
        <v/>
      </c>
      <c r="N93" s="182" t="str">
        <f>IF(NFM_ued!N$70=0,"",NFM_ued!N$70/N$14)</f>
        <v/>
      </c>
      <c r="O93" s="182" t="str">
        <f>IF(NFM_ued!O$70=0,"",NFM_ued!O$70/O$14)</f>
        <v/>
      </c>
      <c r="P93" s="182" t="str">
        <f>IF(NFM_ued!P$70=0,"",NFM_ued!P$70/P$14)</f>
        <v/>
      </c>
      <c r="Q93" s="182" t="str">
        <f>IF(NFM_ued!Q$70=0,"",NFM_ued!Q$70/Q$14)</f>
        <v/>
      </c>
    </row>
    <row r="94" spans="1:17" x14ac:dyDescent="0.25">
      <c r="A94" s="108" t="s">
        <v>42</v>
      </c>
      <c r="B94" s="112">
        <f>IF(NFM_ued!B$112=0,"",NFM_ued!B$112/B$15)</f>
        <v>5.3865810348480203E-2</v>
      </c>
      <c r="C94" s="112">
        <f>IF(NFM_ued!C$112=0,"",NFM_ued!C$112/C$15)</f>
        <v>6.6542161898958688E-2</v>
      </c>
      <c r="D94" s="112">
        <f>IF(NFM_ued!D$112=0,"",NFM_ued!D$112/D$15)</f>
        <v>5.7430117825982341E-2</v>
      </c>
      <c r="E94" s="112">
        <f>IF(NFM_ued!E$112=0,"",NFM_ued!E$112/E$15)</f>
        <v>6.845262260483799E-2</v>
      </c>
      <c r="F94" s="112">
        <f>IF(NFM_ued!F$112=0,"",NFM_ued!F$112/F$15)</f>
        <v>5.5675218675669387E-2</v>
      </c>
      <c r="G94" s="112">
        <f>IF(NFM_ued!G$112=0,"",NFM_ued!G$112/G$15)</f>
        <v>6.744934054320427E-2</v>
      </c>
      <c r="H94" s="112">
        <f>IF(NFM_ued!H$112=0,"",NFM_ued!H$112/H$15)</f>
        <v>6.1349305788711006E-2</v>
      </c>
      <c r="I94" s="112">
        <f>IF(NFM_ued!I$112=0,"",NFM_ued!I$112/I$15)</f>
        <v>4.9411458534160187E-2</v>
      </c>
      <c r="J94" s="112">
        <f>IF(NFM_ued!J$112=0,"",NFM_ued!J$112/J$15)</f>
        <v>7.2032452518898005E-2</v>
      </c>
      <c r="K94" s="112">
        <f>IF(NFM_ued!K$112=0,"",NFM_ued!K$112/K$15)</f>
        <v>9.319394849160334E-2</v>
      </c>
      <c r="L94" s="112">
        <f>IF(NFM_ued!L$112=0,"",NFM_ued!L$112/L$15)</f>
        <v>9.0728994056126777E-2</v>
      </c>
      <c r="M94" s="112">
        <f>IF(NFM_ued!M$112=0,"",NFM_ued!M$112/M$15)</f>
        <v>9.9229164345086385E-2</v>
      </c>
      <c r="N94" s="112">
        <f>IF(NFM_ued!N$112=0,"",NFM_ued!N$112/N$15)</f>
        <v>9.1811897515469462E-2</v>
      </c>
      <c r="O94" s="112">
        <f>IF(NFM_ued!O$112=0,"",NFM_ued!O$112/O$15)</f>
        <v>0.11973090701692239</v>
      </c>
      <c r="P94" s="112">
        <f>IF(NFM_ued!P$112=0,"",NFM_ued!P$112/P$15)</f>
        <v>0.11919527458664679</v>
      </c>
      <c r="Q94" s="112">
        <f>IF(NFM_ued!Q$112=0,"",NFM_ued!Q$112/Q$15)</f>
        <v>0.11766304224550835</v>
      </c>
    </row>
    <row r="95" spans="1:17" x14ac:dyDescent="0.25">
      <c r="A95" s="39" t="s">
        <v>60</v>
      </c>
      <c r="B95" s="181">
        <f t="shared" ref="B95:Q95" si="57">IF(B$62=0,"",B$72/B$62)</f>
        <v>1.9125137467575748</v>
      </c>
      <c r="C95" s="181">
        <f t="shared" si="57"/>
        <v>1.4712425900898825</v>
      </c>
      <c r="D95" s="181">
        <f t="shared" si="57"/>
        <v>1.6241132238158802</v>
      </c>
      <c r="E95" s="181">
        <f t="shared" si="57"/>
        <v>1.3781010529468336</v>
      </c>
      <c r="F95" s="181">
        <f t="shared" si="57"/>
        <v>1.4946075574549433</v>
      </c>
      <c r="G95" s="181">
        <f t="shared" si="57"/>
        <v>1.4795825939799248</v>
      </c>
      <c r="H95" s="181">
        <f t="shared" si="57"/>
        <v>1.3892171364849846</v>
      </c>
      <c r="I95" s="181">
        <f t="shared" si="57"/>
        <v>1.5238490533073874</v>
      </c>
      <c r="J95" s="181">
        <f t="shared" si="57"/>
        <v>1.3823927401311429</v>
      </c>
      <c r="K95" s="181">
        <f t="shared" si="57"/>
        <v>1.3516435993035452</v>
      </c>
      <c r="L95" s="181">
        <f t="shared" si="57"/>
        <v>1.4272198171555093</v>
      </c>
      <c r="M95" s="181">
        <f t="shared" si="57"/>
        <v>1.4279071292941874</v>
      </c>
      <c r="N95" s="181">
        <f t="shared" si="57"/>
        <v>1.4075489345631746</v>
      </c>
      <c r="O95" s="181">
        <f t="shared" si="57"/>
        <v>1.4048975283792648</v>
      </c>
      <c r="P95" s="181">
        <f t="shared" si="57"/>
        <v>1.3962465349502966</v>
      </c>
      <c r="Q95" s="181">
        <f t="shared" si="57"/>
        <v>1.4350487065539601</v>
      </c>
    </row>
    <row r="96" spans="1:17" x14ac:dyDescent="0.25">
      <c r="A96" s="110" t="s">
        <v>44</v>
      </c>
      <c r="B96" s="109">
        <f t="shared" ref="B96:Q96" si="58">IF(B$63=0,"",B$73/B$63)</f>
        <v>2.1379442996355138</v>
      </c>
      <c r="C96" s="109">
        <f t="shared" si="58"/>
        <v>1.7879949986307029</v>
      </c>
      <c r="D96" s="109">
        <f t="shared" si="58"/>
        <v>2.0534276559379623</v>
      </c>
      <c r="E96" s="109">
        <f t="shared" si="58"/>
        <v>1.993205009414138</v>
      </c>
      <c r="F96" s="109">
        <f t="shared" si="58"/>
        <v>1.8507721695276524</v>
      </c>
      <c r="G96" s="109">
        <f t="shared" si="58"/>
        <v>1.7614840010634227</v>
      </c>
      <c r="H96" s="109">
        <f t="shared" si="58"/>
        <v>1.7145252259888273</v>
      </c>
      <c r="I96" s="109">
        <f t="shared" si="58"/>
        <v>1.7104697338949653</v>
      </c>
      <c r="J96" s="109" t="str">
        <f t="shared" si="58"/>
        <v/>
      </c>
      <c r="K96" s="109" t="str">
        <f t="shared" si="58"/>
        <v/>
      </c>
      <c r="L96" s="109" t="str">
        <f t="shared" si="58"/>
        <v/>
      </c>
      <c r="M96" s="109" t="str">
        <f t="shared" si="58"/>
        <v/>
      </c>
      <c r="N96" s="109" t="str">
        <f t="shared" si="58"/>
        <v/>
      </c>
      <c r="O96" s="109" t="str">
        <f t="shared" si="58"/>
        <v/>
      </c>
      <c r="P96" s="109" t="str">
        <f t="shared" si="58"/>
        <v/>
      </c>
      <c r="Q96" s="109" t="str">
        <f t="shared" si="58"/>
        <v/>
      </c>
    </row>
    <row r="97" spans="1:17" x14ac:dyDescent="0.25">
      <c r="A97" s="180" t="s">
        <v>59</v>
      </c>
      <c r="B97" s="178">
        <f t="shared" ref="B97:Q97" si="59">IF(B$64=0,"",B$74/B$64)</f>
        <v>2.7234408240778851</v>
      </c>
      <c r="C97" s="178">
        <f t="shared" si="59"/>
        <v>2.2429128809089396</v>
      </c>
      <c r="D97" s="178">
        <f t="shared" si="59"/>
        <v>2.5571449474483745</v>
      </c>
      <c r="E97" s="178">
        <f t="shared" si="59"/>
        <v>1.8620406274596557</v>
      </c>
      <c r="F97" s="178">
        <f t="shared" si="59"/>
        <v>2.5524753218148919</v>
      </c>
      <c r="G97" s="178">
        <f t="shared" si="59"/>
        <v>2.2844890048917552</v>
      </c>
      <c r="H97" s="178">
        <f t="shared" si="59"/>
        <v>2.4072004769807651</v>
      </c>
      <c r="I97" s="178">
        <f t="shared" si="59"/>
        <v>2.8387122910561025</v>
      </c>
      <c r="J97" s="178">
        <f t="shared" si="59"/>
        <v>2.1495898843879075</v>
      </c>
      <c r="K97" s="178">
        <f t="shared" si="59"/>
        <v>1.6754610986690333</v>
      </c>
      <c r="L97" s="178">
        <f t="shared" si="59"/>
        <v>1.9228961587419267</v>
      </c>
      <c r="M97" s="178">
        <f t="shared" si="59"/>
        <v>1.7347696805813972</v>
      </c>
      <c r="N97" s="178">
        <f t="shared" si="59"/>
        <v>1.876539285720987</v>
      </c>
      <c r="O97" s="178">
        <f t="shared" si="59"/>
        <v>1.6569192319487001</v>
      </c>
      <c r="P97" s="178">
        <f t="shared" si="59"/>
        <v>1.6347802099276494</v>
      </c>
      <c r="Q97" s="178">
        <f t="shared" si="59"/>
        <v>1.6637192265627316</v>
      </c>
    </row>
    <row r="98" spans="1:17" x14ac:dyDescent="0.25">
      <c r="A98" s="179" t="s">
        <v>43</v>
      </c>
      <c r="B98" s="178">
        <f t="shared" ref="B98:Q98" si="60">IF(B$65=0,"",B$75/B$65)</f>
        <v>2.7234408240778851</v>
      </c>
      <c r="C98" s="178">
        <f t="shared" si="60"/>
        <v>2.2429128809089396</v>
      </c>
      <c r="D98" s="178">
        <f t="shared" si="60"/>
        <v>2.5571449474483745</v>
      </c>
      <c r="E98" s="178">
        <f t="shared" si="60"/>
        <v>1.8620406274596557</v>
      </c>
      <c r="F98" s="178">
        <f t="shared" si="60"/>
        <v>2.5524753218148919</v>
      </c>
      <c r="G98" s="178">
        <f t="shared" si="60"/>
        <v>2.2844890048917552</v>
      </c>
      <c r="H98" s="178">
        <f t="shared" si="60"/>
        <v>2.4072004769807651</v>
      </c>
      <c r="I98" s="178">
        <f t="shared" si="60"/>
        <v>2.8387122910561025</v>
      </c>
      <c r="J98" s="178">
        <f t="shared" si="60"/>
        <v>2.1495898843879075</v>
      </c>
      <c r="K98" s="178">
        <f t="shared" si="60"/>
        <v>1.6754610986690333</v>
      </c>
      <c r="L98" s="178">
        <f t="shared" si="60"/>
        <v>1.9228961587419267</v>
      </c>
      <c r="M98" s="178">
        <f t="shared" si="60"/>
        <v>1.7347696805813972</v>
      </c>
      <c r="N98" s="178">
        <f t="shared" si="60"/>
        <v>1.876539285720987</v>
      </c>
      <c r="O98" s="178">
        <f t="shared" si="60"/>
        <v>1.6569192319487001</v>
      </c>
      <c r="P98" s="178">
        <f t="shared" si="60"/>
        <v>1.6347802099276494</v>
      </c>
      <c r="Q98" s="178">
        <f t="shared" si="60"/>
        <v>1.6637192265627316</v>
      </c>
    </row>
    <row r="99" spans="1:17" x14ac:dyDescent="0.25">
      <c r="A99" s="179" t="s">
        <v>344</v>
      </c>
      <c r="B99" s="178" t="str">
        <f t="shared" ref="B99:Q99" si="61">IF(B$66=0,"",B$76/B$66)</f>
        <v/>
      </c>
      <c r="C99" s="178" t="str">
        <f t="shared" si="61"/>
        <v/>
      </c>
      <c r="D99" s="178" t="str">
        <f t="shared" si="61"/>
        <v/>
      </c>
      <c r="E99" s="178" t="str">
        <f t="shared" si="61"/>
        <v/>
      </c>
      <c r="F99" s="178" t="str">
        <f t="shared" si="61"/>
        <v/>
      </c>
      <c r="G99" s="178" t="str">
        <f t="shared" si="61"/>
        <v/>
      </c>
      <c r="H99" s="178" t="str">
        <f t="shared" si="61"/>
        <v/>
      </c>
      <c r="I99" s="178" t="str">
        <f t="shared" si="61"/>
        <v/>
      </c>
      <c r="J99" s="178" t="str">
        <f t="shared" si="61"/>
        <v/>
      </c>
      <c r="K99" s="178" t="str">
        <f t="shared" si="61"/>
        <v/>
      </c>
      <c r="L99" s="178" t="str">
        <f t="shared" si="61"/>
        <v/>
      </c>
      <c r="M99" s="178" t="str">
        <f t="shared" si="61"/>
        <v/>
      </c>
      <c r="N99" s="178" t="str">
        <f t="shared" si="61"/>
        <v/>
      </c>
      <c r="O99" s="178" t="str">
        <f t="shared" si="61"/>
        <v/>
      </c>
      <c r="P99" s="178" t="str">
        <f t="shared" si="61"/>
        <v/>
      </c>
      <c r="Q99" s="178" t="str">
        <f t="shared" si="61"/>
        <v/>
      </c>
    </row>
    <row r="100" spans="1:17" x14ac:dyDescent="0.25">
      <c r="A100" s="108" t="s">
        <v>42</v>
      </c>
      <c r="B100" s="107">
        <f t="shared" ref="B100:Q100" si="62">IF(B$67=0,"",B$77/B$67)</f>
        <v>0.77942814742937461</v>
      </c>
      <c r="C100" s="107">
        <f t="shared" si="62"/>
        <v>0.38865311569113292</v>
      </c>
      <c r="D100" s="107">
        <f t="shared" si="62"/>
        <v>0.5208777828187896</v>
      </c>
      <c r="E100" s="107">
        <f t="shared" si="62"/>
        <v>0.51813195170069815</v>
      </c>
      <c r="F100" s="107">
        <f t="shared" si="62"/>
        <v>0.41869613914285686</v>
      </c>
      <c r="G100" s="107">
        <f t="shared" si="62"/>
        <v>0.37084824552383067</v>
      </c>
      <c r="H100" s="107">
        <f t="shared" si="62"/>
        <v>0.34278707393606334</v>
      </c>
      <c r="I100" s="107">
        <f t="shared" si="62"/>
        <v>0.40165258097668038</v>
      </c>
      <c r="J100" s="107">
        <f t="shared" si="62"/>
        <v>0.60809616741413841</v>
      </c>
      <c r="K100" s="107">
        <f t="shared" si="62"/>
        <v>0.66606100027742177</v>
      </c>
      <c r="L100" s="107">
        <f t="shared" si="62"/>
        <v>0.61541143121864295</v>
      </c>
      <c r="M100" s="107">
        <f t="shared" si="62"/>
        <v>0.57773831154454725</v>
      </c>
      <c r="N100" s="107">
        <f t="shared" si="62"/>
        <v>0.54663328209576512</v>
      </c>
      <c r="O100" s="107">
        <f t="shared" si="62"/>
        <v>0.53487702908967805</v>
      </c>
      <c r="P100" s="107">
        <f t="shared" si="62"/>
        <v>0.54752950005462186</v>
      </c>
      <c r="Q100" s="107">
        <f t="shared" si="62"/>
        <v>0.5838943234931141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>
    <tabColor theme="4" tint="0.79998168889431442"/>
    <pageSetUpPr fitToPage="1"/>
  </sheetPr>
  <dimension ref="A1:Q257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2" width="9.7109375" style="14" customWidth="1"/>
    <col min="3" max="17" width="9.7109375" style="13" customWidth="1"/>
    <col min="18" max="16384" width="9.140625" style="13"/>
  </cols>
  <sheetData>
    <row r="1" spans="1:17" ht="12.75" x14ac:dyDescent="0.25">
      <c r="A1" s="12" t="s">
        <v>360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2" spans="1:17" x14ac:dyDescent="0.25">
      <c r="A2" s="40"/>
      <c r="B2" s="32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</row>
    <row r="3" spans="1:17" ht="12.75" x14ac:dyDescent="0.25">
      <c r="A3" s="98" t="s">
        <v>127</v>
      </c>
      <c r="B3" s="197"/>
      <c r="C3" s="197"/>
      <c r="D3" s="197"/>
      <c r="E3" s="197"/>
      <c r="F3" s="197"/>
      <c r="G3" s="197"/>
      <c r="H3" s="197"/>
      <c r="I3" s="197"/>
      <c r="J3" s="197"/>
      <c r="K3" s="197"/>
      <c r="L3" s="197"/>
      <c r="M3" s="197"/>
      <c r="N3" s="197"/>
      <c r="O3" s="197"/>
      <c r="P3" s="197"/>
      <c r="Q3" s="197"/>
    </row>
    <row r="4" spans="1:17" x14ac:dyDescent="0.25">
      <c r="A4" s="164"/>
      <c r="B4" s="163"/>
      <c r="C4" s="163"/>
      <c r="D4" s="163"/>
      <c r="E4" s="163"/>
      <c r="F4" s="163"/>
      <c r="G4" s="163"/>
      <c r="H4" s="163"/>
      <c r="I4" s="163"/>
      <c r="J4" s="163"/>
      <c r="K4" s="163"/>
      <c r="L4" s="163"/>
      <c r="M4" s="163"/>
      <c r="N4" s="163"/>
      <c r="O4" s="163"/>
      <c r="P4" s="163"/>
      <c r="Q4" s="163"/>
    </row>
    <row r="5" spans="1:17" ht="12.75" x14ac:dyDescent="0.25">
      <c r="A5" s="97" t="s">
        <v>44</v>
      </c>
      <c r="B5" s="96">
        <v>14.705886687473276</v>
      </c>
      <c r="C5" s="96">
        <v>17.572124976816923</v>
      </c>
      <c r="D5" s="96">
        <v>17.388468066862597</v>
      </c>
      <c r="E5" s="96">
        <v>22.952235978406538</v>
      </c>
      <c r="F5" s="96">
        <v>22.167866853181909</v>
      </c>
      <c r="G5" s="96">
        <v>27.677521468962407</v>
      </c>
      <c r="H5" s="96">
        <v>24.793027804427819</v>
      </c>
      <c r="I5" s="96">
        <v>20.640981937997193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  <c r="P5" s="96">
        <v>0</v>
      </c>
      <c r="Q5" s="96">
        <v>0</v>
      </c>
    </row>
    <row r="6" spans="1:17" x14ac:dyDescent="0.25">
      <c r="A6" s="132" t="s">
        <v>83</v>
      </c>
      <c r="B6" s="160">
        <v>1.4851092457517903</v>
      </c>
      <c r="C6" s="160">
        <v>1.7745631953499437</v>
      </c>
      <c r="D6" s="160">
        <v>1.7560161617153305</v>
      </c>
      <c r="E6" s="160">
        <v>2.3178866114373071</v>
      </c>
      <c r="F6" s="160">
        <v>2.2386752136678956</v>
      </c>
      <c r="G6" s="160">
        <v>2.7950809024023662</v>
      </c>
      <c r="H6" s="160">
        <v>2.5037833899469089</v>
      </c>
      <c r="I6" s="160">
        <v>2.0844790775946227</v>
      </c>
      <c r="J6" s="160">
        <v>0</v>
      </c>
      <c r="K6" s="160">
        <v>0</v>
      </c>
      <c r="L6" s="160">
        <v>0</v>
      </c>
      <c r="M6" s="160">
        <v>0</v>
      </c>
      <c r="N6" s="160">
        <v>0</v>
      </c>
      <c r="O6" s="160">
        <v>0</v>
      </c>
      <c r="P6" s="160">
        <v>0</v>
      </c>
      <c r="Q6" s="160">
        <v>0</v>
      </c>
    </row>
    <row r="7" spans="1:17" x14ac:dyDescent="0.25">
      <c r="A7" s="76" t="s">
        <v>82</v>
      </c>
      <c r="B7" s="159">
        <v>1.4672513823162356</v>
      </c>
      <c r="C7" s="159">
        <v>1.7532247602880309</v>
      </c>
      <c r="D7" s="159">
        <v>1.7349007475488358</v>
      </c>
      <c r="E7" s="159">
        <v>2.2900149227487119</v>
      </c>
      <c r="F7" s="159">
        <v>2.211756011355607</v>
      </c>
      <c r="G7" s="159">
        <v>2.7614711372021223</v>
      </c>
      <c r="H7" s="159">
        <v>2.4736763645022939</v>
      </c>
      <c r="I7" s="159">
        <v>2.0594140240920353</v>
      </c>
      <c r="J7" s="159">
        <v>0</v>
      </c>
      <c r="K7" s="159">
        <v>0</v>
      </c>
      <c r="L7" s="159">
        <v>0</v>
      </c>
      <c r="M7" s="159">
        <v>0</v>
      </c>
      <c r="N7" s="159">
        <v>0</v>
      </c>
      <c r="O7" s="159">
        <v>0</v>
      </c>
      <c r="P7" s="159">
        <v>0</v>
      </c>
      <c r="Q7" s="159">
        <v>0</v>
      </c>
    </row>
    <row r="8" spans="1:17" x14ac:dyDescent="0.25">
      <c r="A8" s="76" t="s">
        <v>81</v>
      </c>
      <c r="B8" s="159">
        <v>1.9017927259147307</v>
      </c>
      <c r="C8" s="159">
        <v>2.2724600134612389</v>
      </c>
      <c r="D8" s="159">
        <v>2.248709158933532</v>
      </c>
      <c r="E8" s="159">
        <v>2.9682260141711874</v>
      </c>
      <c r="F8" s="159">
        <v>2.8667899342879548</v>
      </c>
      <c r="G8" s="159">
        <v>3.5793087570747097</v>
      </c>
      <c r="H8" s="159">
        <v>3.2062806503212538</v>
      </c>
      <c r="I8" s="159">
        <v>2.6693303259883243</v>
      </c>
      <c r="J8" s="159">
        <v>0</v>
      </c>
      <c r="K8" s="159">
        <v>0</v>
      </c>
      <c r="L8" s="159">
        <v>0</v>
      </c>
      <c r="M8" s="159">
        <v>0</v>
      </c>
      <c r="N8" s="159">
        <v>0</v>
      </c>
      <c r="O8" s="159">
        <v>0</v>
      </c>
      <c r="P8" s="159">
        <v>0</v>
      </c>
      <c r="Q8" s="159">
        <v>0</v>
      </c>
    </row>
    <row r="9" spans="1:17" x14ac:dyDescent="0.25">
      <c r="A9" s="76" t="s">
        <v>80</v>
      </c>
      <c r="B9" s="159">
        <v>1.4612987611710508</v>
      </c>
      <c r="C9" s="159">
        <v>1.7461119486007266</v>
      </c>
      <c r="D9" s="159">
        <v>1.727862276160004</v>
      </c>
      <c r="E9" s="159">
        <v>2.2807243598525138</v>
      </c>
      <c r="F9" s="159">
        <v>2.2027829439181774</v>
      </c>
      <c r="G9" s="159">
        <v>2.7502678821353745</v>
      </c>
      <c r="H9" s="159">
        <v>2.4636406893540888</v>
      </c>
      <c r="I9" s="159">
        <v>2.0510590062578395</v>
      </c>
      <c r="J9" s="159">
        <v>0</v>
      </c>
      <c r="K9" s="159">
        <v>0</v>
      </c>
      <c r="L9" s="159">
        <v>0</v>
      </c>
      <c r="M9" s="159">
        <v>0</v>
      </c>
      <c r="N9" s="159">
        <v>0</v>
      </c>
      <c r="O9" s="159">
        <v>0</v>
      </c>
      <c r="P9" s="159">
        <v>0</v>
      </c>
      <c r="Q9" s="159">
        <v>0</v>
      </c>
    </row>
    <row r="10" spans="1:17" x14ac:dyDescent="0.25">
      <c r="A10" s="129" t="s">
        <v>79</v>
      </c>
      <c r="B10" s="158">
        <v>2.3810484580739453E-2</v>
      </c>
      <c r="C10" s="158">
        <v>2.8451246749216882E-2</v>
      </c>
      <c r="D10" s="158">
        <v>2.8153885555325817E-2</v>
      </c>
      <c r="E10" s="158">
        <v>3.7162251584793138E-2</v>
      </c>
      <c r="F10" s="158">
        <v>3.5892269749717681E-2</v>
      </c>
      <c r="G10" s="158">
        <v>4.4813020266991105E-2</v>
      </c>
      <c r="H10" s="158">
        <v>4.0142700592819706E-2</v>
      </c>
      <c r="I10" s="158">
        <v>3.3420071336782951E-2</v>
      </c>
      <c r="J10" s="158">
        <v>0</v>
      </c>
      <c r="K10" s="158">
        <v>0</v>
      </c>
      <c r="L10" s="158">
        <v>0</v>
      </c>
      <c r="M10" s="158">
        <v>0</v>
      </c>
      <c r="N10" s="158">
        <v>0</v>
      </c>
      <c r="O10" s="158">
        <v>0</v>
      </c>
      <c r="P10" s="158">
        <v>0</v>
      </c>
      <c r="Q10" s="158">
        <v>0</v>
      </c>
    </row>
    <row r="11" spans="1:17" x14ac:dyDescent="0.25">
      <c r="A11" s="92" t="s">
        <v>125</v>
      </c>
      <c r="B11" s="91">
        <v>0</v>
      </c>
      <c r="C11" s="91">
        <v>0</v>
      </c>
      <c r="D11" s="91">
        <v>0</v>
      </c>
      <c r="E11" s="91">
        <v>0</v>
      </c>
      <c r="F11" s="91">
        <v>0</v>
      </c>
      <c r="G11" s="91">
        <v>0</v>
      </c>
      <c r="H11" s="91">
        <v>0</v>
      </c>
      <c r="I11" s="91">
        <v>0</v>
      </c>
      <c r="J11" s="91">
        <v>0</v>
      </c>
      <c r="K11" s="91">
        <v>0</v>
      </c>
      <c r="L11" s="91">
        <v>0</v>
      </c>
      <c r="M11" s="91">
        <v>0</v>
      </c>
      <c r="N11" s="91">
        <v>0</v>
      </c>
      <c r="O11" s="91">
        <v>0</v>
      </c>
      <c r="P11" s="91">
        <v>0</v>
      </c>
      <c r="Q11" s="91">
        <v>0</v>
      </c>
    </row>
    <row r="12" spans="1:17" x14ac:dyDescent="0.25">
      <c r="A12" s="92" t="s">
        <v>26</v>
      </c>
      <c r="B12" s="91">
        <v>2.3810484580739453E-2</v>
      </c>
      <c r="C12" s="91">
        <v>8.5353740247650633E-3</v>
      </c>
      <c r="D12" s="91">
        <v>8.4461656665977443E-3</v>
      </c>
      <c r="E12" s="91">
        <v>1.1148675475437941E-2</v>
      </c>
      <c r="F12" s="91">
        <v>1.0767680924915302E-2</v>
      </c>
      <c r="G12" s="91">
        <v>1.3443906080097328E-2</v>
      </c>
      <c r="H12" s="91">
        <v>1.2042810177845911E-2</v>
      </c>
      <c r="I12" s="91">
        <v>1.0026021401034884E-2</v>
      </c>
      <c r="J12" s="91">
        <v>0</v>
      </c>
      <c r="K12" s="91">
        <v>0</v>
      </c>
      <c r="L12" s="91">
        <v>0</v>
      </c>
      <c r="M12" s="91">
        <v>0</v>
      </c>
      <c r="N12" s="91">
        <v>0</v>
      </c>
      <c r="O12" s="91">
        <v>0</v>
      </c>
      <c r="P12" s="91">
        <v>0</v>
      </c>
      <c r="Q12" s="91">
        <v>0</v>
      </c>
    </row>
    <row r="13" spans="1:17" x14ac:dyDescent="0.25">
      <c r="A13" s="92" t="s">
        <v>126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2" t="s">
        <v>21</v>
      </c>
      <c r="B14" s="157">
        <v>0</v>
      </c>
      <c r="C14" s="157">
        <v>1.9915872724451819E-2</v>
      </c>
      <c r="D14" s="157">
        <v>1.9707719888728072E-2</v>
      </c>
      <c r="E14" s="157">
        <v>2.6013576109355199E-2</v>
      </c>
      <c r="F14" s="157">
        <v>2.5124588824802379E-2</v>
      </c>
      <c r="G14" s="157">
        <v>3.1369114186893775E-2</v>
      </c>
      <c r="H14" s="157">
        <v>2.8099890414973797E-2</v>
      </c>
      <c r="I14" s="157">
        <v>2.3394049935748066E-2</v>
      </c>
      <c r="J14" s="157">
        <v>0</v>
      </c>
      <c r="K14" s="157">
        <v>0</v>
      </c>
      <c r="L14" s="157">
        <v>0</v>
      </c>
      <c r="M14" s="157">
        <v>0</v>
      </c>
      <c r="N14" s="157">
        <v>0</v>
      </c>
      <c r="O14" s="157">
        <v>0</v>
      </c>
      <c r="P14" s="157">
        <v>0</v>
      </c>
      <c r="Q14" s="157">
        <v>0</v>
      </c>
    </row>
    <row r="15" spans="1:17" x14ac:dyDescent="0.25">
      <c r="A15" s="156" t="s">
        <v>152</v>
      </c>
      <c r="B15" s="206">
        <v>7.9716643538437459</v>
      </c>
      <c r="C15" s="206">
        <v>9.5253747887436493</v>
      </c>
      <c r="D15" s="206">
        <v>9.4258193336028793</v>
      </c>
      <c r="E15" s="206">
        <v>12.441787787330647</v>
      </c>
      <c r="F15" s="206">
        <v>12.016602449738254</v>
      </c>
      <c r="G15" s="206">
        <v>15.003237546010334</v>
      </c>
      <c r="H15" s="206">
        <v>13.439631364817236</v>
      </c>
      <c r="I15" s="206">
        <v>11.188919338241963</v>
      </c>
      <c r="J15" s="206">
        <v>0</v>
      </c>
      <c r="K15" s="206">
        <v>0</v>
      </c>
      <c r="L15" s="206">
        <v>0</v>
      </c>
      <c r="M15" s="206">
        <v>0</v>
      </c>
      <c r="N15" s="206">
        <v>0</v>
      </c>
      <c r="O15" s="206">
        <v>0</v>
      </c>
      <c r="P15" s="206">
        <v>0</v>
      </c>
      <c r="Q15" s="206">
        <v>0</v>
      </c>
    </row>
    <row r="16" spans="1:17" x14ac:dyDescent="0.25">
      <c r="A16" s="88" t="s">
        <v>33</v>
      </c>
      <c r="B16" s="87">
        <v>6.7287734628549511</v>
      </c>
      <c r="C16" s="87">
        <v>4.4776059472087573</v>
      </c>
      <c r="D16" s="87">
        <v>7.5760970561101031</v>
      </c>
      <c r="E16" s="87">
        <v>8.9392718575807564</v>
      </c>
      <c r="F16" s="87">
        <v>6.5808805981998146</v>
      </c>
      <c r="G16" s="87">
        <v>6.6285222543454552</v>
      </c>
      <c r="H16" s="87">
        <v>5.150874058544705</v>
      </c>
      <c r="I16" s="87">
        <v>4.12003329877155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  <c r="P16" s="87">
        <v>0</v>
      </c>
      <c r="Q16" s="87">
        <v>0</v>
      </c>
    </row>
    <row r="17" spans="1:17" x14ac:dyDescent="0.25">
      <c r="A17" s="88" t="s">
        <v>31</v>
      </c>
      <c r="B17" s="87">
        <v>0</v>
      </c>
      <c r="C17" s="87">
        <v>0</v>
      </c>
      <c r="D17" s="87">
        <v>0</v>
      </c>
      <c r="E17" s="87">
        <v>0</v>
      </c>
      <c r="F17" s="87">
        <v>0</v>
      </c>
      <c r="G17" s="87">
        <v>0</v>
      </c>
      <c r="H17" s="87">
        <v>0</v>
      </c>
      <c r="I17" s="87">
        <v>0</v>
      </c>
      <c r="J17" s="87">
        <v>0</v>
      </c>
      <c r="K17" s="87">
        <v>0</v>
      </c>
      <c r="L17" s="87">
        <v>0</v>
      </c>
      <c r="M17" s="87">
        <v>0</v>
      </c>
      <c r="N17" s="87">
        <v>0</v>
      </c>
      <c r="O17" s="87">
        <v>0</v>
      </c>
      <c r="P17" s="87">
        <v>0</v>
      </c>
      <c r="Q17" s="87">
        <v>0</v>
      </c>
    </row>
    <row r="18" spans="1:17" x14ac:dyDescent="0.25">
      <c r="A18" s="88" t="s">
        <v>30</v>
      </c>
      <c r="B18" s="87">
        <v>0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0</v>
      </c>
      <c r="I18" s="87">
        <v>0</v>
      </c>
      <c r="J18" s="87">
        <v>0</v>
      </c>
      <c r="K18" s="87">
        <v>0</v>
      </c>
      <c r="L18" s="87">
        <v>0</v>
      </c>
      <c r="M18" s="87">
        <v>0</v>
      </c>
      <c r="N18" s="87">
        <v>0</v>
      </c>
      <c r="O18" s="87">
        <v>0</v>
      </c>
      <c r="P18" s="87">
        <v>0</v>
      </c>
      <c r="Q18" s="87">
        <v>0</v>
      </c>
    </row>
    <row r="19" spans="1:17" x14ac:dyDescent="0.25">
      <c r="A19" s="88" t="s">
        <v>125</v>
      </c>
      <c r="B19" s="87">
        <v>0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0</v>
      </c>
      <c r="I19" s="87">
        <v>0</v>
      </c>
      <c r="J19" s="87">
        <v>0</v>
      </c>
      <c r="K19" s="87">
        <v>0</v>
      </c>
      <c r="L19" s="87">
        <v>0</v>
      </c>
      <c r="M19" s="87">
        <v>0</v>
      </c>
      <c r="N19" s="87">
        <v>0</v>
      </c>
      <c r="O19" s="87">
        <v>0</v>
      </c>
      <c r="P19" s="87">
        <v>0</v>
      </c>
      <c r="Q19" s="87">
        <v>0</v>
      </c>
    </row>
    <row r="20" spans="1:17" x14ac:dyDescent="0.25">
      <c r="A20" s="88" t="s">
        <v>29</v>
      </c>
      <c r="B20" s="87">
        <v>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0</v>
      </c>
      <c r="I20" s="87">
        <v>0</v>
      </c>
      <c r="J20" s="87">
        <v>0</v>
      </c>
      <c r="K20" s="87">
        <v>0</v>
      </c>
      <c r="L20" s="87">
        <v>0</v>
      </c>
      <c r="M20" s="87">
        <v>0</v>
      </c>
      <c r="N20" s="87">
        <v>0</v>
      </c>
      <c r="O20" s="87">
        <v>0</v>
      </c>
      <c r="P20" s="87">
        <v>0</v>
      </c>
      <c r="Q20" s="87">
        <v>0</v>
      </c>
    </row>
    <row r="21" spans="1:17" x14ac:dyDescent="0.25">
      <c r="A21" s="88" t="s">
        <v>28</v>
      </c>
      <c r="B21" s="87">
        <v>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0</v>
      </c>
      <c r="I21" s="87">
        <v>0</v>
      </c>
      <c r="J21" s="87">
        <v>0</v>
      </c>
      <c r="K21" s="87">
        <v>0</v>
      </c>
      <c r="L21" s="87">
        <v>0</v>
      </c>
      <c r="M21" s="87">
        <v>0</v>
      </c>
      <c r="N21" s="87">
        <v>0</v>
      </c>
      <c r="O21" s="87">
        <v>0</v>
      </c>
      <c r="P21" s="87">
        <v>0</v>
      </c>
      <c r="Q21" s="87">
        <v>0</v>
      </c>
    </row>
    <row r="22" spans="1:17" x14ac:dyDescent="0.25">
      <c r="A22" s="88" t="s">
        <v>26</v>
      </c>
      <c r="B22" s="87">
        <v>1.2428908909887952</v>
      </c>
      <c r="C22" s="87">
        <v>5.047768841534892</v>
      </c>
      <c r="D22" s="87">
        <v>1.8497222774927755</v>
      </c>
      <c r="E22" s="87">
        <v>3.5025159297498898</v>
      </c>
      <c r="F22" s="87">
        <v>5.4357218515384398</v>
      </c>
      <c r="G22" s="87">
        <v>8.374715291664879</v>
      </c>
      <c r="H22" s="87">
        <v>8.2887573062725313</v>
      </c>
      <c r="I22" s="87">
        <v>7.0688860394704136</v>
      </c>
      <c r="J22" s="87">
        <v>0</v>
      </c>
      <c r="K22" s="87">
        <v>0</v>
      </c>
      <c r="L22" s="87">
        <v>0</v>
      </c>
      <c r="M22" s="87">
        <v>0</v>
      </c>
      <c r="N22" s="87">
        <v>0</v>
      </c>
      <c r="O22" s="87">
        <v>0</v>
      </c>
      <c r="P22" s="87">
        <v>0</v>
      </c>
      <c r="Q22" s="87">
        <v>0</v>
      </c>
    </row>
    <row r="23" spans="1:17" x14ac:dyDescent="0.25">
      <c r="A23" s="88" t="s">
        <v>25</v>
      </c>
      <c r="B23" s="87">
        <v>0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0</v>
      </c>
      <c r="I23" s="87">
        <v>0</v>
      </c>
      <c r="J23" s="87">
        <v>0</v>
      </c>
      <c r="K23" s="87">
        <v>0</v>
      </c>
      <c r="L23" s="87">
        <v>0</v>
      </c>
      <c r="M23" s="87">
        <v>0</v>
      </c>
      <c r="N23" s="87">
        <v>0</v>
      </c>
      <c r="O23" s="87">
        <v>0</v>
      </c>
      <c r="P23" s="87">
        <v>0</v>
      </c>
      <c r="Q23" s="87">
        <v>0</v>
      </c>
    </row>
    <row r="24" spans="1:17" x14ac:dyDescent="0.25">
      <c r="A24" s="88" t="s">
        <v>86</v>
      </c>
      <c r="B24" s="87">
        <v>0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0</v>
      </c>
      <c r="I24" s="87">
        <v>0</v>
      </c>
      <c r="J24" s="87">
        <v>0</v>
      </c>
      <c r="K24" s="87">
        <v>0</v>
      </c>
      <c r="L24" s="87">
        <v>0</v>
      </c>
      <c r="M24" s="87">
        <v>0</v>
      </c>
      <c r="N24" s="87">
        <v>0</v>
      </c>
      <c r="O24" s="87">
        <v>0</v>
      </c>
      <c r="P24" s="87">
        <v>0</v>
      </c>
      <c r="Q24" s="87">
        <v>0</v>
      </c>
    </row>
    <row r="25" spans="1:17" x14ac:dyDescent="0.25">
      <c r="A25" s="88" t="s">
        <v>22</v>
      </c>
      <c r="B25" s="87">
        <v>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0</v>
      </c>
      <c r="I25" s="87">
        <v>0</v>
      </c>
      <c r="J25" s="87">
        <v>0</v>
      </c>
      <c r="K25" s="87">
        <v>0</v>
      </c>
      <c r="L25" s="87">
        <v>0</v>
      </c>
      <c r="M25" s="87">
        <v>0</v>
      </c>
      <c r="N25" s="87">
        <v>0</v>
      </c>
      <c r="O25" s="87">
        <v>0</v>
      </c>
      <c r="P25" s="87">
        <v>0</v>
      </c>
      <c r="Q25" s="87">
        <v>0</v>
      </c>
    </row>
    <row r="26" spans="1:17" x14ac:dyDescent="0.25">
      <c r="A26" s="156" t="s">
        <v>151</v>
      </c>
      <c r="B26" s="204">
        <v>0.39495973389498512</v>
      </c>
      <c r="C26" s="204">
        <v>0.4719390236241166</v>
      </c>
      <c r="D26" s="204">
        <v>0.46700650334668747</v>
      </c>
      <c r="E26" s="204">
        <v>0.61643403128138119</v>
      </c>
      <c r="F26" s="204">
        <v>0.59536803046430364</v>
      </c>
      <c r="G26" s="204">
        <v>0.74334222387051108</v>
      </c>
      <c r="H26" s="204">
        <v>0.66587264489321674</v>
      </c>
      <c r="I26" s="204">
        <v>0.55436009448562396</v>
      </c>
      <c r="J26" s="204">
        <v>0</v>
      </c>
      <c r="K26" s="204">
        <v>0</v>
      </c>
      <c r="L26" s="204">
        <v>0</v>
      </c>
      <c r="M26" s="204">
        <v>0</v>
      </c>
      <c r="N26" s="204">
        <v>0</v>
      </c>
      <c r="O26" s="204">
        <v>0</v>
      </c>
      <c r="P26" s="204">
        <v>0</v>
      </c>
      <c r="Q26" s="204">
        <v>0</v>
      </c>
    </row>
    <row r="27" spans="1:17" x14ac:dyDescent="0.25">
      <c r="A27" s="84" t="s">
        <v>30</v>
      </c>
      <c r="B27" s="208">
        <v>0</v>
      </c>
      <c r="C27" s="208">
        <v>0</v>
      </c>
      <c r="D27" s="208">
        <v>0</v>
      </c>
      <c r="E27" s="208">
        <v>0</v>
      </c>
      <c r="F27" s="208">
        <v>0</v>
      </c>
      <c r="G27" s="208">
        <v>0</v>
      </c>
      <c r="H27" s="208">
        <v>0</v>
      </c>
      <c r="I27" s="208">
        <v>0</v>
      </c>
      <c r="J27" s="208">
        <v>0</v>
      </c>
      <c r="K27" s="208">
        <v>0</v>
      </c>
      <c r="L27" s="208">
        <v>0</v>
      </c>
      <c r="M27" s="208">
        <v>0</v>
      </c>
      <c r="N27" s="208">
        <v>0</v>
      </c>
      <c r="O27" s="208">
        <v>0</v>
      </c>
      <c r="P27" s="208">
        <v>0</v>
      </c>
      <c r="Q27" s="208">
        <v>0</v>
      </c>
    </row>
    <row r="28" spans="1:17" x14ac:dyDescent="0.25">
      <c r="A28" s="84" t="s">
        <v>125</v>
      </c>
      <c r="B28" s="208">
        <v>0</v>
      </c>
      <c r="C28" s="208">
        <v>0</v>
      </c>
      <c r="D28" s="208">
        <v>0</v>
      </c>
      <c r="E28" s="208">
        <v>0</v>
      </c>
      <c r="F28" s="208">
        <v>0</v>
      </c>
      <c r="G28" s="208">
        <v>0</v>
      </c>
      <c r="H28" s="208">
        <v>0</v>
      </c>
      <c r="I28" s="208">
        <v>0</v>
      </c>
      <c r="J28" s="208">
        <v>0</v>
      </c>
      <c r="K28" s="208">
        <v>0</v>
      </c>
      <c r="L28" s="208">
        <v>0</v>
      </c>
      <c r="M28" s="208">
        <v>0</v>
      </c>
      <c r="N28" s="208">
        <v>0</v>
      </c>
      <c r="O28" s="208">
        <v>0</v>
      </c>
      <c r="P28" s="208">
        <v>0</v>
      </c>
      <c r="Q28" s="208">
        <v>0</v>
      </c>
    </row>
    <row r="29" spans="1:17" x14ac:dyDescent="0.25">
      <c r="A29" s="84" t="s">
        <v>29</v>
      </c>
      <c r="B29" s="208">
        <v>0</v>
      </c>
      <c r="C29" s="208">
        <v>0</v>
      </c>
      <c r="D29" s="208">
        <v>0</v>
      </c>
      <c r="E29" s="208">
        <v>0</v>
      </c>
      <c r="F29" s="208">
        <v>0</v>
      </c>
      <c r="G29" s="208">
        <v>0</v>
      </c>
      <c r="H29" s="208">
        <v>0</v>
      </c>
      <c r="I29" s="208">
        <v>0</v>
      </c>
      <c r="J29" s="208">
        <v>0</v>
      </c>
      <c r="K29" s="208">
        <v>0</v>
      </c>
      <c r="L29" s="208">
        <v>0</v>
      </c>
      <c r="M29" s="208">
        <v>0</v>
      </c>
      <c r="N29" s="208">
        <v>0</v>
      </c>
      <c r="O29" s="208">
        <v>0</v>
      </c>
      <c r="P29" s="208">
        <v>0</v>
      </c>
      <c r="Q29" s="208">
        <v>0</v>
      </c>
    </row>
    <row r="30" spans="1:17" x14ac:dyDescent="0.25">
      <c r="A30" s="84" t="s">
        <v>26</v>
      </c>
      <c r="B30" s="208">
        <v>0.33571577381073736</v>
      </c>
      <c r="C30" s="208">
        <v>0.40114817008049913</v>
      </c>
      <c r="D30" s="208">
        <v>0.39695552784468435</v>
      </c>
      <c r="E30" s="208">
        <v>0.52396892658917404</v>
      </c>
      <c r="F30" s="208">
        <v>0.50606282589465812</v>
      </c>
      <c r="G30" s="208">
        <v>0.6318408902899344</v>
      </c>
      <c r="H30" s="208">
        <v>0.56599174815923425</v>
      </c>
      <c r="I30" s="208">
        <v>0.47120608031278038</v>
      </c>
      <c r="J30" s="208">
        <v>0</v>
      </c>
      <c r="K30" s="208">
        <v>0</v>
      </c>
      <c r="L30" s="208">
        <v>0</v>
      </c>
      <c r="M30" s="208">
        <v>0</v>
      </c>
      <c r="N30" s="208">
        <v>0</v>
      </c>
      <c r="O30" s="208">
        <v>0</v>
      </c>
      <c r="P30" s="208">
        <v>0</v>
      </c>
      <c r="Q30" s="208">
        <v>0</v>
      </c>
    </row>
    <row r="31" spans="1:17" x14ac:dyDescent="0.25">
      <c r="A31" s="82" t="s">
        <v>21</v>
      </c>
      <c r="B31" s="207">
        <v>5.9243960084247767E-2</v>
      </c>
      <c r="C31" s="207">
        <v>7.0790853543617485E-2</v>
      </c>
      <c r="D31" s="207">
        <v>7.0050975502003121E-2</v>
      </c>
      <c r="E31" s="207">
        <v>9.2465104692207173E-2</v>
      </c>
      <c r="F31" s="207">
        <v>8.9305204569645538E-2</v>
      </c>
      <c r="G31" s="207">
        <v>0.11150133358057666</v>
      </c>
      <c r="H31" s="207">
        <v>9.988089673398251E-2</v>
      </c>
      <c r="I31" s="207">
        <v>8.3154014172843585E-2</v>
      </c>
      <c r="J31" s="207">
        <v>0</v>
      </c>
      <c r="K31" s="207">
        <v>0</v>
      </c>
      <c r="L31" s="207">
        <v>0</v>
      </c>
      <c r="M31" s="207">
        <v>0</v>
      </c>
      <c r="N31" s="207">
        <v>0</v>
      </c>
      <c r="O31" s="207">
        <v>0</v>
      </c>
      <c r="P31" s="207">
        <v>0</v>
      </c>
      <c r="Q31" s="207">
        <v>0</v>
      </c>
    </row>
    <row r="32" spans="1:17" x14ac:dyDescent="0.25">
      <c r="A32" s="196"/>
      <c r="B32" s="196"/>
      <c r="C32" s="196"/>
      <c r="D32" s="196"/>
      <c r="E32" s="196"/>
      <c r="F32" s="196"/>
      <c r="G32" s="196"/>
      <c r="H32" s="196"/>
      <c r="I32" s="196"/>
      <c r="J32" s="196"/>
      <c r="K32" s="196"/>
      <c r="L32" s="196"/>
      <c r="M32" s="196"/>
      <c r="N32" s="196"/>
      <c r="O32" s="196"/>
      <c r="P32" s="196"/>
      <c r="Q32" s="196"/>
    </row>
    <row r="33" spans="1:17" ht="12.75" x14ac:dyDescent="0.25">
      <c r="A33" s="97" t="s">
        <v>43</v>
      </c>
      <c r="B33" s="96">
        <v>73.254500730224379</v>
      </c>
      <c r="C33" s="96">
        <v>85.354061298391002</v>
      </c>
      <c r="D33" s="96">
        <v>88.437891577812351</v>
      </c>
      <c r="E33" s="96">
        <v>111.81444706235277</v>
      </c>
      <c r="F33" s="96">
        <v>106.78671114591312</v>
      </c>
      <c r="G33" s="96">
        <v>119.53250525449366</v>
      </c>
      <c r="H33" s="96">
        <v>105.59543677774961</v>
      </c>
      <c r="I33" s="96">
        <v>89.143396916098695</v>
      </c>
      <c r="J33" s="96">
        <v>129.98454602487246</v>
      </c>
      <c r="K33" s="96">
        <v>151.10472653796216</v>
      </c>
      <c r="L33" s="96">
        <v>152.62989622595609</v>
      </c>
      <c r="M33" s="96">
        <v>181.19361379787298</v>
      </c>
      <c r="N33" s="96">
        <v>160.42937672958863</v>
      </c>
      <c r="O33" s="96">
        <v>189.58875580914665</v>
      </c>
      <c r="P33" s="96">
        <v>194.77577764222477</v>
      </c>
      <c r="Q33" s="96">
        <v>201.88372750376473</v>
      </c>
    </row>
    <row r="34" spans="1:17" x14ac:dyDescent="0.25">
      <c r="A34" s="132" t="s">
        <v>83</v>
      </c>
      <c r="B34" s="160">
        <v>5.2853252509412805</v>
      </c>
      <c r="C34" s="160">
        <v>6.1583106970060166</v>
      </c>
      <c r="D34" s="160">
        <v>6.3808095999125793</v>
      </c>
      <c r="E34" s="160">
        <v>8.0674322340286864</v>
      </c>
      <c r="F34" s="160">
        <v>7.7046801938218366</v>
      </c>
      <c r="G34" s="160">
        <v>8.6242915047154582</v>
      </c>
      <c r="H34" s="160">
        <v>7.6187295363729381</v>
      </c>
      <c r="I34" s="160">
        <v>6.4317119354953558</v>
      </c>
      <c r="J34" s="160">
        <v>9.3784081044721468</v>
      </c>
      <c r="K34" s="160">
        <v>10.902232883257575</v>
      </c>
      <c r="L34" s="160">
        <v>11.012274147392475</v>
      </c>
      <c r="M34" s="160">
        <v>13.073151448291455</v>
      </c>
      <c r="N34" s="160">
        <v>11.575008052328705</v>
      </c>
      <c r="O34" s="160">
        <v>13.678862436901275</v>
      </c>
      <c r="P34" s="160">
        <v>14.053106984311587</v>
      </c>
      <c r="Q34" s="160">
        <v>14.565946830479859</v>
      </c>
    </row>
    <row r="35" spans="1:17" x14ac:dyDescent="0.25">
      <c r="A35" s="76" t="s">
        <v>82</v>
      </c>
      <c r="B35" s="159">
        <v>5.2362078392172595</v>
      </c>
      <c r="C35" s="159">
        <v>6.1010804854924645</v>
      </c>
      <c r="D35" s="159">
        <v>6.3215116688731081</v>
      </c>
      <c r="E35" s="159">
        <v>7.9924602367000732</v>
      </c>
      <c r="F35" s="159">
        <v>7.6330793118866227</v>
      </c>
      <c r="G35" s="159">
        <v>8.5441445210289491</v>
      </c>
      <c r="H35" s="159">
        <v>7.5479274082758367</v>
      </c>
      <c r="I35" s="159">
        <v>6.3719409605360049</v>
      </c>
      <c r="J35" s="159">
        <v>9.291252989070081</v>
      </c>
      <c r="K35" s="159">
        <v>10.800916609269942</v>
      </c>
      <c r="L35" s="159">
        <v>10.909935241528744</v>
      </c>
      <c r="M35" s="159">
        <v>12.951660464912171</v>
      </c>
      <c r="N35" s="159">
        <v>11.467439566148251</v>
      </c>
      <c r="O35" s="159">
        <v>13.55174247997717</v>
      </c>
      <c r="P35" s="159">
        <v>13.922509110202094</v>
      </c>
      <c r="Q35" s="159">
        <v>14.430583049888408</v>
      </c>
    </row>
    <row r="36" spans="1:17" x14ac:dyDescent="0.25">
      <c r="A36" s="76" t="s">
        <v>81</v>
      </c>
      <c r="B36" s="159">
        <v>6.4443116406772889</v>
      </c>
      <c r="C36" s="159">
        <v>7.508728683169597</v>
      </c>
      <c r="D36" s="159">
        <v>7.78001799876722</v>
      </c>
      <c r="E36" s="159">
        <v>9.8364897121264878</v>
      </c>
      <c r="F36" s="159">
        <v>9.3941920134241972</v>
      </c>
      <c r="G36" s="159">
        <v>10.515459219190737</v>
      </c>
      <c r="H36" s="159">
        <v>9.2893937661974704</v>
      </c>
      <c r="I36" s="159">
        <v>7.8420823937021042</v>
      </c>
      <c r="J36" s="159">
        <v>11.434941398906076</v>
      </c>
      <c r="K36" s="159">
        <v>13.292916318903771</v>
      </c>
      <c r="L36" s="159">
        <v>13.427087853435744</v>
      </c>
      <c r="M36" s="159">
        <v>15.939882232140373</v>
      </c>
      <c r="N36" s="159">
        <v>14.113220207076324</v>
      </c>
      <c r="O36" s="159">
        <v>16.678415849175437</v>
      </c>
      <c r="P36" s="159">
        <v>17.134726176133416</v>
      </c>
      <c r="Q36" s="159">
        <v>17.760023510460528</v>
      </c>
    </row>
    <row r="37" spans="1:17" x14ac:dyDescent="0.25">
      <c r="A37" s="76" t="s">
        <v>80</v>
      </c>
      <c r="B37" s="159">
        <v>5.2241977871898824</v>
      </c>
      <c r="C37" s="159">
        <v>6.0870867143695575</v>
      </c>
      <c r="D37" s="159">
        <v>6.3070123047595965</v>
      </c>
      <c r="E37" s="159">
        <v>7.9741282937717228</v>
      </c>
      <c r="F37" s="159">
        <v>7.615571664657983</v>
      </c>
      <c r="G37" s="159">
        <v>8.524547204921971</v>
      </c>
      <c r="H37" s="159">
        <v>7.5306150700998549</v>
      </c>
      <c r="I37" s="159">
        <v>6.3573259290473301</v>
      </c>
      <c r="J37" s="159">
        <v>9.2699420642128789</v>
      </c>
      <c r="K37" s="159">
        <v>10.776143037554714</v>
      </c>
      <c r="L37" s="159">
        <v>10.884911618729685</v>
      </c>
      <c r="M37" s="159">
        <v>12.92195382972869</v>
      </c>
      <c r="N37" s="159">
        <v>11.44113722100856</v>
      </c>
      <c r="O37" s="159">
        <v>13.520659463938898</v>
      </c>
      <c r="P37" s="159">
        <v>13.890575683588887</v>
      </c>
      <c r="Q37" s="159">
        <v>14.397484277162755</v>
      </c>
    </row>
    <row r="38" spans="1:17" x14ac:dyDescent="0.25">
      <c r="A38" s="129" t="s">
        <v>79</v>
      </c>
      <c r="B38" s="158">
        <v>6.1127463751397534E-2</v>
      </c>
      <c r="C38" s="158">
        <v>7.1223982636458794E-2</v>
      </c>
      <c r="D38" s="158">
        <v>7.3797295152982625E-2</v>
      </c>
      <c r="E38" s="158">
        <v>9.3303940256963258E-2</v>
      </c>
      <c r="F38" s="158">
        <v>8.9108529163853978E-2</v>
      </c>
      <c r="G38" s="158">
        <v>9.9744299793488131E-2</v>
      </c>
      <c r="H38" s="158">
        <v>8.8114466273082837E-2</v>
      </c>
      <c r="I38" s="158">
        <v>7.4386006448024192E-2</v>
      </c>
      <c r="J38" s="158">
        <v>0.1084660402592702</v>
      </c>
      <c r="K38" s="158">
        <v>0.12608984570286111</v>
      </c>
      <c r="L38" s="158">
        <v>0.12736252866279174</v>
      </c>
      <c r="M38" s="158">
        <v>0.15119761856276431</v>
      </c>
      <c r="N38" s="158">
        <v>0.13387083132014393</v>
      </c>
      <c r="O38" s="158">
        <v>0.15820297296237779</v>
      </c>
      <c r="P38" s="158">
        <v>0.16253130072270022</v>
      </c>
      <c r="Q38" s="158">
        <v>0.16846255331710591</v>
      </c>
    </row>
    <row r="39" spans="1:17" x14ac:dyDescent="0.25">
      <c r="A39" s="92" t="s">
        <v>125</v>
      </c>
      <c r="B39" s="91">
        <v>0</v>
      </c>
      <c r="C39" s="91">
        <v>0</v>
      </c>
      <c r="D39" s="91">
        <v>0</v>
      </c>
      <c r="E39" s="91">
        <v>0</v>
      </c>
      <c r="F39" s="91">
        <v>0</v>
      </c>
      <c r="G39" s="91">
        <v>0</v>
      </c>
      <c r="H39" s="91">
        <v>0</v>
      </c>
      <c r="I39" s="91">
        <v>0</v>
      </c>
      <c r="J39" s="91">
        <v>0</v>
      </c>
      <c r="K39" s="91">
        <v>0</v>
      </c>
      <c r="L39" s="91">
        <v>0</v>
      </c>
      <c r="M39" s="91">
        <v>0</v>
      </c>
      <c r="N39" s="91">
        <v>0</v>
      </c>
      <c r="O39" s="91">
        <v>0</v>
      </c>
      <c r="P39" s="91">
        <v>0</v>
      </c>
      <c r="Q39" s="91">
        <v>0</v>
      </c>
    </row>
    <row r="40" spans="1:17" x14ac:dyDescent="0.25">
      <c r="A40" s="92" t="s">
        <v>26</v>
      </c>
      <c r="B40" s="91">
        <v>6.1127463751397534E-2</v>
      </c>
      <c r="C40" s="91">
        <v>2.1367194790937637E-2</v>
      </c>
      <c r="D40" s="91">
        <v>2.2139188545894788E-2</v>
      </c>
      <c r="E40" s="91">
        <v>2.7991182077088977E-2</v>
      </c>
      <c r="F40" s="91">
        <v>2.6732558749156192E-2</v>
      </c>
      <c r="G40" s="91">
        <v>2.9923289938046438E-2</v>
      </c>
      <c r="H40" s="91">
        <v>2.6434339881924847E-2</v>
      </c>
      <c r="I40" s="91">
        <v>2.2315801934407253E-2</v>
      </c>
      <c r="J40" s="91">
        <v>3.2539812077781054E-2</v>
      </c>
      <c r="K40" s="91">
        <v>3.7826953710858334E-2</v>
      </c>
      <c r="L40" s="91">
        <v>3.8208758598837517E-2</v>
      </c>
      <c r="M40" s="91">
        <v>4.5359285568829288E-2</v>
      </c>
      <c r="N40" s="91">
        <v>4.016124939604318E-2</v>
      </c>
      <c r="O40" s="91">
        <v>4.7460891888713337E-2</v>
      </c>
      <c r="P40" s="91">
        <v>4.8759390216810063E-2</v>
      </c>
      <c r="Q40" s="91">
        <v>5.0538765995131782E-2</v>
      </c>
    </row>
    <row r="41" spans="1:17" x14ac:dyDescent="0.25">
      <c r="A41" s="92" t="s">
        <v>126</v>
      </c>
      <c r="B41" s="91">
        <v>0</v>
      </c>
      <c r="C41" s="91">
        <v>0</v>
      </c>
      <c r="D41" s="91">
        <v>0</v>
      </c>
      <c r="E41" s="91">
        <v>0</v>
      </c>
      <c r="F41" s="91">
        <v>0</v>
      </c>
      <c r="G41" s="91">
        <v>0</v>
      </c>
      <c r="H41" s="91">
        <v>0</v>
      </c>
      <c r="I41" s="91">
        <v>0</v>
      </c>
      <c r="J41" s="91">
        <v>0</v>
      </c>
      <c r="K41" s="91">
        <v>0</v>
      </c>
      <c r="L41" s="91">
        <v>0</v>
      </c>
      <c r="M41" s="91">
        <v>0</v>
      </c>
      <c r="N41" s="91">
        <v>0</v>
      </c>
      <c r="O41" s="91">
        <v>0</v>
      </c>
      <c r="P41" s="91">
        <v>0</v>
      </c>
      <c r="Q41" s="91">
        <v>0</v>
      </c>
    </row>
    <row r="42" spans="1:17" x14ac:dyDescent="0.25">
      <c r="A42" s="92" t="s">
        <v>21</v>
      </c>
      <c r="B42" s="157">
        <v>0</v>
      </c>
      <c r="C42" s="157">
        <v>4.985678784552116E-2</v>
      </c>
      <c r="D42" s="157">
        <v>5.1658106607087841E-2</v>
      </c>
      <c r="E42" s="157">
        <v>6.5312758179874281E-2</v>
      </c>
      <c r="F42" s="157">
        <v>6.2375970414697793E-2</v>
      </c>
      <c r="G42" s="157">
        <v>6.9821009855441693E-2</v>
      </c>
      <c r="H42" s="157">
        <v>6.168012639115799E-2</v>
      </c>
      <c r="I42" s="157">
        <v>5.2070204513616936E-2</v>
      </c>
      <c r="J42" s="157">
        <v>7.5926228181489142E-2</v>
      </c>
      <c r="K42" s="157">
        <v>8.8262891992002768E-2</v>
      </c>
      <c r="L42" s="157">
        <v>8.9153770063954238E-2</v>
      </c>
      <c r="M42" s="157">
        <v>0.10583833299393501</v>
      </c>
      <c r="N42" s="157">
        <v>9.3709581924100768E-2</v>
      </c>
      <c r="O42" s="157">
        <v>0.11074208107366446</v>
      </c>
      <c r="P42" s="157">
        <v>0.11377191050589017</v>
      </c>
      <c r="Q42" s="157">
        <v>0.11792378732197413</v>
      </c>
    </row>
    <row r="43" spans="1:17" x14ac:dyDescent="0.25">
      <c r="A43" s="156" t="s">
        <v>150</v>
      </c>
      <c r="B43" s="204">
        <v>42.587799253576307</v>
      </c>
      <c r="C43" s="204">
        <v>49.622092729020892</v>
      </c>
      <c r="D43" s="204">
        <v>44.214931988901462</v>
      </c>
      <c r="E43" s="204">
        <v>65.005305853874589</v>
      </c>
      <c r="F43" s="204">
        <v>62.082342680623661</v>
      </c>
      <c r="G43" s="204">
        <v>69.492335451206856</v>
      </c>
      <c r="H43" s="204">
        <v>61.389774263099177</v>
      </c>
      <c r="I43" s="204">
        <v>51.825089991751213</v>
      </c>
      <c r="J43" s="204">
        <v>75.568814161482607</v>
      </c>
      <c r="K43" s="204">
        <v>87.847404540566927</v>
      </c>
      <c r="L43" s="204">
        <v>88.734088906065949</v>
      </c>
      <c r="M43" s="204">
        <v>105.34011116766793</v>
      </c>
      <c r="N43" s="204">
        <v>93.268454803857608</v>
      </c>
      <c r="O43" s="204">
        <v>110.2207754151532</v>
      </c>
      <c r="P43" s="204">
        <v>113.23634227246582</v>
      </c>
      <c r="Q43" s="204">
        <v>117.36867460413447</v>
      </c>
    </row>
    <row r="44" spans="1:17" x14ac:dyDescent="0.25">
      <c r="A44" s="156" t="s">
        <v>148</v>
      </c>
      <c r="B44" s="206">
        <v>5.1936340553141855</v>
      </c>
      <c r="C44" s="206">
        <v>6.0514747230513279</v>
      </c>
      <c r="D44" s="206">
        <v>6.2701136571831064</v>
      </c>
      <c r="E44" s="206">
        <v>7.9274763236432415</v>
      </c>
      <c r="F44" s="206">
        <v>7.5710174000760571</v>
      </c>
      <c r="G44" s="206">
        <v>8.4746750550252266</v>
      </c>
      <c r="H44" s="206">
        <v>7.4865578369633141</v>
      </c>
      <c r="I44" s="206">
        <v>6.3201329258233185</v>
      </c>
      <c r="J44" s="206">
        <v>9.2157090440832441</v>
      </c>
      <c r="K44" s="206">
        <v>10.713098114703284</v>
      </c>
      <c r="L44" s="206">
        <v>10.821230354398288</v>
      </c>
      <c r="M44" s="206">
        <v>12.846355020447309</v>
      </c>
      <c r="N44" s="206">
        <v>11.374201805348488</v>
      </c>
      <c r="O44" s="206">
        <v>13.441557977457709</v>
      </c>
      <c r="P44" s="206">
        <v>13.80931003322754</v>
      </c>
      <c r="Q44" s="206">
        <v>14.313253000504202</v>
      </c>
    </row>
    <row r="45" spans="1:17" x14ac:dyDescent="0.25">
      <c r="A45" s="152" t="s">
        <v>164</v>
      </c>
      <c r="B45" s="151">
        <v>5.1710182849078139</v>
      </c>
      <c r="C45" s="151">
        <v>1.8184489371314556</v>
      </c>
      <c r="D45" s="151">
        <v>4.5934241023756135</v>
      </c>
      <c r="E45" s="151">
        <v>5.7862329019284138</v>
      </c>
      <c r="F45" s="151">
        <v>3.0238331521688573</v>
      </c>
      <c r="G45" s="151">
        <v>2.0448446490160923</v>
      </c>
      <c r="H45" s="151">
        <v>1.4973115673926627</v>
      </c>
      <c r="I45" s="151">
        <v>2.2581866775884789</v>
      </c>
      <c r="J45" s="151">
        <v>6.6063716138995341</v>
      </c>
      <c r="K45" s="151">
        <v>2.9789410963117193</v>
      </c>
      <c r="L45" s="151">
        <v>4.339995296794009</v>
      </c>
      <c r="M45" s="151">
        <v>12.135679154891212</v>
      </c>
      <c r="N45" s="151">
        <v>8.4067687501564414</v>
      </c>
      <c r="O45" s="151">
        <v>11.019193488283937</v>
      </c>
      <c r="P45" s="151">
        <v>11.747942008478375</v>
      </c>
      <c r="Q45" s="151">
        <v>13.839269165615107</v>
      </c>
    </row>
    <row r="46" spans="1:17" x14ac:dyDescent="0.25">
      <c r="A46" s="154" t="s">
        <v>30</v>
      </c>
      <c r="B46" s="205">
        <v>0</v>
      </c>
      <c r="C46" s="205">
        <v>0</v>
      </c>
      <c r="D46" s="205">
        <v>0</v>
      </c>
      <c r="E46" s="205">
        <v>0</v>
      </c>
      <c r="F46" s="205">
        <v>0</v>
      </c>
      <c r="G46" s="205">
        <v>0</v>
      </c>
      <c r="H46" s="205">
        <v>0</v>
      </c>
      <c r="I46" s="205">
        <v>0</v>
      </c>
      <c r="J46" s="205">
        <v>0</v>
      </c>
      <c r="K46" s="205">
        <v>0</v>
      </c>
      <c r="L46" s="205">
        <v>0</v>
      </c>
      <c r="M46" s="205">
        <v>0</v>
      </c>
      <c r="N46" s="205">
        <v>0</v>
      </c>
      <c r="O46" s="205">
        <v>0</v>
      </c>
      <c r="P46" s="205">
        <v>0</v>
      </c>
      <c r="Q46" s="205">
        <v>0</v>
      </c>
    </row>
    <row r="47" spans="1:17" x14ac:dyDescent="0.25">
      <c r="A47" s="154" t="s">
        <v>125</v>
      </c>
      <c r="B47" s="205">
        <v>0</v>
      </c>
      <c r="C47" s="205">
        <v>0</v>
      </c>
      <c r="D47" s="205">
        <v>0</v>
      </c>
      <c r="E47" s="205">
        <v>0</v>
      </c>
      <c r="F47" s="205">
        <v>0</v>
      </c>
      <c r="G47" s="205">
        <v>0</v>
      </c>
      <c r="H47" s="205">
        <v>0</v>
      </c>
      <c r="I47" s="205">
        <v>0</v>
      </c>
      <c r="J47" s="205">
        <v>0</v>
      </c>
      <c r="K47" s="205">
        <v>0</v>
      </c>
      <c r="L47" s="205">
        <v>0</v>
      </c>
      <c r="M47" s="205">
        <v>0</v>
      </c>
      <c r="N47" s="205">
        <v>0</v>
      </c>
      <c r="O47" s="205">
        <v>0</v>
      </c>
      <c r="P47" s="205">
        <v>0</v>
      </c>
      <c r="Q47" s="205">
        <v>0</v>
      </c>
    </row>
    <row r="48" spans="1:17" x14ac:dyDescent="0.25">
      <c r="A48" s="154" t="s">
        <v>29</v>
      </c>
      <c r="B48" s="205">
        <v>0</v>
      </c>
      <c r="C48" s="205">
        <v>0</v>
      </c>
      <c r="D48" s="205">
        <v>0</v>
      </c>
      <c r="E48" s="205">
        <v>0</v>
      </c>
      <c r="F48" s="205">
        <v>0</v>
      </c>
      <c r="G48" s="205">
        <v>0</v>
      </c>
      <c r="H48" s="205">
        <v>0</v>
      </c>
      <c r="I48" s="205">
        <v>0</v>
      </c>
      <c r="J48" s="205">
        <v>0</v>
      </c>
      <c r="K48" s="205">
        <v>0</v>
      </c>
      <c r="L48" s="205">
        <v>0</v>
      </c>
      <c r="M48" s="205">
        <v>0</v>
      </c>
      <c r="N48" s="205">
        <v>0</v>
      </c>
      <c r="O48" s="205">
        <v>0</v>
      </c>
      <c r="P48" s="205">
        <v>0</v>
      </c>
      <c r="Q48" s="205">
        <v>0</v>
      </c>
    </row>
    <row r="49" spans="1:17" x14ac:dyDescent="0.25">
      <c r="A49" s="154" t="s">
        <v>26</v>
      </c>
      <c r="B49" s="205">
        <v>5.1710182849078139</v>
      </c>
      <c r="C49" s="205">
        <v>1.8184489371314556</v>
      </c>
      <c r="D49" s="205">
        <v>4.5934241023756135</v>
      </c>
      <c r="E49" s="205">
        <v>5.7862329019284138</v>
      </c>
      <c r="F49" s="205">
        <v>3.0238331521688573</v>
      </c>
      <c r="G49" s="205">
        <v>2.0448446490160923</v>
      </c>
      <c r="H49" s="205">
        <v>1.4973115673926627</v>
      </c>
      <c r="I49" s="205">
        <v>2.2581866775884789</v>
      </c>
      <c r="J49" s="205">
        <v>6.6063716138995341</v>
      </c>
      <c r="K49" s="205">
        <v>2.9789410963117193</v>
      </c>
      <c r="L49" s="205">
        <v>4.339995296794009</v>
      </c>
      <c r="M49" s="205">
        <v>12.135679154891212</v>
      </c>
      <c r="N49" s="205">
        <v>8.4067687501564414</v>
      </c>
      <c r="O49" s="205">
        <v>11.019193488283937</v>
      </c>
      <c r="P49" s="205">
        <v>11.747942008478375</v>
      </c>
      <c r="Q49" s="205">
        <v>13.839269165615107</v>
      </c>
    </row>
    <row r="50" spans="1:17" x14ac:dyDescent="0.25">
      <c r="A50" s="152" t="s">
        <v>163</v>
      </c>
      <c r="B50" s="151">
        <v>2.2615770406371385E-2</v>
      </c>
      <c r="C50" s="151">
        <v>4.2330257859198728</v>
      </c>
      <c r="D50" s="151">
        <v>1.6766895548074925</v>
      </c>
      <c r="E50" s="151">
        <v>2.1412434217148277</v>
      </c>
      <c r="F50" s="151">
        <v>4.5471842479071993</v>
      </c>
      <c r="G50" s="151">
        <v>6.4298304060091347</v>
      </c>
      <c r="H50" s="151">
        <v>5.9892462695706516</v>
      </c>
      <c r="I50" s="151">
        <v>4.0619462482348396</v>
      </c>
      <c r="J50" s="151">
        <v>2.6093374301837104</v>
      </c>
      <c r="K50" s="151">
        <v>7.7341570183915644</v>
      </c>
      <c r="L50" s="151">
        <v>6.4812350576042785</v>
      </c>
      <c r="M50" s="151">
        <v>0.71067586555609652</v>
      </c>
      <c r="N50" s="151">
        <v>2.9674330551920467</v>
      </c>
      <c r="O50" s="151">
        <v>2.4223644891737712</v>
      </c>
      <c r="P50" s="151">
        <v>2.0613680247491644</v>
      </c>
      <c r="Q50" s="151">
        <v>0.47398383488909523</v>
      </c>
    </row>
    <row r="51" spans="1:17" x14ac:dyDescent="0.25">
      <c r="A51" s="156" t="s">
        <v>147</v>
      </c>
      <c r="B51" s="206">
        <v>3.2218974395567854</v>
      </c>
      <c r="C51" s="206">
        <v>3.7540632836446961</v>
      </c>
      <c r="D51" s="206">
        <v>11.0896970642623</v>
      </c>
      <c r="E51" s="206">
        <v>4.917850467951018</v>
      </c>
      <c r="F51" s="206">
        <v>4.696719352258885</v>
      </c>
      <c r="G51" s="206">
        <v>5.2573079986109601</v>
      </c>
      <c r="H51" s="206">
        <v>4.6443244304679263</v>
      </c>
      <c r="I51" s="206">
        <v>3.920726773295323</v>
      </c>
      <c r="J51" s="206">
        <v>5.7170122223861446</v>
      </c>
      <c r="K51" s="206">
        <v>6.6459251880030843</v>
      </c>
      <c r="L51" s="206">
        <v>6.7130055757424536</v>
      </c>
      <c r="M51" s="206">
        <v>7.9693020161222767</v>
      </c>
      <c r="N51" s="206">
        <v>7.0560442425005574</v>
      </c>
      <c r="O51" s="206">
        <v>8.3385392135806224</v>
      </c>
      <c r="P51" s="206">
        <v>8.5666760815727354</v>
      </c>
      <c r="Q51" s="206">
        <v>8.8792996778174231</v>
      </c>
    </row>
    <row r="52" spans="1:17" x14ac:dyDescent="0.25">
      <c r="A52" s="152" t="s">
        <v>162</v>
      </c>
      <c r="B52" s="151">
        <v>1.1428332078825767</v>
      </c>
      <c r="C52" s="151">
        <v>1.0309305067334069</v>
      </c>
      <c r="D52" s="151">
        <v>1.2584369772251396</v>
      </c>
      <c r="E52" s="151">
        <v>1.5958667125780708</v>
      </c>
      <c r="F52" s="151">
        <v>1.3271996583597283</v>
      </c>
      <c r="G52" s="151">
        <v>1.4067871079695149</v>
      </c>
      <c r="H52" s="151">
        <v>0.46497114721798832</v>
      </c>
      <c r="I52" s="151">
        <v>1.0813090424592011</v>
      </c>
      <c r="J52" s="151">
        <v>1.9127166973726386</v>
      </c>
      <c r="K52" s="151">
        <v>2.2919345427429221</v>
      </c>
      <c r="L52" s="151">
        <v>2.3171821355038955</v>
      </c>
      <c r="M52" s="151">
        <v>2.785394628422968</v>
      </c>
      <c r="N52" s="151">
        <v>2.4277410639082952</v>
      </c>
      <c r="O52" s="151">
        <v>2.8115635958165806</v>
      </c>
      <c r="P52" s="151">
        <v>2.9154710657331302</v>
      </c>
      <c r="Q52" s="151">
        <v>3.1248418919491869</v>
      </c>
    </row>
    <row r="53" spans="1:17" x14ac:dyDescent="0.25">
      <c r="A53" s="154" t="s">
        <v>30</v>
      </c>
      <c r="B53" s="153">
        <v>0</v>
      </c>
      <c r="C53" s="153">
        <v>0</v>
      </c>
      <c r="D53" s="153">
        <v>0</v>
      </c>
      <c r="E53" s="153">
        <v>0</v>
      </c>
      <c r="F53" s="153">
        <v>0</v>
      </c>
      <c r="G53" s="153">
        <v>0</v>
      </c>
      <c r="H53" s="153">
        <v>0</v>
      </c>
      <c r="I53" s="153">
        <v>0</v>
      </c>
      <c r="J53" s="153">
        <v>0</v>
      </c>
      <c r="K53" s="153">
        <v>0</v>
      </c>
      <c r="L53" s="153">
        <v>0</v>
      </c>
      <c r="M53" s="153">
        <v>0</v>
      </c>
      <c r="N53" s="153">
        <v>0</v>
      </c>
      <c r="O53" s="153">
        <v>0</v>
      </c>
      <c r="P53" s="153">
        <v>0</v>
      </c>
      <c r="Q53" s="153">
        <v>0</v>
      </c>
    </row>
    <row r="54" spans="1:17" x14ac:dyDescent="0.25">
      <c r="A54" s="154" t="s">
        <v>125</v>
      </c>
      <c r="B54" s="153">
        <v>0</v>
      </c>
      <c r="C54" s="153">
        <v>0</v>
      </c>
      <c r="D54" s="153">
        <v>0</v>
      </c>
      <c r="E54" s="153">
        <v>0</v>
      </c>
      <c r="F54" s="153">
        <v>0</v>
      </c>
      <c r="G54" s="153">
        <v>0</v>
      </c>
      <c r="H54" s="153">
        <v>0</v>
      </c>
      <c r="I54" s="153">
        <v>0</v>
      </c>
      <c r="J54" s="153">
        <v>0</v>
      </c>
      <c r="K54" s="153">
        <v>0</v>
      </c>
      <c r="L54" s="153">
        <v>0</v>
      </c>
      <c r="M54" s="153">
        <v>0</v>
      </c>
      <c r="N54" s="153">
        <v>0</v>
      </c>
      <c r="O54" s="153">
        <v>0</v>
      </c>
      <c r="P54" s="153">
        <v>0</v>
      </c>
      <c r="Q54" s="153">
        <v>0</v>
      </c>
    </row>
    <row r="55" spans="1:17" x14ac:dyDescent="0.25">
      <c r="A55" s="154" t="s">
        <v>26</v>
      </c>
      <c r="B55" s="153">
        <v>1.1428332078825767</v>
      </c>
      <c r="C55" s="153">
        <v>1.0309305067334069</v>
      </c>
      <c r="D55" s="153">
        <v>1.2584369772251396</v>
      </c>
      <c r="E55" s="153">
        <v>1.5958667125780708</v>
      </c>
      <c r="F55" s="153">
        <v>1.3271996583597283</v>
      </c>
      <c r="G55" s="153">
        <v>1.4067871079695149</v>
      </c>
      <c r="H55" s="153">
        <v>0.46497114721798832</v>
      </c>
      <c r="I55" s="153">
        <v>1.0813090424592011</v>
      </c>
      <c r="J55" s="153">
        <v>1.9127166973726386</v>
      </c>
      <c r="K55" s="153">
        <v>2.2919345427429221</v>
      </c>
      <c r="L55" s="153">
        <v>2.3171821355038955</v>
      </c>
      <c r="M55" s="153">
        <v>2.785394628422968</v>
      </c>
      <c r="N55" s="153">
        <v>2.4277410639082952</v>
      </c>
      <c r="O55" s="153">
        <v>2.8115635958165806</v>
      </c>
      <c r="P55" s="153">
        <v>2.9154710657331302</v>
      </c>
      <c r="Q55" s="153">
        <v>3.1248418919491869</v>
      </c>
    </row>
    <row r="56" spans="1:17" x14ac:dyDescent="0.25">
      <c r="A56" s="152" t="s">
        <v>161</v>
      </c>
      <c r="B56" s="151">
        <v>2.0774536221256703</v>
      </c>
      <c r="C56" s="151">
        <v>2.4205898892205271</v>
      </c>
      <c r="D56" s="151">
        <v>9.7080454628732387</v>
      </c>
      <c r="E56" s="151">
        <v>3.1709905294572915</v>
      </c>
      <c r="F56" s="151">
        <v>3.0284069600304173</v>
      </c>
      <c r="G56" s="151">
        <v>3.3898700220100846</v>
      </c>
      <c r="H56" s="151">
        <v>2.9946231347853205</v>
      </c>
      <c r="I56" s="151">
        <v>2.528053170329323</v>
      </c>
      <c r="J56" s="151">
        <v>3.686283617633292</v>
      </c>
      <c r="K56" s="151">
        <v>4.2852392458813062</v>
      </c>
      <c r="L56" s="151">
        <v>4.3284921417593072</v>
      </c>
      <c r="M56" s="151">
        <v>5.1385420081789146</v>
      </c>
      <c r="N56" s="151">
        <v>4.5496807221393878</v>
      </c>
      <c r="O56" s="151">
        <v>5.3766231909830742</v>
      </c>
      <c r="P56" s="151">
        <v>5.5237240132910062</v>
      </c>
      <c r="Q56" s="151">
        <v>5.7253012002016712</v>
      </c>
    </row>
    <row r="57" spans="1:17" x14ac:dyDescent="0.25">
      <c r="A57" s="150" t="s">
        <v>33</v>
      </c>
      <c r="B57" s="87">
        <v>1.7535503481316175</v>
      </c>
      <c r="C57" s="87">
        <v>1.1378499979376411</v>
      </c>
      <c r="D57" s="87">
        <v>7.8029391449988612</v>
      </c>
      <c r="E57" s="87">
        <v>2.2783177856077468</v>
      </c>
      <c r="F57" s="87">
        <v>1.6585041146261406</v>
      </c>
      <c r="G57" s="87">
        <v>1.4976653413187841</v>
      </c>
      <c r="H57" s="87">
        <v>1.1477194724598976</v>
      </c>
      <c r="I57" s="87">
        <v>0.93089090447034506</v>
      </c>
      <c r="J57" s="87">
        <v>3.6790449128022971</v>
      </c>
      <c r="K57" s="87">
        <v>2.5880949244270215</v>
      </c>
      <c r="L57" s="87">
        <v>1.9368868058592732</v>
      </c>
      <c r="M57" s="87">
        <v>2.7356801873117509</v>
      </c>
      <c r="N57" s="87">
        <v>2.4900931740268799</v>
      </c>
      <c r="O57" s="87">
        <v>1.7224143564264536</v>
      </c>
      <c r="P57" s="87">
        <v>2.2943509813572254</v>
      </c>
      <c r="Q57" s="87">
        <v>2.8778069372955168</v>
      </c>
    </row>
    <row r="58" spans="1:17" x14ac:dyDescent="0.25">
      <c r="A58" s="150" t="s">
        <v>31</v>
      </c>
      <c r="B58" s="87">
        <v>0</v>
      </c>
      <c r="C58" s="87">
        <v>0</v>
      </c>
      <c r="D58" s="87">
        <v>0</v>
      </c>
      <c r="E58" s="87">
        <v>0</v>
      </c>
      <c r="F58" s="87">
        <v>0</v>
      </c>
      <c r="G58" s="87">
        <v>0</v>
      </c>
      <c r="H58" s="87">
        <v>0</v>
      </c>
      <c r="I58" s="87">
        <v>0</v>
      </c>
      <c r="J58" s="87">
        <v>0</v>
      </c>
      <c r="K58" s="87">
        <v>0</v>
      </c>
      <c r="L58" s="87">
        <v>0</v>
      </c>
      <c r="M58" s="87">
        <v>0</v>
      </c>
      <c r="N58" s="87">
        <v>0</v>
      </c>
      <c r="O58" s="87">
        <v>0</v>
      </c>
      <c r="P58" s="87">
        <v>0</v>
      </c>
      <c r="Q58" s="87">
        <v>0</v>
      </c>
    </row>
    <row r="59" spans="1:17" x14ac:dyDescent="0.25">
      <c r="A59" s="150" t="s">
        <v>30</v>
      </c>
      <c r="B59" s="87">
        <v>0</v>
      </c>
      <c r="C59" s="87">
        <v>0</v>
      </c>
      <c r="D59" s="87">
        <v>0</v>
      </c>
      <c r="E59" s="87">
        <v>0</v>
      </c>
      <c r="F59" s="87">
        <v>0</v>
      </c>
      <c r="G59" s="87">
        <v>0</v>
      </c>
      <c r="H59" s="87">
        <v>0</v>
      </c>
      <c r="I59" s="87">
        <v>0</v>
      </c>
      <c r="J59" s="87">
        <v>0</v>
      </c>
      <c r="K59" s="87">
        <v>0</v>
      </c>
      <c r="L59" s="87">
        <v>0</v>
      </c>
      <c r="M59" s="87">
        <v>0</v>
      </c>
      <c r="N59" s="87">
        <v>0</v>
      </c>
      <c r="O59" s="87">
        <v>0</v>
      </c>
      <c r="P59" s="87">
        <v>0</v>
      </c>
      <c r="Q59" s="87">
        <v>0</v>
      </c>
    </row>
    <row r="60" spans="1:17" x14ac:dyDescent="0.25">
      <c r="A60" s="150" t="s">
        <v>125</v>
      </c>
      <c r="B60" s="87">
        <v>0</v>
      </c>
      <c r="C60" s="87">
        <v>0</v>
      </c>
      <c r="D60" s="87">
        <v>0</v>
      </c>
      <c r="E60" s="87">
        <v>0</v>
      </c>
      <c r="F60" s="87">
        <v>0</v>
      </c>
      <c r="G60" s="87">
        <v>0</v>
      </c>
      <c r="H60" s="87">
        <v>0</v>
      </c>
      <c r="I60" s="87">
        <v>0</v>
      </c>
      <c r="J60" s="87">
        <v>0</v>
      </c>
      <c r="K60" s="87">
        <v>0</v>
      </c>
      <c r="L60" s="87">
        <v>0</v>
      </c>
      <c r="M60" s="87">
        <v>0</v>
      </c>
      <c r="N60" s="87">
        <v>0</v>
      </c>
      <c r="O60" s="87">
        <v>0</v>
      </c>
      <c r="P60" s="87">
        <v>0</v>
      </c>
      <c r="Q60" s="87">
        <v>0</v>
      </c>
    </row>
    <row r="61" spans="1:17" x14ac:dyDescent="0.25">
      <c r="A61" s="150" t="s">
        <v>29</v>
      </c>
      <c r="B61" s="87">
        <v>0</v>
      </c>
      <c r="C61" s="87">
        <v>0</v>
      </c>
      <c r="D61" s="87">
        <v>0</v>
      </c>
      <c r="E61" s="87">
        <v>0</v>
      </c>
      <c r="F61" s="87">
        <v>0</v>
      </c>
      <c r="G61" s="87">
        <v>0</v>
      </c>
      <c r="H61" s="87">
        <v>0</v>
      </c>
      <c r="I61" s="87">
        <v>0</v>
      </c>
      <c r="J61" s="87">
        <v>0</v>
      </c>
      <c r="K61" s="87">
        <v>0</v>
      </c>
      <c r="L61" s="87">
        <v>0</v>
      </c>
      <c r="M61" s="87">
        <v>0</v>
      </c>
      <c r="N61" s="87">
        <v>0</v>
      </c>
      <c r="O61" s="87">
        <v>0</v>
      </c>
      <c r="P61" s="87">
        <v>0</v>
      </c>
      <c r="Q61" s="87">
        <v>0</v>
      </c>
    </row>
    <row r="62" spans="1:17" x14ac:dyDescent="0.25">
      <c r="A62" s="150" t="s">
        <v>28</v>
      </c>
      <c r="B62" s="87">
        <v>0</v>
      </c>
      <c r="C62" s="87">
        <v>0</v>
      </c>
      <c r="D62" s="87">
        <v>0</v>
      </c>
      <c r="E62" s="87">
        <v>0</v>
      </c>
      <c r="F62" s="87">
        <v>0</v>
      </c>
      <c r="G62" s="87">
        <v>0</v>
      </c>
      <c r="H62" s="87">
        <v>0</v>
      </c>
      <c r="I62" s="87">
        <v>0</v>
      </c>
      <c r="J62" s="87">
        <v>0</v>
      </c>
      <c r="K62" s="87">
        <v>0</v>
      </c>
      <c r="L62" s="87">
        <v>0</v>
      </c>
      <c r="M62" s="87">
        <v>0</v>
      </c>
      <c r="N62" s="87">
        <v>0</v>
      </c>
      <c r="O62" s="87">
        <v>0</v>
      </c>
      <c r="P62" s="87">
        <v>0</v>
      </c>
      <c r="Q62" s="87">
        <v>0</v>
      </c>
    </row>
    <row r="63" spans="1:17" x14ac:dyDescent="0.25">
      <c r="A63" s="150" t="s">
        <v>26</v>
      </c>
      <c r="B63" s="87">
        <v>0.32390327399405272</v>
      </c>
      <c r="C63" s="87">
        <v>1.282739891282886</v>
      </c>
      <c r="D63" s="87">
        <v>1.9051063178743768</v>
      </c>
      <c r="E63" s="87">
        <v>0.89267274384954465</v>
      </c>
      <c r="F63" s="87">
        <v>1.3699028454042768</v>
      </c>
      <c r="G63" s="87">
        <v>1.8922046806913007</v>
      </c>
      <c r="H63" s="87">
        <v>1.8469036623254231</v>
      </c>
      <c r="I63" s="87">
        <v>1.5971622658589779</v>
      </c>
      <c r="J63" s="87">
        <v>7.2387048309947993E-3</v>
      </c>
      <c r="K63" s="87">
        <v>1.697144321454285</v>
      </c>
      <c r="L63" s="87">
        <v>2.3916053359000342</v>
      </c>
      <c r="M63" s="87">
        <v>2.4028618208671637</v>
      </c>
      <c r="N63" s="87">
        <v>2.0595875481125079</v>
      </c>
      <c r="O63" s="87">
        <v>3.6542088345566204</v>
      </c>
      <c r="P63" s="87">
        <v>3.2293730319337808</v>
      </c>
      <c r="Q63" s="87">
        <v>2.8474942629061544</v>
      </c>
    </row>
    <row r="64" spans="1:17" x14ac:dyDescent="0.25">
      <c r="A64" s="150" t="s">
        <v>25</v>
      </c>
      <c r="B64" s="87">
        <v>0</v>
      </c>
      <c r="C64" s="87">
        <v>0</v>
      </c>
      <c r="D64" s="87">
        <v>0</v>
      </c>
      <c r="E64" s="87">
        <v>0</v>
      </c>
      <c r="F64" s="87">
        <v>0</v>
      </c>
      <c r="G64" s="87">
        <v>0</v>
      </c>
      <c r="H64" s="87">
        <v>0</v>
      </c>
      <c r="I64" s="87">
        <v>0</v>
      </c>
      <c r="J64" s="87">
        <v>0</v>
      </c>
      <c r="K64" s="87">
        <v>0</v>
      </c>
      <c r="L64" s="87">
        <v>0</v>
      </c>
      <c r="M64" s="87">
        <v>0</v>
      </c>
      <c r="N64" s="87">
        <v>0</v>
      </c>
      <c r="O64" s="87">
        <v>0</v>
      </c>
      <c r="P64" s="87">
        <v>0</v>
      </c>
      <c r="Q64" s="87">
        <v>0</v>
      </c>
    </row>
    <row r="65" spans="1:17" x14ac:dyDescent="0.25">
      <c r="A65" s="150" t="s">
        <v>86</v>
      </c>
      <c r="B65" s="87">
        <v>0</v>
      </c>
      <c r="C65" s="87">
        <v>0</v>
      </c>
      <c r="D65" s="87">
        <v>0</v>
      </c>
      <c r="E65" s="87">
        <v>0</v>
      </c>
      <c r="F65" s="87">
        <v>0</v>
      </c>
      <c r="G65" s="87">
        <v>0</v>
      </c>
      <c r="H65" s="87">
        <v>0</v>
      </c>
      <c r="I65" s="87">
        <v>0</v>
      </c>
      <c r="J65" s="87">
        <v>0</v>
      </c>
      <c r="K65" s="87">
        <v>0</v>
      </c>
      <c r="L65" s="87">
        <v>0</v>
      </c>
      <c r="M65" s="87">
        <v>0</v>
      </c>
      <c r="N65" s="87">
        <v>0</v>
      </c>
      <c r="O65" s="87">
        <v>0</v>
      </c>
      <c r="P65" s="87">
        <v>0</v>
      </c>
      <c r="Q65" s="87">
        <v>0</v>
      </c>
    </row>
    <row r="66" spans="1:17" x14ac:dyDescent="0.25">
      <c r="A66" s="150" t="s">
        <v>22</v>
      </c>
      <c r="B66" s="87">
        <v>0</v>
      </c>
      <c r="C66" s="87">
        <v>0</v>
      </c>
      <c r="D66" s="87">
        <v>0</v>
      </c>
      <c r="E66" s="87">
        <v>0</v>
      </c>
      <c r="F66" s="87">
        <v>0</v>
      </c>
      <c r="G66" s="87">
        <v>0</v>
      </c>
      <c r="H66" s="87">
        <v>0</v>
      </c>
      <c r="I66" s="87">
        <v>0</v>
      </c>
      <c r="J66" s="87">
        <v>0</v>
      </c>
      <c r="K66" s="87">
        <v>0</v>
      </c>
      <c r="L66" s="87">
        <v>0</v>
      </c>
      <c r="M66" s="87">
        <v>0</v>
      </c>
      <c r="N66" s="87">
        <v>0</v>
      </c>
      <c r="O66" s="87">
        <v>0</v>
      </c>
      <c r="P66" s="87">
        <v>0</v>
      </c>
      <c r="Q66" s="87">
        <v>0</v>
      </c>
    </row>
    <row r="67" spans="1:17" x14ac:dyDescent="0.25">
      <c r="A67" s="149" t="s">
        <v>160</v>
      </c>
      <c r="B67" s="148">
        <v>1.6106095485387821E-3</v>
      </c>
      <c r="C67" s="148">
        <v>0.30254288769076204</v>
      </c>
      <c r="D67" s="148">
        <v>0.12321462416392144</v>
      </c>
      <c r="E67" s="148">
        <v>0.15099322591565559</v>
      </c>
      <c r="F67" s="148">
        <v>0.34111273386873942</v>
      </c>
      <c r="G67" s="148">
        <v>0.46065086863136057</v>
      </c>
      <c r="H67" s="148">
        <v>1.1847301484646175</v>
      </c>
      <c r="I67" s="148">
        <v>0.31136456050679889</v>
      </c>
      <c r="J67" s="148">
        <v>0.11801190738021351</v>
      </c>
      <c r="K67" s="148">
        <v>6.8751399378856173E-2</v>
      </c>
      <c r="L67" s="148">
        <v>6.733129847925122E-2</v>
      </c>
      <c r="M67" s="148">
        <v>4.5365379520394176E-2</v>
      </c>
      <c r="N67" s="148">
        <v>7.8622456452873871E-2</v>
      </c>
      <c r="O67" s="148">
        <v>0.15035242678096783</v>
      </c>
      <c r="P67" s="148">
        <v>0.12748100254859987</v>
      </c>
      <c r="Q67" s="148">
        <v>2.9156585666564261E-2</v>
      </c>
    </row>
    <row r="68" spans="1:17" hidden="1" x14ac:dyDescent="0.25">
      <c r="A68" s="196"/>
      <c r="B68" s="196"/>
      <c r="C68" s="196"/>
      <c r="D68" s="196"/>
      <c r="E68" s="196"/>
      <c r="F68" s="196"/>
      <c r="G68" s="196"/>
      <c r="H68" s="196"/>
      <c r="I68" s="196"/>
      <c r="J68" s="196"/>
      <c r="K68" s="196"/>
      <c r="L68" s="196"/>
      <c r="M68" s="196"/>
      <c r="N68" s="196"/>
      <c r="O68" s="196"/>
      <c r="P68" s="196"/>
      <c r="Q68" s="196"/>
    </row>
    <row r="69" spans="1:17" x14ac:dyDescent="0.25">
      <c r="A69" s="196"/>
      <c r="B69" s="196"/>
      <c r="C69" s="196"/>
      <c r="D69" s="196"/>
      <c r="E69" s="196"/>
      <c r="F69" s="196"/>
      <c r="G69" s="196"/>
      <c r="H69" s="196"/>
      <c r="I69" s="196"/>
      <c r="J69" s="196"/>
      <c r="K69" s="196"/>
      <c r="L69" s="196"/>
      <c r="M69" s="196"/>
      <c r="N69" s="196"/>
      <c r="O69" s="196"/>
      <c r="P69" s="196"/>
      <c r="Q69" s="196"/>
    </row>
    <row r="70" spans="1:17" ht="12.75" x14ac:dyDescent="0.25">
      <c r="A70" s="97" t="s">
        <v>344</v>
      </c>
      <c r="B70" s="96">
        <v>0</v>
      </c>
      <c r="C70" s="96">
        <v>0</v>
      </c>
      <c r="D70" s="96">
        <v>0</v>
      </c>
      <c r="E70" s="96">
        <v>0</v>
      </c>
      <c r="F70" s="96">
        <v>0</v>
      </c>
      <c r="G70" s="96">
        <v>0</v>
      </c>
      <c r="H70" s="96">
        <v>0</v>
      </c>
      <c r="I70" s="96">
        <v>0</v>
      </c>
      <c r="J70" s="96">
        <v>0</v>
      </c>
      <c r="K70" s="96">
        <v>0</v>
      </c>
      <c r="L70" s="96">
        <v>0</v>
      </c>
      <c r="M70" s="96">
        <v>0</v>
      </c>
      <c r="N70" s="96">
        <v>0</v>
      </c>
      <c r="O70" s="96">
        <v>0</v>
      </c>
      <c r="P70" s="96">
        <v>0</v>
      </c>
      <c r="Q70" s="96">
        <v>0</v>
      </c>
    </row>
    <row r="71" spans="1:17" x14ac:dyDescent="0.25">
      <c r="A71" s="132" t="s">
        <v>83</v>
      </c>
      <c r="B71" s="160">
        <v>0</v>
      </c>
      <c r="C71" s="160">
        <v>0</v>
      </c>
      <c r="D71" s="160">
        <v>0</v>
      </c>
      <c r="E71" s="160">
        <v>0</v>
      </c>
      <c r="F71" s="160">
        <v>0</v>
      </c>
      <c r="G71" s="160">
        <v>0</v>
      </c>
      <c r="H71" s="160">
        <v>0</v>
      </c>
      <c r="I71" s="160">
        <v>0</v>
      </c>
      <c r="J71" s="160">
        <v>0</v>
      </c>
      <c r="K71" s="160">
        <v>0</v>
      </c>
      <c r="L71" s="160">
        <v>0</v>
      </c>
      <c r="M71" s="160">
        <v>0</v>
      </c>
      <c r="N71" s="160">
        <v>0</v>
      </c>
      <c r="O71" s="160">
        <v>0</v>
      </c>
      <c r="P71" s="160">
        <v>0</v>
      </c>
      <c r="Q71" s="160">
        <v>0</v>
      </c>
    </row>
    <row r="72" spans="1:17" x14ac:dyDescent="0.25">
      <c r="A72" s="76" t="s">
        <v>82</v>
      </c>
      <c r="B72" s="159">
        <v>0</v>
      </c>
      <c r="C72" s="159">
        <v>0</v>
      </c>
      <c r="D72" s="159">
        <v>0</v>
      </c>
      <c r="E72" s="159">
        <v>0</v>
      </c>
      <c r="F72" s="159">
        <v>0</v>
      </c>
      <c r="G72" s="159">
        <v>0</v>
      </c>
      <c r="H72" s="159">
        <v>0</v>
      </c>
      <c r="I72" s="159">
        <v>0</v>
      </c>
      <c r="J72" s="159">
        <v>0</v>
      </c>
      <c r="K72" s="159">
        <v>0</v>
      </c>
      <c r="L72" s="159">
        <v>0</v>
      </c>
      <c r="M72" s="159">
        <v>0</v>
      </c>
      <c r="N72" s="159">
        <v>0</v>
      </c>
      <c r="O72" s="159">
        <v>0</v>
      </c>
      <c r="P72" s="159">
        <v>0</v>
      </c>
      <c r="Q72" s="159">
        <v>0</v>
      </c>
    </row>
    <row r="73" spans="1:17" x14ac:dyDescent="0.25">
      <c r="A73" s="76" t="s">
        <v>81</v>
      </c>
      <c r="B73" s="159">
        <v>0</v>
      </c>
      <c r="C73" s="159">
        <v>0</v>
      </c>
      <c r="D73" s="159">
        <v>0</v>
      </c>
      <c r="E73" s="159">
        <v>0</v>
      </c>
      <c r="F73" s="159">
        <v>0</v>
      </c>
      <c r="G73" s="159">
        <v>0</v>
      </c>
      <c r="H73" s="159">
        <v>0</v>
      </c>
      <c r="I73" s="159">
        <v>0</v>
      </c>
      <c r="J73" s="159">
        <v>0</v>
      </c>
      <c r="K73" s="159">
        <v>0</v>
      </c>
      <c r="L73" s="159">
        <v>0</v>
      </c>
      <c r="M73" s="159">
        <v>0</v>
      </c>
      <c r="N73" s="159">
        <v>0</v>
      </c>
      <c r="O73" s="159">
        <v>0</v>
      </c>
      <c r="P73" s="159">
        <v>0</v>
      </c>
      <c r="Q73" s="159">
        <v>0</v>
      </c>
    </row>
    <row r="74" spans="1:17" x14ac:dyDescent="0.25">
      <c r="A74" s="76" t="s">
        <v>80</v>
      </c>
      <c r="B74" s="159">
        <v>0</v>
      </c>
      <c r="C74" s="159">
        <v>0</v>
      </c>
      <c r="D74" s="159">
        <v>0</v>
      </c>
      <c r="E74" s="159">
        <v>0</v>
      </c>
      <c r="F74" s="159">
        <v>0</v>
      </c>
      <c r="G74" s="159">
        <v>0</v>
      </c>
      <c r="H74" s="159">
        <v>0</v>
      </c>
      <c r="I74" s="159">
        <v>0</v>
      </c>
      <c r="J74" s="159">
        <v>0</v>
      </c>
      <c r="K74" s="159">
        <v>0</v>
      </c>
      <c r="L74" s="159">
        <v>0</v>
      </c>
      <c r="M74" s="159">
        <v>0</v>
      </c>
      <c r="N74" s="159">
        <v>0</v>
      </c>
      <c r="O74" s="159">
        <v>0</v>
      </c>
      <c r="P74" s="159">
        <v>0</v>
      </c>
      <c r="Q74" s="159">
        <v>0</v>
      </c>
    </row>
    <row r="75" spans="1:17" x14ac:dyDescent="0.25">
      <c r="A75" s="129" t="s">
        <v>79</v>
      </c>
      <c r="B75" s="158">
        <v>0</v>
      </c>
      <c r="C75" s="158">
        <v>0</v>
      </c>
      <c r="D75" s="158">
        <v>0</v>
      </c>
      <c r="E75" s="158">
        <v>0</v>
      </c>
      <c r="F75" s="158">
        <v>0</v>
      </c>
      <c r="G75" s="158">
        <v>0</v>
      </c>
      <c r="H75" s="158">
        <v>0</v>
      </c>
      <c r="I75" s="158">
        <v>0</v>
      </c>
      <c r="J75" s="158">
        <v>0</v>
      </c>
      <c r="K75" s="158">
        <v>0</v>
      </c>
      <c r="L75" s="158">
        <v>0</v>
      </c>
      <c r="M75" s="158">
        <v>0</v>
      </c>
      <c r="N75" s="158">
        <v>0</v>
      </c>
      <c r="O75" s="158">
        <v>0</v>
      </c>
      <c r="P75" s="158">
        <v>0</v>
      </c>
      <c r="Q75" s="158">
        <v>0</v>
      </c>
    </row>
    <row r="76" spans="1:17" x14ac:dyDescent="0.25">
      <c r="A76" s="92" t="s">
        <v>125</v>
      </c>
      <c r="B76" s="91">
        <v>0</v>
      </c>
      <c r="C76" s="91">
        <v>0</v>
      </c>
      <c r="D76" s="91">
        <v>0</v>
      </c>
      <c r="E76" s="91">
        <v>0</v>
      </c>
      <c r="F76" s="91">
        <v>0</v>
      </c>
      <c r="G76" s="91">
        <v>0</v>
      </c>
      <c r="H76" s="91">
        <v>0</v>
      </c>
      <c r="I76" s="91">
        <v>0</v>
      </c>
      <c r="J76" s="91">
        <v>0</v>
      </c>
      <c r="K76" s="91">
        <v>0</v>
      </c>
      <c r="L76" s="91">
        <v>0</v>
      </c>
      <c r="M76" s="91">
        <v>0</v>
      </c>
      <c r="N76" s="91">
        <v>0</v>
      </c>
      <c r="O76" s="91">
        <v>0</v>
      </c>
      <c r="P76" s="91">
        <v>0</v>
      </c>
      <c r="Q76" s="91">
        <v>0</v>
      </c>
    </row>
    <row r="77" spans="1:17" x14ac:dyDescent="0.25">
      <c r="A77" s="92" t="s">
        <v>26</v>
      </c>
      <c r="B77" s="91">
        <v>0</v>
      </c>
      <c r="C77" s="91">
        <v>0</v>
      </c>
      <c r="D77" s="91">
        <v>0</v>
      </c>
      <c r="E77" s="91">
        <v>0</v>
      </c>
      <c r="F77" s="91">
        <v>0</v>
      </c>
      <c r="G77" s="91">
        <v>0</v>
      </c>
      <c r="H77" s="91">
        <v>0</v>
      </c>
      <c r="I77" s="91">
        <v>0</v>
      </c>
      <c r="J77" s="91">
        <v>0</v>
      </c>
      <c r="K77" s="91">
        <v>0</v>
      </c>
      <c r="L77" s="91">
        <v>0</v>
      </c>
      <c r="M77" s="91">
        <v>0</v>
      </c>
      <c r="N77" s="91">
        <v>0</v>
      </c>
      <c r="O77" s="91">
        <v>0</v>
      </c>
      <c r="P77" s="91">
        <v>0</v>
      </c>
      <c r="Q77" s="91">
        <v>0</v>
      </c>
    </row>
    <row r="78" spans="1:17" x14ac:dyDescent="0.25">
      <c r="A78" s="92" t="s">
        <v>126</v>
      </c>
      <c r="B78" s="91">
        <v>0</v>
      </c>
      <c r="C78" s="91">
        <v>0</v>
      </c>
      <c r="D78" s="91">
        <v>0</v>
      </c>
      <c r="E78" s="91">
        <v>0</v>
      </c>
      <c r="F78" s="91">
        <v>0</v>
      </c>
      <c r="G78" s="91">
        <v>0</v>
      </c>
      <c r="H78" s="91">
        <v>0</v>
      </c>
      <c r="I78" s="91">
        <v>0</v>
      </c>
      <c r="J78" s="91">
        <v>0</v>
      </c>
      <c r="K78" s="91">
        <v>0</v>
      </c>
      <c r="L78" s="91">
        <v>0</v>
      </c>
      <c r="M78" s="91">
        <v>0</v>
      </c>
      <c r="N78" s="91">
        <v>0</v>
      </c>
      <c r="O78" s="91">
        <v>0</v>
      </c>
      <c r="P78" s="91">
        <v>0</v>
      </c>
      <c r="Q78" s="91">
        <v>0</v>
      </c>
    </row>
    <row r="79" spans="1:17" x14ac:dyDescent="0.25">
      <c r="A79" s="92" t="s">
        <v>21</v>
      </c>
      <c r="B79" s="157">
        <v>0</v>
      </c>
      <c r="C79" s="157">
        <v>0</v>
      </c>
      <c r="D79" s="157">
        <v>0</v>
      </c>
      <c r="E79" s="157">
        <v>0</v>
      </c>
      <c r="F79" s="157">
        <v>0</v>
      </c>
      <c r="G79" s="157">
        <v>0</v>
      </c>
      <c r="H79" s="157">
        <v>0</v>
      </c>
      <c r="I79" s="157">
        <v>0</v>
      </c>
      <c r="J79" s="157">
        <v>0</v>
      </c>
      <c r="K79" s="157">
        <v>0</v>
      </c>
      <c r="L79" s="157">
        <v>0</v>
      </c>
      <c r="M79" s="157">
        <v>0</v>
      </c>
      <c r="N79" s="157">
        <v>0</v>
      </c>
      <c r="O79" s="157">
        <v>0</v>
      </c>
      <c r="P79" s="157">
        <v>0</v>
      </c>
      <c r="Q79" s="157">
        <v>0</v>
      </c>
    </row>
    <row r="80" spans="1:17" x14ac:dyDescent="0.25">
      <c r="A80" s="156" t="s">
        <v>149</v>
      </c>
      <c r="B80" s="204">
        <v>0</v>
      </c>
      <c r="C80" s="204">
        <v>0</v>
      </c>
      <c r="D80" s="204">
        <v>0</v>
      </c>
      <c r="E80" s="204">
        <v>0</v>
      </c>
      <c r="F80" s="204">
        <v>0</v>
      </c>
      <c r="G80" s="204">
        <v>0</v>
      </c>
      <c r="H80" s="204">
        <v>0</v>
      </c>
      <c r="I80" s="204">
        <v>0</v>
      </c>
      <c r="J80" s="204">
        <v>0</v>
      </c>
      <c r="K80" s="204">
        <v>0</v>
      </c>
      <c r="L80" s="204">
        <v>0</v>
      </c>
      <c r="M80" s="204">
        <v>0</v>
      </c>
      <c r="N80" s="204">
        <v>0</v>
      </c>
      <c r="O80" s="204">
        <v>0</v>
      </c>
      <c r="P80" s="204">
        <v>0</v>
      </c>
      <c r="Q80" s="204">
        <v>0</v>
      </c>
    </row>
    <row r="81" spans="1:17" x14ac:dyDescent="0.25">
      <c r="A81" s="152" t="s">
        <v>166</v>
      </c>
      <c r="B81" s="151">
        <v>0</v>
      </c>
      <c r="C81" s="151">
        <v>0</v>
      </c>
      <c r="D81" s="151">
        <v>0</v>
      </c>
      <c r="E81" s="151">
        <v>0</v>
      </c>
      <c r="F81" s="151">
        <v>0</v>
      </c>
      <c r="G81" s="151">
        <v>0</v>
      </c>
      <c r="H81" s="151">
        <v>0</v>
      </c>
      <c r="I81" s="151">
        <v>0</v>
      </c>
      <c r="J81" s="151">
        <v>0</v>
      </c>
      <c r="K81" s="151">
        <v>0</v>
      </c>
      <c r="L81" s="151">
        <v>0</v>
      </c>
      <c r="M81" s="151">
        <v>0</v>
      </c>
      <c r="N81" s="151">
        <v>0</v>
      </c>
      <c r="O81" s="151">
        <v>0</v>
      </c>
      <c r="P81" s="151">
        <v>0</v>
      </c>
      <c r="Q81" s="151">
        <v>0</v>
      </c>
    </row>
    <row r="82" spans="1:17" x14ac:dyDescent="0.25">
      <c r="A82" s="154" t="s">
        <v>30</v>
      </c>
      <c r="B82" s="153">
        <v>0</v>
      </c>
      <c r="C82" s="153">
        <v>0</v>
      </c>
      <c r="D82" s="153">
        <v>0</v>
      </c>
      <c r="E82" s="153">
        <v>0</v>
      </c>
      <c r="F82" s="153">
        <v>0</v>
      </c>
      <c r="G82" s="153">
        <v>0</v>
      </c>
      <c r="H82" s="153">
        <v>0</v>
      </c>
      <c r="I82" s="153">
        <v>0</v>
      </c>
      <c r="J82" s="153">
        <v>0</v>
      </c>
      <c r="K82" s="153">
        <v>0</v>
      </c>
      <c r="L82" s="153">
        <v>0</v>
      </c>
      <c r="M82" s="153">
        <v>0</v>
      </c>
      <c r="N82" s="153">
        <v>0</v>
      </c>
      <c r="O82" s="153">
        <v>0</v>
      </c>
      <c r="P82" s="153">
        <v>0</v>
      </c>
      <c r="Q82" s="153">
        <v>0</v>
      </c>
    </row>
    <row r="83" spans="1:17" x14ac:dyDescent="0.25">
      <c r="A83" s="154" t="s">
        <v>125</v>
      </c>
      <c r="B83" s="153">
        <v>0</v>
      </c>
      <c r="C83" s="153">
        <v>0</v>
      </c>
      <c r="D83" s="153">
        <v>0</v>
      </c>
      <c r="E83" s="153">
        <v>0</v>
      </c>
      <c r="F83" s="153">
        <v>0</v>
      </c>
      <c r="G83" s="153">
        <v>0</v>
      </c>
      <c r="H83" s="153">
        <v>0</v>
      </c>
      <c r="I83" s="153">
        <v>0</v>
      </c>
      <c r="J83" s="153">
        <v>0</v>
      </c>
      <c r="K83" s="153">
        <v>0</v>
      </c>
      <c r="L83" s="153">
        <v>0</v>
      </c>
      <c r="M83" s="153">
        <v>0</v>
      </c>
      <c r="N83" s="153">
        <v>0</v>
      </c>
      <c r="O83" s="153">
        <v>0</v>
      </c>
      <c r="P83" s="153">
        <v>0</v>
      </c>
      <c r="Q83" s="153">
        <v>0</v>
      </c>
    </row>
    <row r="84" spans="1:17" x14ac:dyDescent="0.25">
      <c r="A84" s="154" t="s">
        <v>29</v>
      </c>
      <c r="B84" s="153">
        <v>0</v>
      </c>
      <c r="C84" s="153">
        <v>0</v>
      </c>
      <c r="D84" s="153">
        <v>0</v>
      </c>
      <c r="E84" s="153">
        <v>0</v>
      </c>
      <c r="F84" s="153">
        <v>0</v>
      </c>
      <c r="G84" s="153">
        <v>0</v>
      </c>
      <c r="H84" s="153">
        <v>0</v>
      </c>
      <c r="I84" s="153">
        <v>0</v>
      </c>
      <c r="J84" s="153">
        <v>0</v>
      </c>
      <c r="K84" s="153">
        <v>0</v>
      </c>
      <c r="L84" s="153">
        <v>0</v>
      </c>
      <c r="M84" s="153">
        <v>0</v>
      </c>
      <c r="N84" s="153">
        <v>0</v>
      </c>
      <c r="O84" s="153">
        <v>0</v>
      </c>
      <c r="P84" s="153">
        <v>0</v>
      </c>
      <c r="Q84" s="153">
        <v>0</v>
      </c>
    </row>
    <row r="85" spans="1:17" x14ac:dyDescent="0.25">
      <c r="A85" s="154" t="s">
        <v>26</v>
      </c>
      <c r="B85" s="153">
        <v>0</v>
      </c>
      <c r="C85" s="153">
        <v>0</v>
      </c>
      <c r="D85" s="153">
        <v>0</v>
      </c>
      <c r="E85" s="153">
        <v>0</v>
      </c>
      <c r="F85" s="153">
        <v>0</v>
      </c>
      <c r="G85" s="153">
        <v>0</v>
      </c>
      <c r="H85" s="153">
        <v>0</v>
      </c>
      <c r="I85" s="153">
        <v>0</v>
      </c>
      <c r="J85" s="153">
        <v>0</v>
      </c>
      <c r="K85" s="153">
        <v>0</v>
      </c>
      <c r="L85" s="153">
        <v>0</v>
      </c>
      <c r="M85" s="153">
        <v>0</v>
      </c>
      <c r="N85" s="153">
        <v>0</v>
      </c>
      <c r="O85" s="153">
        <v>0</v>
      </c>
      <c r="P85" s="153">
        <v>0</v>
      </c>
      <c r="Q85" s="153">
        <v>0</v>
      </c>
    </row>
    <row r="86" spans="1:17" x14ac:dyDescent="0.25">
      <c r="A86" s="152" t="s">
        <v>165</v>
      </c>
      <c r="B86" s="151">
        <v>0</v>
      </c>
      <c r="C86" s="151">
        <v>0</v>
      </c>
      <c r="D86" s="151">
        <v>0</v>
      </c>
      <c r="E86" s="151">
        <v>0</v>
      </c>
      <c r="F86" s="151">
        <v>0</v>
      </c>
      <c r="G86" s="151">
        <v>0</v>
      </c>
      <c r="H86" s="151">
        <v>0</v>
      </c>
      <c r="I86" s="151">
        <v>0</v>
      </c>
      <c r="J86" s="151">
        <v>0</v>
      </c>
      <c r="K86" s="151">
        <v>0</v>
      </c>
      <c r="L86" s="151">
        <v>0</v>
      </c>
      <c r="M86" s="151">
        <v>0</v>
      </c>
      <c r="N86" s="151">
        <v>0</v>
      </c>
      <c r="O86" s="151">
        <v>0</v>
      </c>
      <c r="P86" s="151">
        <v>0</v>
      </c>
      <c r="Q86" s="151">
        <v>0</v>
      </c>
    </row>
    <row r="87" spans="1:17" x14ac:dyDescent="0.25">
      <c r="A87" s="156" t="s">
        <v>148</v>
      </c>
      <c r="B87" s="206">
        <v>0</v>
      </c>
      <c r="C87" s="206">
        <v>0</v>
      </c>
      <c r="D87" s="206">
        <v>0</v>
      </c>
      <c r="E87" s="206">
        <v>0</v>
      </c>
      <c r="F87" s="206">
        <v>0</v>
      </c>
      <c r="G87" s="206">
        <v>0</v>
      </c>
      <c r="H87" s="206">
        <v>0</v>
      </c>
      <c r="I87" s="206">
        <v>0</v>
      </c>
      <c r="J87" s="206">
        <v>0</v>
      </c>
      <c r="K87" s="206">
        <v>0</v>
      </c>
      <c r="L87" s="206">
        <v>0</v>
      </c>
      <c r="M87" s="206">
        <v>0</v>
      </c>
      <c r="N87" s="206">
        <v>0</v>
      </c>
      <c r="O87" s="206">
        <v>0</v>
      </c>
      <c r="P87" s="206">
        <v>0</v>
      </c>
      <c r="Q87" s="206">
        <v>0</v>
      </c>
    </row>
    <row r="88" spans="1:17" x14ac:dyDescent="0.25">
      <c r="A88" s="152" t="s">
        <v>164</v>
      </c>
      <c r="B88" s="151">
        <v>0</v>
      </c>
      <c r="C88" s="151">
        <v>0</v>
      </c>
      <c r="D88" s="151">
        <v>0</v>
      </c>
      <c r="E88" s="151">
        <v>0</v>
      </c>
      <c r="F88" s="151">
        <v>0</v>
      </c>
      <c r="G88" s="151">
        <v>0</v>
      </c>
      <c r="H88" s="151">
        <v>0</v>
      </c>
      <c r="I88" s="151">
        <v>0</v>
      </c>
      <c r="J88" s="151">
        <v>0</v>
      </c>
      <c r="K88" s="151">
        <v>0</v>
      </c>
      <c r="L88" s="151">
        <v>0</v>
      </c>
      <c r="M88" s="151">
        <v>0</v>
      </c>
      <c r="N88" s="151">
        <v>0</v>
      </c>
      <c r="O88" s="151">
        <v>0</v>
      </c>
      <c r="P88" s="151">
        <v>0</v>
      </c>
      <c r="Q88" s="151">
        <v>0</v>
      </c>
    </row>
    <row r="89" spans="1:17" x14ac:dyDescent="0.25">
      <c r="A89" s="154" t="s">
        <v>30</v>
      </c>
      <c r="B89" s="205">
        <v>0</v>
      </c>
      <c r="C89" s="205">
        <v>0</v>
      </c>
      <c r="D89" s="205">
        <v>0</v>
      </c>
      <c r="E89" s="205">
        <v>0</v>
      </c>
      <c r="F89" s="205">
        <v>0</v>
      </c>
      <c r="G89" s="205">
        <v>0</v>
      </c>
      <c r="H89" s="205">
        <v>0</v>
      </c>
      <c r="I89" s="205">
        <v>0</v>
      </c>
      <c r="J89" s="205">
        <v>0</v>
      </c>
      <c r="K89" s="205">
        <v>0</v>
      </c>
      <c r="L89" s="205">
        <v>0</v>
      </c>
      <c r="M89" s="205">
        <v>0</v>
      </c>
      <c r="N89" s="205">
        <v>0</v>
      </c>
      <c r="O89" s="205">
        <v>0</v>
      </c>
      <c r="P89" s="205">
        <v>0</v>
      </c>
      <c r="Q89" s="205">
        <v>0</v>
      </c>
    </row>
    <row r="90" spans="1:17" x14ac:dyDescent="0.25">
      <c r="A90" s="154" t="s">
        <v>125</v>
      </c>
      <c r="B90" s="205">
        <v>0</v>
      </c>
      <c r="C90" s="205">
        <v>0</v>
      </c>
      <c r="D90" s="205">
        <v>0</v>
      </c>
      <c r="E90" s="205">
        <v>0</v>
      </c>
      <c r="F90" s="205">
        <v>0</v>
      </c>
      <c r="G90" s="205">
        <v>0</v>
      </c>
      <c r="H90" s="205">
        <v>0</v>
      </c>
      <c r="I90" s="205">
        <v>0</v>
      </c>
      <c r="J90" s="205">
        <v>0</v>
      </c>
      <c r="K90" s="205">
        <v>0</v>
      </c>
      <c r="L90" s="205">
        <v>0</v>
      </c>
      <c r="M90" s="205">
        <v>0</v>
      </c>
      <c r="N90" s="205">
        <v>0</v>
      </c>
      <c r="O90" s="205">
        <v>0</v>
      </c>
      <c r="P90" s="205">
        <v>0</v>
      </c>
      <c r="Q90" s="205">
        <v>0</v>
      </c>
    </row>
    <row r="91" spans="1:17" x14ac:dyDescent="0.25">
      <c r="A91" s="154" t="s">
        <v>29</v>
      </c>
      <c r="B91" s="205">
        <v>0</v>
      </c>
      <c r="C91" s="205">
        <v>0</v>
      </c>
      <c r="D91" s="205">
        <v>0</v>
      </c>
      <c r="E91" s="205">
        <v>0</v>
      </c>
      <c r="F91" s="205">
        <v>0</v>
      </c>
      <c r="G91" s="205">
        <v>0</v>
      </c>
      <c r="H91" s="205">
        <v>0</v>
      </c>
      <c r="I91" s="205">
        <v>0</v>
      </c>
      <c r="J91" s="205">
        <v>0</v>
      </c>
      <c r="K91" s="205">
        <v>0</v>
      </c>
      <c r="L91" s="205">
        <v>0</v>
      </c>
      <c r="M91" s="205">
        <v>0</v>
      </c>
      <c r="N91" s="205">
        <v>0</v>
      </c>
      <c r="O91" s="205">
        <v>0</v>
      </c>
      <c r="P91" s="205">
        <v>0</v>
      </c>
      <c r="Q91" s="205">
        <v>0</v>
      </c>
    </row>
    <row r="92" spans="1:17" x14ac:dyDescent="0.25">
      <c r="A92" s="154" t="s">
        <v>26</v>
      </c>
      <c r="B92" s="205">
        <v>0</v>
      </c>
      <c r="C92" s="205">
        <v>0</v>
      </c>
      <c r="D92" s="205">
        <v>0</v>
      </c>
      <c r="E92" s="205">
        <v>0</v>
      </c>
      <c r="F92" s="205">
        <v>0</v>
      </c>
      <c r="G92" s="205">
        <v>0</v>
      </c>
      <c r="H92" s="205">
        <v>0</v>
      </c>
      <c r="I92" s="205">
        <v>0</v>
      </c>
      <c r="J92" s="205">
        <v>0</v>
      </c>
      <c r="K92" s="205">
        <v>0</v>
      </c>
      <c r="L92" s="205">
        <v>0</v>
      </c>
      <c r="M92" s="205">
        <v>0</v>
      </c>
      <c r="N92" s="205">
        <v>0</v>
      </c>
      <c r="O92" s="205">
        <v>0</v>
      </c>
      <c r="P92" s="205">
        <v>0</v>
      </c>
      <c r="Q92" s="205">
        <v>0</v>
      </c>
    </row>
    <row r="93" spans="1:17" x14ac:dyDescent="0.25">
      <c r="A93" s="152" t="s">
        <v>163</v>
      </c>
      <c r="B93" s="151">
        <v>0</v>
      </c>
      <c r="C93" s="151">
        <v>0</v>
      </c>
      <c r="D93" s="151">
        <v>0</v>
      </c>
      <c r="E93" s="151">
        <v>0</v>
      </c>
      <c r="F93" s="151">
        <v>0</v>
      </c>
      <c r="G93" s="151">
        <v>0</v>
      </c>
      <c r="H93" s="151">
        <v>0</v>
      </c>
      <c r="I93" s="151">
        <v>0</v>
      </c>
      <c r="J93" s="151">
        <v>0</v>
      </c>
      <c r="K93" s="151">
        <v>0</v>
      </c>
      <c r="L93" s="151">
        <v>0</v>
      </c>
      <c r="M93" s="151">
        <v>0</v>
      </c>
      <c r="N93" s="151">
        <v>0</v>
      </c>
      <c r="O93" s="151">
        <v>0</v>
      </c>
      <c r="P93" s="151">
        <v>0</v>
      </c>
      <c r="Q93" s="151">
        <v>0</v>
      </c>
    </row>
    <row r="94" spans="1:17" x14ac:dyDescent="0.25">
      <c r="A94" s="156" t="s">
        <v>147</v>
      </c>
      <c r="B94" s="206">
        <v>0</v>
      </c>
      <c r="C94" s="206">
        <v>0</v>
      </c>
      <c r="D94" s="206">
        <v>0</v>
      </c>
      <c r="E94" s="206">
        <v>0</v>
      </c>
      <c r="F94" s="206">
        <v>0</v>
      </c>
      <c r="G94" s="206">
        <v>0</v>
      </c>
      <c r="H94" s="206">
        <v>0</v>
      </c>
      <c r="I94" s="206">
        <v>0</v>
      </c>
      <c r="J94" s="206">
        <v>0</v>
      </c>
      <c r="K94" s="206">
        <v>0</v>
      </c>
      <c r="L94" s="206">
        <v>0</v>
      </c>
      <c r="M94" s="206">
        <v>0</v>
      </c>
      <c r="N94" s="206">
        <v>0</v>
      </c>
      <c r="O94" s="206">
        <v>0</v>
      </c>
      <c r="P94" s="206">
        <v>0</v>
      </c>
      <c r="Q94" s="206">
        <v>0</v>
      </c>
    </row>
    <row r="95" spans="1:17" x14ac:dyDescent="0.25">
      <c r="A95" s="152" t="s">
        <v>162</v>
      </c>
      <c r="B95" s="151">
        <v>0</v>
      </c>
      <c r="C95" s="151">
        <v>0</v>
      </c>
      <c r="D95" s="151">
        <v>0</v>
      </c>
      <c r="E95" s="151">
        <v>0</v>
      </c>
      <c r="F95" s="151">
        <v>0</v>
      </c>
      <c r="G95" s="151">
        <v>0</v>
      </c>
      <c r="H95" s="151">
        <v>0</v>
      </c>
      <c r="I95" s="151">
        <v>0</v>
      </c>
      <c r="J95" s="151">
        <v>0</v>
      </c>
      <c r="K95" s="151">
        <v>0</v>
      </c>
      <c r="L95" s="151">
        <v>0</v>
      </c>
      <c r="M95" s="151">
        <v>0</v>
      </c>
      <c r="N95" s="151">
        <v>0</v>
      </c>
      <c r="O95" s="151">
        <v>0</v>
      </c>
      <c r="P95" s="151">
        <v>0</v>
      </c>
      <c r="Q95" s="151">
        <v>0</v>
      </c>
    </row>
    <row r="96" spans="1:17" x14ac:dyDescent="0.25">
      <c r="A96" s="154" t="s">
        <v>30</v>
      </c>
      <c r="B96" s="153">
        <v>0</v>
      </c>
      <c r="C96" s="153">
        <v>0</v>
      </c>
      <c r="D96" s="153">
        <v>0</v>
      </c>
      <c r="E96" s="153">
        <v>0</v>
      </c>
      <c r="F96" s="153">
        <v>0</v>
      </c>
      <c r="G96" s="153">
        <v>0</v>
      </c>
      <c r="H96" s="153">
        <v>0</v>
      </c>
      <c r="I96" s="153">
        <v>0</v>
      </c>
      <c r="J96" s="153">
        <v>0</v>
      </c>
      <c r="K96" s="153">
        <v>0</v>
      </c>
      <c r="L96" s="153">
        <v>0</v>
      </c>
      <c r="M96" s="153">
        <v>0</v>
      </c>
      <c r="N96" s="153">
        <v>0</v>
      </c>
      <c r="O96" s="153">
        <v>0</v>
      </c>
      <c r="P96" s="153">
        <v>0</v>
      </c>
      <c r="Q96" s="153">
        <v>0</v>
      </c>
    </row>
    <row r="97" spans="1:17" x14ac:dyDescent="0.25">
      <c r="A97" s="154" t="s">
        <v>125</v>
      </c>
      <c r="B97" s="153">
        <v>0</v>
      </c>
      <c r="C97" s="153">
        <v>0</v>
      </c>
      <c r="D97" s="153">
        <v>0</v>
      </c>
      <c r="E97" s="153">
        <v>0</v>
      </c>
      <c r="F97" s="153">
        <v>0</v>
      </c>
      <c r="G97" s="153">
        <v>0</v>
      </c>
      <c r="H97" s="153">
        <v>0</v>
      </c>
      <c r="I97" s="153">
        <v>0</v>
      </c>
      <c r="J97" s="153">
        <v>0</v>
      </c>
      <c r="K97" s="153">
        <v>0</v>
      </c>
      <c r="L97" s="153">
        <v>0</v>
      </c>
      <c r="M97" s="153">
        <v>0</v>
      </c>
      <c r="N97" s="153">
        <v>0</v>
      </c>
      <c r="O97" s="153">
        <v>0</v>
      </c>
      <c r="P97" s="153">
        <v>0</v>
      </c>
      <c r="Q97" s="153">
        <v>0</v>
      </c>
    </row>
    <row r="98" spans="1:17" x14ac:dyDescent="0.25">
      <c r="A98" s="154" t="s">
        <v>26</v>
      </c>
      <c r="B98" s="153">
        <v>0</v>
      </c>
      <c r="C98" s="153">
        <v>0</v>
      </c>
      <c r="D98" s="153">
        <v>0</v>
      </c>
      <c r="E98" s="153">
        <v>0</v>
      </c>
      <c r="F98" s="153">
        <v>0</v>
      </c>
      <c r="G98" s="153">
        <v>0</v>
      </c>
      <c r="H98" s="153">
        <v>0</v>
      </c>
      <c r="I98" s="153">
        <v>0</v>
      </c>
      <c r="J98" s="153">
        <v>0</v>
      </c>
      <c r="K98" s="153">
        <v>0</v>
      </c>
      <c r="L98" s="153">
        <v>0</v>
      </c>
      <c r="M98" s="153">
        <v>0</v>
      </c>
      <c r="N98" s="153">
        <v>0</v>
      </c>
      <c r="O98" s="153">
        <v>0</v>
      </c>
      <c r="P98" s="153">
        <v>0</v>
      </c>
      <c r="Q98" s="153">
        <v>0</v>
      </c>
    </row>
    <row r="99" spans="1:17" x14ac:dyDescent="0.25">
      <c r="A99" s="152" t="s">
        <v>161</v>
      </c>
      <c r="B99" s="151">
        <v>0</v>
      </c>
      <c r="C99" s="151">
        <v>0</v>
      </c>
      <c r="D99" s="151">
        <v>0</v>
      </c>
      <c r="E99" s="151">
        <v>0</v>
      </c>
      <c r="F99" s="151">
        <v>0</v>
      </c>
      <c r="G99" s="151">
        <v>0</v>
      </c>
      <c r="H99" s="151">
        <v>0</v>
      </c>
      <c r="I99" s="151">
        <v>0</v>
      </c>
      <c r="J99" s="151">
        <v>0</v>
      </c>
      <c r="K99" s="151">
        <v>0</v>
      </c>
      <c r="L99" s="151">
        <v>0</v>
      </c>
      <c r="M99" s="151">
        <v>0</v>
      </c>
      <c r="N99" s="151">
        <v>0</v>
      </c>
      <c r="O99" s="151">
        <v>0</v>
      </c>
      <c r="P99" s="151">
        <v>0</v>
      </c>
      <c r="Q99" s="151">
        <v>0</v>
      </c>
    </row>
    <row r="100" spans="1:17" x14ac:dyDescent="0.25">
      <c r="A100" s="150" t="s">
        <v>33</v>
      </c>
      <c r="B100" s="87">
        <v>0</v>
      </c>
      <c r="C100" s="87">
        <v>0</v>
      </c>
      <c r="D100" s="87">
        <v>0</v>
      </c>
      <c r="E100" s="87">
        <v>0</v>
      </c>
      <c r="F100" s="87">
        <v>0</v>
      </c>
      <c r="G100" s="87">
        <v>0</v>
      </c>
      <c r="H100" s="87">
        <v>0</v>
      </c>
      <c r="I100" s="87">
        <v>0</v>
      </c>
      <c r="J100" s="87">
        <v>0</v>
      </c>
      <c r="K100" s="87">
        <v>0</v>
      </c>
      <c r="L100" s="87">
        <v>0</v>
      </c>
      <c r="M100" s="87">
        <v>0</v>
      </c>
      <c r="N100" s="87">
        <v>0</v>
      </c>
      <c r="O100" s="87">
        <v>0</v>
      </c>
      <c r="P100" s="87">
        <v>0</v>
      </c>
      <c r="Q100" s="87">
        <v>0</v>
      </c>
    </row>
    <row r="101" spans="1:17" x14ac:dyDescent="0.25">
      <c r="A101" s="150" t="s">
        <v>31</v>
      </c>
      <c r="B101" s="87">
        <v>0</v>
      </c>
      <c r="C101" s="87">
        <v>0</v>
      </c>
      <c r="D101" s="87">
        <v>0</v>
      </c>
      <c r="E101" s="87">
        <v>0</v>
      </c>
      <c r="F101" s="87">
        <v>0</v>
      </c>
      <c r="G101" s="87">
        <v>0</v>
      </c>
      <c r="H101" s="87">
        <v>0</v>
      </c>
      <c r="I101" s="87">
        <v>0</v>
      </c>
      <c r="J101" s="87">
        <v>0</v>
      </c>
      <c r="K101" s="87">
        <v>0</v>
      </c>
      <c r="L101" s="87">
        <v>0</v>
      </c>
      <c r="M101" s="87">
        <v>0</v>
      </c>
      <c r="N101" s="87">
        <v>0</v>
      </c>
      <c r="O101" s="87">
        <v>0</v>
      </c>
      <c r="P101" s="87">
        <v>0</v>
      </c>
      <c r="Q101" s="87">
        <v>0</v>
      </c>
    </row>
    <row r="102" spans="1:17" x14ac:dyDescent="0.25">
      <c r="A102" s="150" t="s">
        <v>30</v>
      </c>
      <c r="B102" s="87">
        <v>0</v>
      </c>
      <c r="C102" s="87">
        <v>0</v>
      </c>
      <c r="D102" s="87">
        <v>0</v>
      </c>
      <c r="E102" s="87">
        <v>0</v>
      </c>
      <c r="F102" s="87">
        <v>0</v>
      </c>
      <c r="G102" s="87">
        <v>0</v>
      </c>
      <c r="H102" s="87">
        <v>0</v>
      </c>
      <c r="I102" s="87">
        <v>0</v>
      </c>
      <c r="J102" s="87">
        <v>0</v>
      </c>
      <c r="K102" s="87">
        <v>0</v>
      </c>
      <c r="L102" s="87">
        <v>0</v>
      </c>
      <c r="M102" s="87">
        <v>0</v>
      </c>
      <c r="N102" s="87">
        <v>0</v>
      </c>
      <c r="O102" s="87">
        <v>0</v>
      </c>
      <c r="P102" s="87">
        <v>0</v>
      </c>
      <c r="Q102" s="87">
        <v>0</v>
      </c>
    </row>
    <row r="103" spans="1:17" x14ac:dyDescent="0.25">
      <c r="A103" s="150" t="s">
        <v>125</v>
      </c>
      <c r="B103" s="87">
        <v>0</v>
      </c>
      <c r="C103" s="87">
        <v>0</v>
      </c>
      <c r="D103" s="87">
        <v>0</v>
      </c>
      <c r="E103" s="87">
        <v>0</v>
      </c>
      <c r="F103" s="87">
        <v>0</v>
      </c>
      <c r="G103" s="87">
        <v>0</v>
      </c>
      <c r="H103" s="87">
        <v>0</v>
      </c>
      <c r="I103" s="87">
        <v>0</v>
      </c>
      <c r="J103" s="87">
        <v>0</v>
      </c>
      <c r="K103" s="87">
        <v>0</v>
      </c>
      <c r="L103" s="87">
        <v>0</v>
      </c>
      <c r="M103" s="87">
        <v>0</v>
      </c>
      <c r="N103" s="87">
        <v>0</v>
      </c>
      <c r="O103" s="87">
        <v>0</v>
      </c>
      <c r="P103" s="87">
        <v>0</v>
      </c>
      <c r="Q103" s="87">
        <v>0</v>
      </c>
    </row>
    <row r="104" spans="1:17" x14ac:dyDescent="0.25">
      <c r="A104" s="150" t="s">
        <v>29</v>
      </c>
      <c r="B104" s="87">
        <v>0</v>
      </c>
      <c r="C104" s="87">
        <v>0</v>
      </c>
      <c r="D104" s="87">
        <v>0</v>
      </c>
      <c r="E104" s="87">
        <v>0</v>
      </c>
      <c r="F104" s="87">
        <v>0</v>
      </c>
      <c r="G104" s="87">
        <v>0</v>
      </c>
      <c r="H104" s="87">
        <v>0</v>
      </c>
      <c r="I104" s="87">
        <v>0</v>
      </c>
      <c r="J104" s="87">
        <v>0</v>
      </c>
      <c r="K104" s="87">
        <v>0</v>
      </c>
      <c r="L104" s="87">
        <v>0</v>
      </c>
      <c r="M104" s="87">
        <v>0</v>
      </c>
      <c r="N104" s="87">
        <v>0</v>
      </c>
      <c r="O104" s="87">
        <v>0</v>
      </c>
      <c r="P104" s="87">
        <v>0</v>
      </c>
      <c r="Q104" s="87">
        <v>0</v>
      </c>
    </row>
    <row r="105" spans="1:17" x14ac:dyDescent="0.25">
      <c r="A105" s="150" t="s">
        <v>28</v>
      </c>
      <c r="B105" s="87">
        <v>0</v>
      </c>
      <c r="C105" s="87">
        <v>0</v>
      </c>
      <c r="D105" s="87">
        <v>0</v>
      </c>
      <c r="E105" s="87">
        <v>0</v>
      </c>
      <c r="F105" s="87">
        <v>0</v>
      </c>
      <c r="G105" s="87">
        <v>0</v>
      </c>
      <c r="H105" s="87">
        <v>0</v>
      </c>
      <c r="I105" s="87">
        <v>0</v>
      </c>
      <c r="J105" s="87">
        <v>0</v>
      </c>
      <c r="K105" s="87">
        <v>0</v>
      </c>
      <c r="L105" s="87">
        <v>0</v>
      </c>
      <c r="M105" s="87">
        <v>0</v>
      </c>
      <c r="N105" s="87">
        <v>0</v>
      </c>
      <c r="O105" s="87">
        <v>0</v>
      </c>
      <c r="P105" s="87">
        <v>0</v>
      </c>
      <c r="Q105" s="87">
        <v>0</v>
      </c>
    </row>
    <row r="106" spans="1:17" x14ac:dyDescent="0.25">
      <c r="A106" s="150" t="s">
        <v>26</v>
      </c>
      <c r="B106" s="87">
        <v>0</v>
      </c>
      <c r="C106" s="87">
        <v>0</v>
      </c>
      <c r="D106" s="87">
        <v>0</v>
      </c>
      <c r="E106" s="87">
        <v>0</v>
      </c>
      <c r="F106" s="87">
        <v>0</v>
      </c>
      <c r="G106" s="87">
        <v>0</v>
      </c>
      <c r="H106" s="87">
        <v>0</v>
      </c>
      <c r="I106" s="87">
        <v>0</v>
      </c>
      <c r="J106" s="87">
        <v>0</v>
      </c>
      <c r="K106" s="87">
        <v>0</v>
      </c>
      <c r="L106" s="87">
        <v>0</v>
      </c>
      <c r="M106" s="87">
        <v>0</v>
      </c>
      <c r="N106" s="87">
        <v>0</v>
      </c>
      <c r="O106" s="87">
        <v>0</v>
      </c>
      <c r="P106" s="87">
        <v>0</v>
      </c>
      <c r="Q106" s="87">
        <v>0</v>
      </c>
    </row>
    <row r="107" spans="1:17" x14ac:dyDescent="0.25">
      <c r="A107" s="150" t="s">
        <v>25</v>
      </c>
      <c r="B107" s="87">
        <v>0</v>
      </c>
      <c r="C107" s="87">
        <v>0</v>
      </c>
      <c r="D107" s="87">
        <v>0</v>
      </c>
      <c r="E107" s="87">
        <v>0</v>
      </c>
      <c r="F107" s="87">
        <v>0</v>
      </c>
      <c r="G107" s="87">
        <v>0</v>
      </c>
      <c r="H107" s="87">
        <v>0</v>
      </c>
      <c r="I107" s="87">
        <v>0</v>
      </c>
      <c r="J107" s="87">
        <v>0</v>
      </c>
      <c r="K107" s="87">
        <v>0</v>
      </c>
      <c r="L107" s="87">
        <v>0</v>
      </c>
      <c r="M107" s="87">
        <v>0</v>
      </c>
      <c r="N107" s="87">
        <v>0</v>
      </c>
      <c r="O107" s="87">
        <v>0</v>
      </c>
      <c r="P107" s="87">
        <v>0</v>
      </c>
      <c r="Q107" s="87">
        <v>0</v>
      </c>
    </row>
    <row r="108" spans="1:17" x14ac:dyDescent="0.25">
      <c r="A108" s="150" t="s">
        <v>86</v>
      </c>
      <c r="B108" s="87">
        <v>0</v>
      </c>
      <c r="C108" s="87">
        <v>0</v>
      </c>
      <c r="D108" s="87">
        <v>0</v>
      </c>
      <c r="E108" s="87">
        <v>0</v>
      </c>
      <c r="F108" s="87">
        <v>0</v>
      </c>
      <c r="G108" s="87">
        <v>0</v>
      </c>
      <c r="H108" s="87">
        <v>0</v>
      </c>
      <c r="I108" s="87">
        <v>0</v>
      </c>
      <c r="J108" s="87">
        <v>0</v>
      </c>
      <c r="K108" s="87">
        <v>0</v>
      </c>
      <c r="L108" s="87">
        <v>0</v>
      </c>
      <c r="M108" s="87">
        <v>0</v>
      </c>
      <c r="N108" s="87">
        <v>0</v>
      </c>
      <c r="O108" s="87">
        <v>0</v>
      </c>
      <c r="P108" s="87">
        <v>0</v>
      </c>
      <c r="Q108" s="87">
        <v>0</v>
      </c>
    </row>
    <row r="109" spans="1:17" x14ac:dyDescent="0.25">
      <c r="A109" s="150" t="s">
        <v>22</v>
      </c>
      <c r="B109" s="87">
        <v>0</v>
      </c>
      <c r="C109" s="87">
        <v>0</v>
      </c>
      <c r="D109" s="87">
        <v>0</v>
      </c>
      <c r="E109" s="87">
        <v>0</v>
      </c>
      <c r="F109" s="87">
        <v>0</v>
      </c>
      <c r="G109" s="87">
        <v>0</v>
      </c>
      <c r="H109" s="87">
        <v>0</v>
      </c>
      <c r="I109" s="87">
        <v>0</v>
      </c>
      <c r="J109" s="87">
        <v>0</v>
      </c>
      <c r="K109" s="87">
        <v>0</v>
      </c>
      <c r="L109" s="87">
        <v>0</v>
      </c>
      <c r="M109" s="87">
        <v>0</v>
      </c>
      <c r="N109" s="87">
        <v>0</v>
      </c>
      <c r="O109" s="87">
        <v>0</v>
      </c>
      <c r="P109" s="87">
        <v>0</v>
      </c>
      <c r="Q109" s="87">
        <v>0</v>
      </c>
    </row>
    <row r="110" spans="1:17" x14ac:dyDescent="0.25">
      <c r="A110" s="149" t="s">
        <v>160</v>
      </c>
      <c r="B110" s="148">
        <v>0</v>
      </c>
      <c r="C110" s="148">
        <v>0</v>
      </c>
      <c r="D110" s="148">
        <v>0</v>
      </c>
      <c r="E110" s="148">
        <v>0</v>
      </c>
      <c r="F110" s="148">
        <v>0</v>
      </c>
      <c r="G110" s="148">
        <v>0</v>
      </c>
      <c r="H110" s="148">
        <v>0</v>
      </c>
      <c r="I110" s="148">
        <v>0</v>
      </c>
      <c r="J110" s="148">
        <v>0</v>
      </c>
      <c r="K110" s="148">
        <v>0</v>
      </c>
      <c r="L110" s="148">
        <v>0</v>
      </c>
      <c r="M110" s="148">
        <v>0</v>
      </c>
      <c r="N110" s="148">
        <v>0</v>
      </c>
      <c r="O110" s="148">
        <v>0</v>
      </c>
      <c r="P110" s="148">
        <v>0</v>
      </c>
      <c r="Q110" s="148">
        <v>0</v>
      </c>
    </row>
    <row r="111" spans="1:17" x14ac:dyDescent="0.25">
      <c r="A111" s="195"/>
      <c r="B111" s="194"/>
      <c r="C111" s="194"/>
      <c r="D111" s="194"/>
      <c r="E111" s="194"/>
      <c r="F111" s="194"/>
      <c r="G111" s="194"/>
      <c r="H111" s="194"/>
      <c r="I111" s="194"/>
      <c r="J111" s="194"/>
      <c r="K111" s="194"/>
      <c r="L111" s="194"/>
      <c r="M111" s="194"/>
      <c r="N111" s="194"/>
      <c r="O111" s="194"/>
      <c r="P111" s="194"/>
      <c r="Q111" s="194"/>
    </row>
    <row r="112" spans="1:17" ht="12.75" x14ac:dyDescent="0.25">
      <c r="A112" s="97" t="s">
        <v>42</v>
      </c>
      <c r="B112" s="96">
        <v>55.352582701097496</v>
      </c>
      <c r="C112" s="96">
        <v>65.981803724792044</v>
      </c>
      <c r="D112" s="96">
        <v>81.560540355325031</v>
      </c>
      <c r="E112" s="96">
        <v>79.339416959240666</v>
      </c>
      <c r="F112" s="96">
        <v>112.334182000905</v>
      </c>
      <c r="G112" s="96">
        <v>93.814007100274537</v>
      </c>
      <c r="H112" s="96">
        <v>110.43238541782256</v>
      </c>
      <c r="I112" s="96">
        <v>107.88076114590413</v>
      </c>
      <c r="J112" s="96">
        <v>128.79273397512753</v>
      </c>
      <c r="K112" s="96">
        <v>71.37047346203785</v>
      </c>
      <c r="L112" s="96">
        <v>93.193208999297198</v>
      </c>
      <c r="M112" s="96">
        <v>65.400580974187619</v>
      </c>
      <c r="N112" s="96">
        <v>87.395123451175735</v>
      </c>
      <c r="O112" s="96">
        <v>54.918799333631618</v>
      </c>
      <c r="P112" s="96">
        <v>54.742134453896725</v>
      </c>
      <c r="Q112" s="96">
        <v>54.237935994150774</v>
      </c>
    </row>
    <row r="113" spans="1:17" x14ac:dyDescent="0.25">
      <c r="A113" s="132" t="s">
        <v>83</v>
      </c>
      <c r="B113" s="160">
        <v>8.5360465406107746</v>
      </c>
      <c r="C113" s="160">
        <v>10.175202672469032</v>
      </c>
      <c r="D113" s="160">
        <v>12.577634762047225</v>
      </c>
      <c r="E113" s="160">
        <v>12.235110316823107</v>
      </c>
      <c r="F113" s="160">
        <v>17.323307402640022</v>
      </c>
      <c r="G113" s="160">
        <v>14.467269487558264</v>
      </c>
      <c r="H113" s="160">
        <v>17.030027064997455</v>
      </c>
      <c r="I113" s="160">
        <v>16.6365353347766</v>
      </c>
      <c r="J113" s="160">
        <v>19.861417799433482</v>
      </c>
      <c r="K113" s="160">
        <v>11.006201578473085</v>
      </c>
      <c r="L113" s="160">
        <v>14.371534813155071</v>
      </c>
      <c r="M113" s="160">
        <v>10.085571002047937</v>
      </c>
      <c r="N113" s="160">
        <v>13.477398972150743</v>
      </c>
      <c r="O113" s="160">
        <v>8.4691518297853303</v>
      </c>
      <c r="P113" s="160">
        <v>8.4419079404865798</v>
      </c>
      <c r="Q113" s="160">
        <v>8.3641543595681185</v>
      </c>
    </row>
    <row r="114" spans="1:17" x14ac:dyDescent="0.25">
      <c r="A114" s="76" t="s">
        <v>82</v>
      </c>
      <c r="B114" s="159">
        <v>8.4191101119010607</v>
      </c>
      <c r="C114" s="159">
        <v>10.035811227465157</v>
      </c>
      <c r="D114" s="159">
        <v>12.40533208261693</v>
      </c>
      <c r="E114" s="159">
        <v>12.067499924996881</v>
      </c>
      <c r="F114" s="159">
        <v>17.085993127059663</v>
      </c>
      <c r="G114" s="159">
        <v>14.269080452504685</v>
      </c>
      <c r="H114" s="159">
        <v>16.796730475488925</v>
      </c>
      <c r="I114" s="159">
        <v>16.408629240439332</v>
      </c>
      <c r="J114" s="159">
        <v>19.589333614380394</v>
      </c>
      <c r="K114" s="159">
        <v>10.855426169725868</v>
      </c>
      <c r="L114" s="159">
        <v>14.174657260047512</v>
      </c>
      <c r="M114" s="159">
        <v>9.9474074331326534</v>
      </c>
      <c r="N114" s="159">
        <v>13.29277030399607</v>
      </c>
      <c r="O114" s="159">
        <v>8.3531318005523847</v>
      </c>
      <c r="P114" s="159">
        <v>8.3262611288905823</v>
      </c>
      <c r="Q114" s="159">
        <v>8.249572704544164</v>
      </c>
    </row>
    <row r="115" spans="1:17" x14ac:dyDescent="0.25">
      <c r="A115" s="76" t="s">
        <v>81</v>
      </c>
      <c r="B115" s="159">
        <v>11.265304691201228</v>
      </c>
      <c r="C115" s="159">
        <v>13.42855358798065</v>
      </c>
      <c r="D115" s="159">
        <v>16.599123167265198</v>
      </c>
      <c r="E115" s="159">
        <v>16.147082258013281</v>
      </c>
      <c r="F115" s="159">
        <v>22.862145282553481</v>
      </c>
      <c r="G115" s="159">
        <v>19.092936999778939</v>
      </c>
      <c r="H115" s="159">
        <v>22.475093460874273</v>
      </c>
      <c r="I115" s="159">
        <v>21.955789329469113</v>
      </c>
      <c r="J115" s="159">
        <v>26.211774039115777</v>
      </c>
      <c r="K115" s="159">
        <v>14.525250499092001</v>
      </c>
      <c r="L115" s="159">
        <v>18.966592764009608</v>
      </c>
      <c r="M115" s="159">
        <v>13.310263689668696</v>
      </c>
      <c r="N115" s="159">
        <v>17.786571938640904</v>
      </c>
      <c r="O115" s="159">
        <v>11.177021515132166</v>
      </c>
      <c r="P115" s="159">
        <v>11.141066847773732</v>
      </c>
      <c r="Q115" s="159">
        <v>11.03845285946999</v>
      </c>
    </row>
    <row r="116" spans="1:17" x14ac:dyDescent="0.25">
      <c r="A116" s="76" t="s">
        <v>80</v>
      </c>
      <c r="B116" s="159">
        <v>8.3806071169800074</v>
      </c>
      <c r="C116" s="159">
        <v>9.9899145966355469</v>
      </c>
      <c r="D116" s="159">
        <v>12.348598956214911</v>
      </c>
      <c r="E116" s="159">
        <v>12.012311801531768</v>
      </c>
      <c r="F116" s="159">
        <v>17.007854000970504</v>
      </c>
      <c r="G116" s="159">
        <v>14.203823872546874</v>
      </c>
      <c r="H116" s="159">
        <v>16.719914230114743</v>
      </c>
      <c r="I116" s="159">
        <v>16.333587892849277</v>
      </c>
      <c r="J116" s="159">
        <v>19.499745997323917</v>
      </c>
      <c r="K116" s="159">
        <v>10.805781205694812</v>
      </c>
      <c r="L116" s="159">
        <v>14.10983250431474</v>
      </c>
      <c r="M116" s="159">
        <v>9.9019150981014068</v>
      </c>
      <c r="N116" s="159">
        <v>13.231978669167821</v>
      </c>
      <c r="O116" s="159">
        <v>8.3149305432916059</v>
      </c>
      <c r="P116" s="159">
        <v>8.2881827588851973</v>
      </c>
      <c r="Q116" s="159">
        <v>8.2118450526044491</v>
      </c>
    </row>
    <row r="117" spans="1:17" x14ac:dyDescent="0.25">
      <c r="A117" s="129" t="s">
        <v>79</v>
      </c>
      <c r="B117" s="158">
        <v>0.15543942363076921</v>
      </c>
      <c r="C117" s="158">
        <v>0.18528807583348528</v>
      </c>
      <c r="D117" s="158">
        <v>0.2290358058323167</v>
      </c>
      <c r="E117" s="158">
        <v>0.22279851529134026</v>
      </c>
      <c r="F117" s="158">
        <v>0.31545340166951941</v>
      </c>
      <c r="G117" s="158">
        <v>0.26344561501139196</v>
      </c>
      <c r="H117" s="158">
        <v>0.31011283488271557</v>
      </c>
      <c r="I117" s="158">
        <v>0.30294744192732204</v>
      </c>
      <c r="J117" s="158">
        <v>0.36167180210956779</v>
      </c>
      <c r="K117" s="158">
        <v>0.20042037277827529</v>
      </c>
      <c r="L117" s="158">
        <v>0.26170230884033086</v>
      </c>
      <c r="M117" s="158">
        <v>0.18365590394653103</v>
      </c>
      <c r="N117" s="158">
        <v>0.24542030298292361</v>
      </c>
      <c r="O117" s="158">
        <v>0.15422128649372518</v>
      </c>
      <c r="P117" s="158">
        <v>0.1537251816013829</v>
      </c>
      <c r="Q117" s="158">
        <v>0.15230930696366929</v>
      </c>
    </row>
    <row r="118" spans="1:17" x14ac:dyDescent="0.25">
      <c r="A118" s="92" t="s">
        <v>125</v>
      </c>
      <c r="B118" s="91">
        <v>0</v>
      </c>
      <c r="C118" s="91">
        <v>0</v>
      </c>
      <c r="D118" s="91">
        <v>0</v>
      </c>
      <c r="E118" s="91">
        <v>0</v>
      </c>
      <c r="F118" s="91">
        <v>0</v>
      </c>
      <c r="G118" s="91">
        <v>0</v>
      </c>
      <c r="H118" s="91">
        <v>0</v>
      </c>
      <c r="I118" s="91">
        <v>0</v>
      </c>
      <c r="J118" s="91">
        <v>0</v>
      </c>
      <c r="K118" s="91">
        <v>0</v>
      </c>
      <c r="L118" s="91">
        <v>0</v>
      </c>
      <c r="M118" s="91">
        <v>0</v>
      </c>
      <c r="N118" s="91">
        <v>0</v>
      </c>
      <c r="O118" s="91">
        <v>0</v>
      </c>
      <c r="P118" s="91">
        <v>0</v>
      </c>
      <c r="Q118" s="91">
        <v>0</v>
      </c>
    </row>
    <row r="119" spans="1:17" x14ac:dyDescent="0.25">
      <c r="A119" s="92" t="s">
        <v>26</v>
      </c>
      <c r="B119" s="91">
        <v>0.15543942363076921</v>
      </c>
      <c r="C119" s="91">
        <v>5.5586422750045585E-2</v>
      </c>
      <c r="D119" s="91">
        <v>6.8710741749695006E-2</v>
      </c>
      <c r="E119" s="91">
        <v>6.6839554587402081E-2</v>
      </c>
      <c r="F119" s="91">
        <v>9.4636020500855803E-2</v>
      </c>
      <c r="G119" s="91">
        <v>7.9033684503417592E-2</v>
      </c>
      <c r="H119" s="91">
        <v>9.303385046481466E-2</v>
      </c>
      <c r="I119" s="91">
        <v>9.0884232578196583E-2</v>
      </c>
      <c r="J119" s="91">
        <v>0.10850154063287032</v>
      </c>
      <c r="K119" s="91">
        <v>6.0126111833482584E-2</v>
      </c>
      <c r="L119" s="91">
        <v>7.8510692652099257E-2</v>
      </c>
      <c r="M119" s="91">
        <v>5.5096771183959302E-2</v>
      </c>
      <c r="N119" s="91">
        <v>7.362609089487708E-2</v>
      </c>
      <c r="O119" s="91">
        <v>4.6266385948117557E-2</v>
      </c>
      <c r="P119" s="91">
        <v>4.6117554480414866E-2</v>
      </c>
      <c r="Q119" s="91">
        <v>4.5692792089100785E-2</v>
      </c>
    </row>
    <row r="120" spans="1:17" x14ac:dyDescent="0.25">
      <c r="A120" s="92" t="s">
        <v>126</v>
      </c>
      <c r="B120" s="91">
        <v>0</v>
      </c>
      <c r="C120" s="91">
        <v>0</v>
      </c>
      <c r="D120" s="91">
        <v>0</v>
      </c>
      <c r="E120" s="91">
        <v>0</v>
      </c>
      <c r="F120" s="91">
        <v>0</v>
      </c>
      <c r="G120" s="91">
        <v>0</v>
      </c>
      <c r="H120" s="91">
        <v>0</v>
      </c>
      <c r="I120" s="91">
        <v>0</v>
      </c>
      <c r="J120" s="91">
        <v>0</v>
      </c>
      <c r="K120" s="91">
        <v>0</v>
      </c>
      <c r="L120" s="91">
        <v>0</v>
      </c>
      <c r="M120" s="91">
        <v>0</v>
      </c>
      <c r="N120" s="91">
        <v>0</v>
      </c>
      <c r="O120" s="91">
        <v>0</v>
      </c>
      <c r="P120" s="91">
        <v>0</v>
      </c>
      <c r="Q120" s="91">
        <v>0</v>
      </c>
    </row>
    <row r="121" spans="1:17" x14ac:dyDescent="0.25">
      <c r="A121" s="92" t="s">
        <v>21</v>
      </c>
      <c r="B121" s="157">
        <v>0</v>
      </c>
      <c r="C121" s="157">
        <v>0.1297016530834397</v>
      </c>
      <c r="D121" s="157">
        <v>0.1603250640826217</v>
      </c>
      <c r="E121" s="157">
        <v>0.15595896070393819</v>
      </c>
      <c r="F121" s="157">
        <v>0.22081738116866362</v>
      </c>
      <c r="G121" s="157">
        <v>0.18441193050797439</v>
      </c>
      <c r="H121" s="157">
        <v>0.21707898441790091</v>
      </c>
      <c r="I121" s="157">
        <v>0.21206320934912543</v>
      </c>
      <c r="J121" s="157">
        <v>0.25317026147669747</v>
      </c>
      <c r="K121" s="157">
        <v>0.14029426094479272</v>
      </c>
      <c r="L121" s="157">
        <v>0.18319161618823163</v>
      </c>
      <c r="M121" s="157">
        <v>0.12855913276257172</v>
      </c>
      <c r="N121" s="157">
        <v>0.17179421208804652</v>
      </c>
      <c r="O121" s="157">
        <v>0.10795490054560763</v>
      </c>
      <c r="P121" s="157">
        <v>0.10760762712096804</v>
      </c>
      <c r="Q121" s="157">
        <v>0.1066165148745685</v>
      </c>
    </row>
    <row r="122" spans="1:17" x14ac:dyDescent="0.25">
      <c r="A122" s="156" t="s">
        <v>146</v>
      </c>
      <c r="B122" s="206">
        <v>10.330427760617887</v>
      </c>
      <c r="C122" s="206">
        <v>12.314154527801604</v>
      </c>
      <c r="D122" s="206">
        <v>15.221607179694246</v>
      </c>
      <c r="E122" s="206">
        <v>14.807079913377315</v>
      </c>
      <c r="F122" s="206">
        <v>20.964878160697676</v>
      </c>
      <c r="G122" s="206">
        <v>17.508466199613554</v>
      </c>
      <c r="H122" s="206">
        <v>20.609946714715967</v>
      </c>
      <c r="I122" s="206">
        <v>20.133738217713532</v>
      </c>
      <c r="J122" s="206">
        <v>9.0365303568057769</v>
      </c>
      <c r="K122" s="206">
        <v>3.3198395515167061</v>
      </c>
      <c r="L122" s="206">
        <v>7.3926069275953772</v>
      </c>
      <c r="M122" s="206">
        <v>12.205681185728848</v>
      </c>
      <c r="N122" s="206">
        <v>16.310512814151895</v>
      </c>
      <c r="O122" s="206">
        <v>10.249470964698139</v>
      </c>
      <c r="P122" s="206">
        <v>10.216500077182467</v>
      </c>
      <c r="Q122" s="206">
        <v>10.122401744074031</v>
      </c>
    </row>
    <row r="123" spans="1:17" x14ac:dyDescent="0.25">
      <c r="A123" s="152" t="s">
        <v>159</v>
      </c>
      <c r="B123" s="151">
        <v>9.3148443212885148</v>
      </c>
      <c r="C123" s="151">
        <v>6.1570772639008018</v>
      </c>
      <c r="D123" s="151">
        <v>7.6108035898471229</v>
      </c>
      <c r="E123" s="151">
        <v>7.4035399566886575</v>
      </c>
      <c r="F123" s="151">
        <v>10.482439080348838</v>
      </c>
      <c r="G123" s="151">
        <v>8.7542330998067772</v>
      </c>
      <c r="H123" s="151">
        <v>10.304973357357984</v>
      </c>
      <c r="I123" s="151">
        <v>10.066869108856766</v>
      </c>
      <c r="J123" s="151">
        <v>4.5182651784028884</v>
      </c>
      <c r="K123" s="151">
        <v>1.659919775758353</v>
      </c>
      <c r="L123" s="151">
        <v>3.6963034637976886</v>
      </c>
      <c r="M123" s="151">
        <v>6.1028405928644238</v>
      </c>
      <c r="N123" s="151">
        <v>8.1552564070759477</v>
      </c>
      <c r="O123" s="151">
        <v>5.1247354823490694</v>
      </c>
      <c r="P123" s="151">
        <v>5.1082500385912333</v>
      </c>
      <c r="Q123" s="151">
        <v>5.0612008720370154</v>
      </c>
    </row>
    <row r="124" spans="1:17" x14ac:dyDescent="0.25">
      <c r="A124" s="154" t="s">
        <v>33</v>
      </c>
      <c r="B124" s="153">
        <v>0</v>
      </c>
      <c r="C124" s="153">
        <v>0</v>
      </c>
      <c r="D124" s="153">
        <v>0</v>
      </c>
      <c r="E124" s="153">
        <v>0</v>
      </c>
      <c r="F124" s="153">
        <v>0</v>
      </c>
      <c r="G124" s="153">
        <v>0</v>
      </c>
      <c r="H124" s="153">
        <v>0</v>
      </c>
      <c r="I124" s="153">
        <v>0</v>
      </c>
      <c r="J124" s="153">
        <v>0</v>
      </c>
      <c r="K124" s="153">
        <v>0</v>
      </c>
      <c r="L124" s="153">
        <v>0</v>
      </c>
      <c r="M124" s="153">
        <v>0</v>
      </c>
      <c r="N124" s="153">
        <v>0</v>
      </c>
      <c r="O124" s="153">
        <v>0</v>
      </c>
      <c r="P124" s="153">
        <v>0</v>
      </c>
      <c r="Q124" s="153">
        <v>0</v>
      </c>
    </row>
    <row r="125" spans="1:17" x14ac:dyDescent="0.25">
      <c r="A125" s="154" t="s">
        <v>30</v>
      </c>
      <c r="B125" s="153">
        <v>0</v>
      </c>
      <c r="C125" s="153">
        <v>0</v>
      </c>
      <c r="D125" s="153">
        <v>0</v>
      </c>
      <c r="E125" s="153">
        <v>0</v>
      </c>
      <c r="F125" s="153">
        <v>0</v>
      </c>
      <c r="G125" s="153">
        <v>0</v>
      </c>
      <c r="H125" s="153">
        <v>0</v>
      </c>
      <c r="I125" s="153">
        <v>0</v>
      </c>
      <c r="J125" s="153">
        <v>0</v>
      </c>
      <c r="K125" s="153">
        <v>0</v>
      </c>
      <c r="L125" s="153">
        <v>0</v>
      </c>
      <c r="M125" s="153">
        <v>0</v>
      </c>
      <c r="N125" s="153">
        <v>0</v>
      </c>
      <c r="O125" s="153">
        <v>0</v>
      </c>
      <c r="P125" s="153">
        <v>0</v>
      </c>
      <c r="Q125" s="153">
        <v>0</v>
      </c>
    </row>
    <row r="126" spans="1:17" x14ac:dyDescent="0.25">
      <c r="A126" s="154" t="s">
        <v>125</v>
      </c>
      <c r="B126" s="153">
        <v>0</v>
      </c>
      <c r="C126" s="153">
        <v>0</v>
      </c>
      <c r="D126" s="153">
        <v>0</v>
      </c>
      <c r="E126" s="153">
        <v>0</v>
      </c>
      <c r="F126" s="153">
        <v>0</v>
      </c>
      <c r="G126" s="153">
        <v>0</v>
      </c>
      <c r="H126" s="153">
        <v>0</v>
      </c>
      <c r="I126" s="153">
        <v>0</v>
      </c>
      <c r="J126" s="153">
        <v>0</v>
      </c>
      <c r="K126" s="153">
        <v>0</v>
      </c>
      <c r="L126" s="153">
        <v>0</v>
      </c>
      <c r="M126" s="153">
        <v>0</v>
      </c>
      <c r="N126" s="153">
        <v>0</v>
      </c>
      <c r="O126" s="153">
        <v>0</v>
      </c>
      <c r="P126" s="153">
        <v>0</v>
      </c>
      <c r="Q126" s="153">
        <v>0</v>
      </c>
    </row>
    <row r="127" spans="1:17" x14ac:dyDescent="0.25">
      <c r="A127" s="154" t="s">
        <v>29</v>
      </c>
      <c r="B127" s="153">
        <v>0</v>
      </c>
      <c r="C127" s="153">
        <v>0</v>
      </c>
      <c r="D127" s="153">
        <v>0</v>
      </c>
      <c r="E127" s="153">
        <v>0</v>
      </c>
      <c r="F127" s="153">
        <v>0</v>
      </c>
      <c r="G127" s="153">
        <v>0</v>
      </c>
      <c r="H127" s="153">
        <v>0</v>
      </c>
      <c r="I127" s="153">
        <v>0</v>
      </c>
      <c r="J127" s="153">
        <v>0</v>
      </c>
      <c r="K127" s="153">
        <v>0</v>
      </c>
      <c r="L127" s="153">
        <v>0</v>
      </c>
      <c r="M127" s="153">
        <v>0</v>
      </c>
      <c r="N127" s="153">
        <v>0</v>
      </c>
      <c r="O127" s="153">
        <v>0</v>
      </c>
      <c r="P127" s="153">
        <v>0</v>
      </c>
      <c r="Q127" s="153">
        <v>0</v>
      </c>
    </row>
    <row r="128" spans="1:17" x14ac:dyDescent="0.25">
      <c r="A128" s="154" t="s">
        <v>26</v>
      </c>
      <c r="B128" s="153">
        <v>9.3148443212885148</v>
      </c>
      <c r="C128" s="153">
        <v>6.1570772639008018</v>
      </c>
      <c r="D128" s="153">
        <v>7.6108035898471229</v>
      </c>
      <c r="E128" s="153">
        <v>7.4035399566886575</v>
      </c>
      <c r="F128" s="153">
        <v>10.482439080348838</v>
      </c>
      <c r="G128" s="153">
        <v>8.7542330998067772</v>
      </c>
      <c r="H128" s="153">
        <v>10.304973357357984</v>
      </c>
      <c r="I128" s="153">
        <v>10.066869108856766</v>
      </c>
      <c r="J128" s="153">
        <v>4.5182651784028884</v>
      </c>
      <c r="K128" s="153">
        <v>1.659919775758353</v>
      </c>
      <c r="L128" s="153">
        <v>3.6963034637976886</v>
      </c>
      <c r="M128" s="153">
        <v>6.1028405928644238</v>
      </c>
      <c r="N128" s="153">
        <v>8.1552564070759477</v>
      </c>
      <c r="O128" s="153">
        <v>5.1247354823490694</v>
      </c>
      <c r="P128" s="153">
        <v>5.1082500385912333</v>
      </c>
      <c r="Q128" s="153">
        <v>5.0612008720370154</v>
      </c>
    </row>
    <row r="129" spans="1:17" x14ac:dyDescent="0.25">
      <c r="A129" s="152" t="s">
        <v>158</v>
      </c>
      <c r="B129" s="151">
        <v>1.0155834393293715</v>
      </c>
      <c r="C129" s="151">
        <v>6.1570772639008018</v>
      </c>
      <c r="D129" s="151">
        <v>7.6108035898471229</v>
      </c>
      <c r="E129" s="151">
        <v>7.4035399566886575</v>
      </c>
      <c r="F129" s="151">
        <v>10.482439080348838</v>
      </c>
      <c r="G129" s="151">
        <v>8.7542330998067772</v>
      </c>
      <c r="H129" s="151">
        <v>10.304973357357984</v>
      </c>
      <c r="I129" s="151">
        <v>10.066869108856766</v>
      </c>
      <c r="J129" s="151">
        <v>4.5182651784028884</v>
      </c>
      <c r="K129" s="151">
        <v>1.659919775758353</v>
      </c>
      <c r="L129" s="151">
        <v>3.6963034637976886</v>
      </c>
      <c r="M129" s="151">
        <v>6.1028405928644238</v>
      </c>
      <c r="N129" s="151">
        <v>8.1552564070759477</v>
      </c>
      <c r="O129" s="151">
        <v>5.1247354823490694</v>
      </c>
      <c r="P129" s="151">
        <v>5.1082500385912333</v>
      </c>
      <c r="Q129" s="151">
        <v>5.0612008720370154</v>
      </c>
    </row>
    <row r="130" spans="1:17" x14ac:dyDescent="0.25">
      <c r="A130" s="156" t="s">
        <v>145</v>
      </c>
      <c r="B130" s="206">
        <v>6.4676285100065209</v>
      </c>
      <c r="C130" s="206">
        <v>7.709591388292317</v>
      </c>
      <c r="D130" s="206">
        <v>9.5298764818642976</v>
      </c>
      <c r="E130" s="206">
        <v>9.2703510848592359</v>
      </c>
      <c r="F130" s="206">
        <v>13.125598169115044</v>
      </c>
      <c r="G130" s="206">
        <v>10.961623059869602</v>
      </c>
      <c r="H130" s="206">
        <v>12.903384259650386</v>
      </c>
      <c r="I130" s="206">
        <v>12.605241750618788</v>
      </c>
      <c r="J130" s="206">
        <v>25.048684586901935</v>
      </c>
      <c r="K130" s="206">
        <v>3.3392262187359041</v>
      </c>
      <c r="L130" s="206">
        <v>5.8890863994120366</v>
      </c>
      <c r="M130" s="206">
        <v>7.6416788781792331</v>
      </c>
      <c r="N130" s="206">
        <v>6.2116137041091761</v>
      </c>
      <c r="O130" s="206">
        <v>6.4169434373742504</v>
      </c>
      <c r="P130" s="206">
        <v>6.3963011699833974</v>
      </c>
      <c r="Q130" s="206">
        <v>6.3373885018868892</v>
      </c>
    </row>
    <row r="131" spans="1:17" x14ac:dyDescent="0.25">
      <c r="A131" s="152" t="s">
        <v>157</v>
      </c>
      <c r="B131" s="151">
        <v>6.4394651084464236</v>
      </c>
      <c r="C131" s="151">
        <v>2.3167077294985297</v>
      </c>
      <c r="D131" s="151">
        <v>6.9814945498331067</v>
      </c>
      <c r="E131" s="151">
        <v>6.7663917582018929</v>
      </c>
      <c r="F131" s="151">
        <v>5.2423098229067886</v>
      </c>
      <c r="G131" s="151">
        <v>2.644917488041556</v>
      </c>
      <c r="H131" s="151">
        <v>2.5806768519300767</v>
      </c>
      <c r="I131" s="151">
        <v>4.5038592262395039</v>
      </c>
      <c r="J131" s="151">
        <v>17.956395761721158</v>
      </c>
      <c r="K131" s="151">
        <v>0.92852301979962593</v>
      </c>
      <c r="L131" s="151">
        <v>2.3618947604671878</v>
      </c>
      <c r="M131" s="151">
        <v>7.2189319789686994</v>
      </c>
      <c r="N131" s="151">
        <v>4.5910562226171612</v>
      </c>
      <c r="O131" s="151">
        <v>5.2605167837228981</v>
      </c>
      <c r="P131" s="151">
        <v>5.4415010621761439</v>
      </c>
      <c r="Q131" s="151">
        <v>6.1275256771886468</v>
      </c>
    </row>
    <row r="132" spans="1:17" x14ac:dyDescent="0.25">
      <c r="A132" s="154" t="s">
        <v>30</v>
      </c>
      <c r="B132" s="205">
        <v>0</v>
      </c>
      <c r="C132" s="205">
        <v>0</v>
      </c>
      <c r="D132" s="205">
        <v>0</v>
      </c>
      <c r="E132" s="205">
        <v>0</v>
      </c>
      <c r="F132" s="205">
        <v>0</v>
      </c>
      <c r="G132" s="205">
        <v>0</v>
      </c>
      <c r="H132" s="205">
        <v>0</v>
      </c>
      <c r="I132" s="205">
        <v>0</v>
      </c>
      <c r="J132" s="205">
        <v>0</v>
      </c>
      <c r="K132" s="205">
        <v>0</v>
      </c>
      <c r="L132" s="205">
        <v>0</v>
      </c>
      <c r="M132" s="205">
        <v>0</v>
      </c>
      <c r="N132" s="205">
        <v>0</v>
      </c>
      <c r="O132" s="205">
        <v>0</v>
      </c>
      <c r="P132" s="205">
        <v>0</v>
      </c>
      <c r="Q132" s="205">
        <v>0</v>
      </c>
    </row>
    <row r="133" spans="1:17" x14ac:dyDescent="0.25">
      <c r="A133" s="154" t="s">
        <v>125</v>
      </c>
      <c r="B133" s="205">
        <v>0</v>
      </c>
      <c r="C133" s="205">
        <v>0</v>
      </c>
      <c r="D133" s="205">
        <v>0</v>
      </c>
      <c r="E133" s="205">
        <v>0</v>
      </c>
      <c r="F133" s="205">
        <v>0</v>
      </c>
      <c r="G133" s="205">
        <v>0</v>
      </c>
      <c r="H133" s="205">
        <v>0</v>
      </c>
      <c r="I133" s="205">
        <v>0</v>
      </c>
      <c r="J133" s="205">
        <v>0</v>
      </c>
      <c r="K133" s="205">
        <v>0</v>
      </c>
      <c r="L133" s="205">
        <v>0</v>
      </c>
      <c r="M133" s="205">
        <v>0</v>
      </c>
      <c r="N133" s="205">
        <v>0</v>
      </c>
      <c r="O133" s="205">
        <v>0</v>
      </c>
      <c r="P133" s="205">
        <v>0</v>
      </c>
      <c r="Q133" s="205">
        <v>0</v>
      </c>
    </row>
    <row r="134" spans="1:17" x14ac:dyDescent="0.25">
      <c r="A134" s="154" t="s">
        <v>29</v>
      </c>
      <c r="B134" s="205">
        <v>0</v>
      </c>
      <c r="C134" s="205">
        <v>0</v>
      </c>
      <c r="D134" s="205">
        <v>0</v>
      </c>
      <c r="E134" s="205">
        <v>0</v>
      </c>
      <c r="F134" s="205">
        <v>0</v>
      </c>
      <c r="G134" s="205">
        <v>0</v>
      </c>
      <c r="H134" s="205">
        <v>0</v>
      </c>
      <c r="I134" s="205">
        <v>0</v>
      </c>
      <c r="J134" s="205">
        <v>0</v>
      </c>
      <c r="K134" s="205">
        <v>0</v>
      </c>
      <c r="L134" s="205">
        <v>0</v>
      </c>
      <c r="M134" s="205">
        <v>0</v>
      </c>
      <c r="N134" s="205">
        <v>0</v>
      </c>
      <c r="O134" s="205">
        <v>0</v>
      </c>
      <c r="P134" s="205">
        <v>0</v>
      </c>
      <c r="Q134" s="205">
        <v>0</v>
      </c>
    </row>
    <row r="135" spans="1:17" x14ac:dyDescent="0.25">
      <c r="A135" s="154" t="s">
        <v>26</v>
      </c>
      <c r="B135" s="205">
        <v>6.4394651084464236</v>
      </c>
      <c r="C135" s="205">
        <v>2.3167077294985297</v>
      </c>
      <c r="D135" s="205">
        <v>6.9814945498331067</v>
      </c>
      <c r="E135" s="205">
        <v>6.7663917582018929</v>
      </c>
      <c r="F135" s="205">
        <v>5.2423098229067886</v>
      </c>
      <c r="G135" s="205">
        <v>2.644917488041556</v>
      </c>
      <c r="H135" s="205">
        <v>2.5806768519300767</v>
      </c>
      <c r="I135" s="205">
        <v>4.5038592262395039</v>
      </c>
      <c r="J135" s="205">
        <v>17.956395761721158</v>
      </c>
      <c r="K135" s="205">
        <v>0.92852301979962593</v>
      </c>
      <c r="L135" s="205">
        <v>2.3618947604671878</v>
      </c>
      <c r="M135" s="205">
        <v>7.2189319789686994</v>
      </c>
      <c r="N135" s="205">
        <v>4.5910562226171612</v>
      </c>
      <c r="O135" s="205">
        <v>5.2605167837228981</v>
      </c>
      <c r="P135" s="205">
        <v>5.4415010621761439</v>
      </c>
      <c r="Q135" s="205">
        <v>6.1275256771886468</v>
      </c>
    </row>
    <row r="136" spans="1:17" x14ac:dyDescent="0.25">
      <c r="A136" s="152" t="s">
        <v>156</v>
      </c>
      <c r="B136" s="151">
        <v>2.8163401560097171E-2</v>
      </c>
      <c r="C136" s="151">
        <v>5.3928836587937869</v>
      </c>
      <c r="D136" s="151">
        <v>2.5483819320311913</v>
      </c>
      <c r="E136" s="151">
        <v>2.5039593266573426</v>
      </c>
      <c r="F136" s="151">
        <v>7.8832883462082552</v>
      </c>
      <c r="G136" s="151">
        <v>8.3167055718280469</v>
      </c>
      <c r="H136" s="151">
        <v>10.322707407720308</v>
      </c>
      <c r="I136" s="151">
        <v>8.1013825243792841</v>
      </c>
      <c r="J136" s="151">
        <v>7.0922888251807761</v>
      </c>
      <c r="K136" s="151">
        <v>2.4107031989362779</v>
      </c>
      <c r="L136" s="151">
        <v>3.5271916389448492</v>
      </c>
      <c r="M136" s="151">
        <v>0.42274689921053327</v>
      </c>
      <c r="N136" s="151">
        <v>1.620557481492015</v>
      </c>
      <c r="O136" s="151">
        <v>1.1564266536513526</v>
      </c>
      <c r="P136" s="151">
        <v>0.95480010780725344</v>
      </c>
      <c r="Q136" s="151">
        <v>0.20986282469824241</v>
      </c>
    </row>
    <row r="137" spans="1:17" x14ac:dyDescent="0.25">
      <c r="A137" s="156" t="s">
        <v>144</v>
      </c>
      <c r="B137" s="204">
        <v>1.7980185461492462</v>
      </c>
      <c r="C137" s="204">
        <v>2.1432876483142542</v>
      </c>
      <c r="D137" s="204">
        <v>2.6493319197899119</v>
      </c>
      <c r="E137" s="204">
        <v>2.5771831443477402</v>
      </c>
      <c r="F137" s="204">
        <v>3.6489524561990727</v>
      </c>
      <c r="G137" s="204">
        <v>3.0473614133912164</v>
      </c>
      <c r="H137" s="204">
        <v>3.58717637709811</v>
      </c>
      <c r="I137" s="204">
        <v>3.5042919381101743</v>
      </c>
      <c r="J137" s="204">
        <v>9.1835757790567136</v>
      </c>
      <c r="K137" s="204">
        <v>17.318327866021185</v>
      </c>
      <c r="L137" s="204">
        <v>18.02719602192251</v>
      </c>
      <c r="M137" s="204">
        <v>2.1244077833823165</v>
      </c>
      <c r="N137" s="204">
        <v>6.838856745976214</v>
      </c>
      <c r="O137" s="204">
        <v>1.783927956304028</v>
      </c>
      <c r="P137" s="204">
        <v>1.778189349093378</v>
      </c>
      <c r="Q137" s="204">
        <v>1.7618114650394612</v>
      </c>
    </row>
    <row r="138" spans="1:17" x14ac:dyDescent="0.25">
      <c r="A138" s="152" t="s">
        <v>155</v>
      </c>
      <c r="B138" s="151">
        <v>0.7535434267540545</v>
      </c>
      <c r="C138" s="151">
        <v>0.69542650966626696</v>
      </c>
      <c r="D138" s="151">
        <v>1.0127331890112419</v>
      </c>
      <c r="E138" s="151">
        <v>0.98811970010910433</v>
      </c>
      <c r="F138" s="151">
        <v>1.2182960465584984</v>
      </c>
      <c r="G138" s="151">
        <v>0.96345603614000819</v>
      </c>
      <c r="H138" s="151">
        <v>0.42432553219433533</v>
      </c>
      <c r="I138" s="151">
        <v>1.1418959036427347</v>
      </c>
      <c r="J138" s="151">
        <v>6.363193287718877</v>
      </c>
      <c r="K138" s="151">
        <v>15.507783965159367</v>
      </c>
      <c r="L138" s="151">
        <v>15.811047481600861</v>
      </c>
      <c r="M138" s="151">
        <v>0.87729834662309558</v>
      </c>
      <c r="N138" s="151">
        <v>5.0285811661063935</v>
      </c>
      <c r="O138" s="151">
        <v>0.71068676293418986</v>
      </c>
      <c r="P138" s="151">
        <v>0.71501865597727798</v>
      </c>
      <c r="Q138" s="151">
        <v>0.73257441220181907</v>
      </c>
    </row>
    <row r="139" spans="1:17" x14ac:dyDescent="0.25">
      <c r="A139" s="154" t="s">
        <v>30</v>
      </c>
      <c r="B139" s="153">
        <v>0</v>
      </c>
      <c r="C139" s="153">
        <v>0</v>
      </c>
      <c r="D139" s="153">
        <v>0</v>
      </c>
      <c r="E139" s="153">
        <v>0</v>
      </c>
      <c r="F139" s="153">
        <v>0</v>
      </c>
      <c r="G139" s="153">
        <v>0</v>
      </c>
      <c r="H139" s="153">
        <v>0</v>
      </c>
      <c r="I139" s="153">
        <v>0</v>
      </c>
      <c r="J139" s="153">
        <v>0</v>
      </c>
      <c r="K139" s="153">
        <v>0</v>
      </c>
      <c r="L139" s="153">
        <v>0</v>
      </c>
      <c r="M139" s="153">
        <v>0</v>
      </c>
      <c r="N139" s="153">
        <v>0</v>
      </c>
      <c r="O139" s="153">
        <v>0</v>
      </c>
      <c r="P139" s="153">
        <v>0</v>
      </c>
      <c r="Q139" s="153">
        <v>0</v>
      </c>
    </row>
    <row r="140" spans="1:17" x14ac:dyDescent="0.25">
      <c r="A140" s="154" t="s">
        <v>125</v>
      </c>
      <c r="B140" s="153">
        <v>0</v>
      </c>
      <c r="C140" s="153">
        <v>0</v>
      </c>
      <c r="D140" s="153">
        <v>0</v>
      </c>
      <c r="E140" s="153">
        <v>0</v>
      </c>
      <c r="F140" s="153">
        <v>0</v>
      </c>
      <c r="G140" s="153">
        <v>0</v>
      </c>
      <c r="H140" s="153">
        <v>0</v>
      </c>
      <c r="I140" s="153">
        <v>0</v>
      </c>
      <c r="J140" s="153">
        <v>0</v>
      </c>
      <c r="K140" s="153">
        <v>0</v>
      </c>
      <c r="L140" s="153">
        <v>0</v>
      </c>
      <c r="M140" s="153">
        <v>0</v>
      </c>
      <c r="N140" s="153">
        <v>0</v>
      </c>
      <c r="O140" s="153">
        <v>0</v>
      </c>
      <c r="P140" s="153">
        <v>0</v>
      </c>
      <c r="Q140" s="153">
        <v>0</v>
      </c>
    </row>
    <row r="141" spans="1:17" x14ac:dyDescent="0.25">
      <c r="A141" s="154" t="s">
        <v>26</v>
      </c>
      <c r="B141" s="153">
        <v>0.7535434267540545</v>
      </c>
      <c r="C141" s="153">
        <v>0.69542650966626696</v>
      </c>
      <c r="D141" s="153">
        <v>1.0127331890112419</v>
      </c>
      <c r="E141" s="153">
        <v>0.98811970010910433</v>
      </c>
      <c r="F141" s="153">
        <v>1.2182960465584984</v>
      </c>
      <c r="G141" s="153">
        <v>0.96345603614000819</v>
      </c>
      <c r="H141" s="153">
        <v>0.42432553219433533</v>
      </c>
      <c r="I141" s="153">
        <v>1.1418959036427347</v>
      </c>
      <c r="J141" s="153">
        <v>6.363193287718877</v>
      </c>
      <c r="K141" s="153">
        <v>15.507783965159367</v>
      </c>
      <c r="L141" s="153">
        <v>15.811047481600861</v>
      </c>
      <c r="M141" s="153">
        <v>0.87729834662309558</v>
      </c>
      <c r="N141" s="153">
        <v>5.0285811661063935</v>
      </c>
      <c r="O141" s="153">
        <v>0.71068676293418986</v>
      </c>
      <c r="P141" s="153">
        <v>0.71501865597727798</v>
      </c>
      <c r="Q141" s="153">
        <v>0.73257441220181907</v>
      </c>
    </row>
    <row r="142" spans="1:17" x14ac:dyDescent="0.25">
      <c r="A142" s="152" t="s">
        <v>154</v>
      </c>
      <c r="B142" s="151">
        <v>1.0434131409454954</v>
      </c>
      <c r="C142" s="151">
        <v>1.2437772134590828</v>
      </c>
      <c r="D142" s="151">
        <v>1.5374411714247653</v>
      </c>
      <c r="E142" s="151">
        <v>1.4955723149768085</v>
      </c>
      <c r="F142" s="151">
        <v>2.1175337438190258</v>
      </c>
      <c r="G142" s="151">
        <v>1.7684227733648212</v>
      </c>
      <c r="H142" s="151">
        <v>2.0816842956205757</v>
      </c>
      <c r="I142" s="151">
        <v>2.0335853964155994</v>
      </c>
      <c r="J142" s="151">
        <v>2.4277824905409702</v>
      </c>
      <c r="K142" s="151">
        <v>1.3453552888023688</v>
      </c>
      <c r="L142" s="151">
        <v>1.7567205389825236</v>
      </c>
      <c r="M142" s="151">
        <v>1.2328209865550557</v>
      </c>
      <c r="N142" s="151">
        <v>1.6474248501814277</v>
      </c>
      <c r="O142" s="151">
        <v>1.0352361915810624</v>
      </c>
      <c r="P142" s="151">
        <v>1.0319060044775199</v>
      </c>
      <c r="Q142" s="151">
        <v>1.0224017090522413</v>
      </c>
    </row>
    <row r="143" spans="1:17" x14ac:dyDescent="0.25">
      <c r="A143" s="150" t="s">
        <v>33</v>
      </c>
      <c r="B143" s="87">
        <v>0.88073084138356583</v>
      </c>
      <c r="C143" s="87">
        <v>0.58466405485360107</v>
      </c>
      <c r="D143" s="87">
        <v>1.2357337988910333</v>
      </c>
      <c r="E143" s="87">
        <v>1.0745503568114982</v>
      </c>
      <c r="F143" s="87">
        <v>1.1596652871740449</v>
      </c>
      <c r="G143" s="87">
        <v>0.78130001423973672</v>
      </c>
      <c r="H143" s="87">
        <v>0.79782646899539755</v>
      </c>
      <c r="I143" s="87">
        <v>0.74881579675810395</v>
      </c>
      <c r="J143" s="87">
        <v>2.4230150871977174</v>
      </c>
      <c r="K143" s="87">
        <v>0.81253507557297844</v>
      </c>
      <c r="L143" s="87">
        <v>0.78608640655964623</v>
      </c>
      <c r="M143" s="87">
        <v>0.65633480120483323</v>
      </c>
      <c r="N143" s="87">
        <v>0.9016547807842743</v>
      </c>
      <c r="O143" s="87">
        <v>0.33164043960935286</v>
      </c>
      <c r="P143" s="87">
        <v>0.42861564921503648</v>
      </c>
      <c r="Q143" s="87">
        <v>0.51390741344921598</v>
      </c>
    </row>
    <row r="144" spans="1:17" x14ac:dyDescent="0.25">
      <c r="A144" s="150" t="s">
        <v>31</v>
      </c>
      <c r="B144" s="87">
        <v>0</v>
      </c>
      <c r="C144" s="87">
        <v>0</v>
      </c>
      <c r="D144" s="87">
        <v>0</v>
      </c>
      <c r="E144" s="87">
        <v>0</v>
      </c>
      <c r="F144" s="87">
        <v>0</v>
      </c>
      <c r="G144" s="87">
        <v>0</v>
      </c>
      <c r="H144" s="87">
        <v>0</v>
      </c>
      <c r="I144" s="87">
        <v>0</v>
      </c>
      <c r="J144" s="87">
        <v>0</v>
      </c>
      <c r="K144" s="87">
        <v>0</v>
      </c>
      <c r="L144" s="87">
        <v>0</v>
      </c>
      <c r="M144" s="87">
        <v>0</v>
      </c>
      <c r="N144" s="87">
        <v>0</v>
      </c>
      <c r="O144" s="87">
        <v>0</v>
      </c>
      <c r="P144" s="87">
        <v>0</v>
      </c>
      <c r="Q144" s="87">
        <v>0</v>
      </c>
    </row>
    <row r="145" spans="1:17" x14ac:dyDescent="0.25">
      <c r="A145" s="150" t="s">
        <v>30</v>
      </c>
      <c r="B145" s="87">
        <v>0</v>
      </c>
      <c r="C145" s="87">
        <v>0</v>
      </c>
      <c r="D145" s="87">
        <v>0</v>
      </c>
      <c r="E145" s="87">
        <v>0</v>
      </c>
      <c r="F145" s="87">
        <v>0</v>
      </c>
      <c r="G145" s="87">
        <v>0</v>
      </c>
      <c r="H145" s="87">
        <v>0</v>
      </c>
      <c r="I145" s="87">
        <v>0</v>
      </c>
      <c r="J145" s="87">
        <v>0</v>
      </c>
      <c r="K145" s="87">
        <v>0</v>
      </c>
      <c r="L145" s="87">
        <v>0</v>
      </c>
      <c r="M145" s="87">
        <v>0</v>
      </c>
      <c r="N145" s="87">
        <v>0</v>
      </c>
      <c r="O145" s="87">
        <v>0</v>
      </c>
      <c r="P145" s="87">
        <v>0</v>
      </c>
      <c r="Q145" s="87">
        <v>0</v>
      </c>
    </row>
    <row r="146" spans="1:17" x14ac:dyDescent="0.25">
      <c r="A146" s="150" t="s">
        <v>125</v>
      </c>
      <c r="B146" s="87">
        <v>0</v>
      </c>
      <c r="C146" s="87">
        <v>0</v>
      </c>
      <c r="D146" s="87">
        <v>0</v>
      </c>
      <c r="E146" s="87">
        <v>0</v>
      </c>
      <c r="F146" s="87">
        <v>0</v>
      </c>
      <c r="G146" s="87">
        <v>0</v>
      </c>
      <c r="H146" s="87">
        <v>0</v>
      </c>
      <c r="I146" s="87">
        <v>0</v>
      </c>
      <c r="J146" s="87">
        <v>0</v>
      </c>
      <c r="K146" s="87">
        <v>0</v>
      </c>
      <c r="L146" s="87">
        <v>0</v>
      </c>
      <c r="M146" s="87">
        <v>0</v>
      </c>
      <c r="N146" s="87">
        <v>0</v>
      </c>
      <c r="O146" s="87">
        <v>0</v>
      </c>
      <c r="P146" s="87">
        <v>0</v>
      </c>
      <c r="Q146" s="87">
        <v>0</v>
      </c>
    </row>
    <row r="147" spans="1:17" x14ac:dyDescent="0.25">
      <c r="A147" s="150" t="s">
        <v>29</v>
      </c>
      <c r="B147" s="87">
        <v>0</v>
      </c>
      <c r="C147" s="87">
        <v>0</v>
      </c>
      <c r="D147" s="87">
        <v>0</v>
      </c>
      <c r="E147" s="87">
        <v>0</v>
      </c>
      <c r="F147" s="87">
        <v>0</v>
      </c>
      <c r="G147" s="87">
        <v>0</v>
      </c>
      <c r="H147" s="87">
        <v>0</v>
      </c>
      <c r="I147" s="87">
        <v>0</v>
      </c>
      <c r="J147" s="87">
        <v>0</v>
      </c>
      <c r="K147" s="87">
        <v>0</v>
      </c>
      <c r="L147" s="87">
        <v>0</v>
      </c>
      <c r="M147" s="87">
        <v>0</v>
      </c>
      <c r="N147" s="87">
        <v>0</v>
      </c>
      <c r="O147" s="87">
        <v>0</v>
      </c>
      <c r="P147" s="87">
        <v>0</v>
      </c>
      <c r="Q147" s="87">
        <v>0</v>
      </c>
    </row>
    <row r="148" spans="1:17" x14ac:dyDescent="0.25">
      <c r="A148" s="150" t="s">
        <v>28</v>
      </c>
      <c r="B148" s="87">
        <v>0</v>
      </c>
      <c r="C148" s="87">
        <v>0</v>
      </c>
      <c r="D148" s="87">
        <v>0</v>
      </c>
      <c r="E148" s="87">
        <v>0</v>
      </c>
      <c r="F148" s="87">
        <v>0</v>
      </c>
      <c r="G148" s="87">
        <v>0</v>
      </c>
      <c r="H148" s="87">
        <v>0</v>
      </c>
      <c r="I148" s="87">
        <v>0</v>
      </c>
      <c r="J148" s="87">
        <v>0</v>
      </c>
      <c r="K148" s="87">
        <v>0</v>
      </c>
      <c r="L148" s="87">
        <v>0</v>
      </c>
      <c r="M148" s="87">
        <v>0</v>
      </c>
      <c r="N148" s="87">
        <v>0</v>
      </c>
      <c r="O148" s="87">
        <v>0</v>
      </c>
      <c r="P148" s="87">
        <v>0</v>
      </c>
      <c r="Q148" s="87">
        <v>0</v>
      </c>
    </row>
    <row r="149" spans="1:17" x14ac:dyDescent="0.25">
      <c r="A149" s="150" t="s">
        <v>26</v>
      </c>
      <c r="B149" s="87">
        <v>0.16268229956192959</v>
      </c>
      <c r="C149" s="87">
        <v>0.6591131586054817</v>
      </c>
      <c r="D149" s="87">
        <v>0.30170737253373209</v>
      </c>
      <c r="E149" s="87">
        <v>0.42102195816531035</v>
      </c>
      <c r="F149" s="87">
        <v>0.95786845664498099</v>
      </c>
      <c r="G149" s="87">
        <v>0.98712275912508463</v>
      </c>
      <c r="H149" s="87">
        <v>1.2838578266251781</v>
      </c>
      <c r="I149" s="87">
        <v>1.2847695996574955</v>
      </c>
      <c r="J149" s="87">
        <v>4.7674033432529425E-3</v>
      </c>
      <c r="K149" s="87">
        <v>0.53282021322939044</v>
      </c>
      <c r="L149" s="87">
        <v>0.97063413242287733</v>
      </c>
      <c r="M149" s="87">
        <v>0.57648618535022245</v>
      </c>
      <c r="N149" s="87">
        <v>0.7457700693971534</v>
      </c>
      <c r="O149" s="87">
        <v>0.70359575197170943</v>
      </c>
      <c r="P149" s="87">
        <v>0.60329035526248342</v>
      </c>
      <c r="Q149" s="87">
        <v>0.50849429560302528</v>
      </c>
    </row>
    <row r="150" spans="1:17" x14ac:dyDescent="0.25">
      <c r="A150" s="150" t="s">
        <v>25</v>
      </c>
      <c r="B150" s="87">
        <v>0</v>
      </c>
      <c r="C150" s="87">
        <v>0</v>
      </c>
      <c r="D150" s="87">
        <v>0</v>
      </c>
      <c r="E150" s="87">
        <v>0</v>
      </c>
      <c r="F150" s="87">
        <v>0</v>
      </c>
      <c r="G150" s="87">
        <v>0</v>
      </c>
      <c r="H150" s="87">
        <v>0</v>
      </c>
      <c r="I150" s="87">
        <v>0</v>
      </c>
      <c r="J150" s="87">
        <v>0</v>
      </c>
      <c r="K150" s="87">
        <v>0</v>
      </c>
      <c r="L150" s="87">
        <v>0</v>
      </c>
      <c r="M150" s="87">
        <v>0</v>
      </c>
      <c r="N150" s="87">
        <v>0</v>
      </c>
      <c r="O150" s="87">
        <v>0</v>
      </c>
      <c r="P150" s="87">
        <v>0</v>
      </c>
      <c r="Q150" s="87">
        <v>0</v>
      </c>
    </row>
    <row r="151" spans="1:17" x14ac:dyDescent="0.25">
      <c r="A151" s="150" t="s">
        <v>86</v>
      </c>
      <c r="B151" s="87">
        <v>0</v>
      </c>
      <c r="C151" s="87">
        <v>0</v>
      </c>
      <c r="D151" s="87">
        <v>0</v>
      </c>
      <c r="E151" s="87">
        <v>0</v>
      </c>
      <c r="F151" s="87">
        <v>0</v>
      </c>
      <c r="G151" s="87">
        <v>0</v>
      </c>
      <c r="H151" s="87">
        <v>0</v>
      </c>
      <c r="I151" s="87">
        <v>0</v>
      </c>
      <c r="J151" s="87">
        <v>0</v>
      </c>
      <c r="K151" s="87">
        <v>0</v>
      </c>
      <c r="L151" s="87">
        <v>0</v>
      </c>
      <c r="M151" s="87">
        <v>0</v>
      </c>
      <c r="N151" s="87">
        <v>0</v>
      </c>
      <c r="O151" s="87">
        <v>0</v>
      </c>
      <c r="P151" s="87">
        <v>0</v>
      </c>
      <c r="Q151" s="87">
        <v>0</v>
      </c>
    </row>
    <row r="152" spans="1:17" x14ac:dyDescent="0.25">
      <c r="A152" s="150" t="s">
        <v>22</v>
      </c>
      <c r="B152" s="87">
        <v>0</v>
      </c>
      <c r="C152" s="87">
        <v>0</v>
      </c>
      <c r="D152" s="87">
        <v>0</v>
      </c>
      <c r="E152" s="87">
        <v>0</v>
      </c>
      <c r="F152" s="87">
        <v>0</v>
      </c>
      <c r="G152" s="87">
        <v>0</v>
      </c>
      <c r="H152" s="87">
        <v>0</v>
      </c>
      <c r="I152" s="87">
        <v>0</v>
      </c>
      <c r="J152" s="87">
        <v>0</v>
      </c>
      <c r="K152" s="87">
        <v>0</v>
      </c>
      <c r="L152" s="87">
        <v>0</v>
      </c>
      <c r="M152" s="87">
        <v>0</v>
      </c>
      <c r="N152" s="87">
        <v>0</v>
      </c>
      <c r="O152" s="87">
        <v>0</v>
      </c>
      <c r="P152" s="87">
        <v>0</v>
      </c>
      <c r="Q152" s="87">
        <v>0</v>
      </c>
    </row>
    <row r="153" spans="1:17" x14ac:dyDescent="0.25">
      <c r="A153" s="149" t="s">
        <v>153</v>
      </c>
      <c r="B153" s="148">
        <v>1.0619784496964106E-3</v>
      </c>
      <c r="C153" s="148">
        <v>0.2040839251889045</v>
      </c>
      <c r="D153" s="148">
        <v>9.915755935390437E-2</v>
      </c>
      <c r="E153" s="148">
        <v>9.3491129261827302E-2</v>
      </c>
      <c r="F153" s="148">
        <v>0.31312266582154841</v>
      </c>
      <c r="G153" s="148">
        <v>0.31548260388638694</v>
      </c>
      <c r="H153" s="148">
        <v>1.081166549283199</v>
      </c>
      <c r="I153" s="148">
        <v>0.32881063805184002</v>
      </c>
      <c r="J153" s="148">
        <v>0.39260000079686569</v>
      </c>
      <c r="K153" s="148">
        <v>0.46518861205945139</v>
      </c>
      <c r="L153" s="148">
        <v>0.45942800133912531</v>
      </c>
      <c r="M153" s="148">
        <v>1.4288450204165288E-2</v>
      </c>
      <c r="N153" s="148">
        <v>0.16285072968839304</v>
      </c>
      <c r="O153" s="148">
        <v>3.8005001788775722E-2</v>
      </c>
      <c r="P153" s="148">
        <v>3.1264688638580174E-2</v>
      </c>
      <c r="Q153" s="148">
        <v>6.835343785400909E-3</v>
      </c>
    </row>
    <row r="154" spans="1:17" hidden="1" x14ac:dyDescent="0.25">
      <c r="A154" s="195"/>
      <c r="B154" s="194"/>
      <c r="C154" s="194"/>
      <c r="D154" s="194"/>
      <c r="E154" s="194"/>
      <c r="F154" s="194"/>
      <c r="G154" s="194"/>
      <c r="H154" s="194"/>
      <c r="I154" s="194"/>
      <c r="J154" s="194"/>
      <c r="K154" s="194"/>
      <c r="L154" s="194"/>
      <c r="M154" s="194"/>
      <c r="N154" s="194"/>
      <c r="O154" s="194"/>
      <c r="P154" s="194"/>
      <c r="Q154" s="194"/>
    </row>
    <row r="155" spans="1:17" x14ac:dyDescent="0.25">
      <c r="A155" s="195"/>
      <c r="B155" s="194"/>
      <c r="C155" s="194"/>
      <c r="D155" s="194"/>
      <c r="E155" s="194"/>
      <c r="F155" s="194"/>
      <c r="G155" s="194"/>
      <c r="H155" s="194"/>
      <c r="I155" s="194"/>
      <c r="J155" s="194"/>
      <c r="K155" s="194"/>
      <c r="L155" s="194"/>
      <c r="M155" s="194"/>
      <c r="N155" s="194"/>
      <c r="O155" s="194"/>
      <c r="P155" s="194"/>
      <c r="Q155" s="194"/>
    </row>
    <row r="156" spans="1:17" ht="12.75" x14ac:dyDescent="0.25">
      <c r="A156" s="98" t="s">
        <v>124</v>
      </c>
      <c r="B156" s="197"/>
      <c r="C156" s="197"/>
      <c r="D156" s="197"/>
      <c r="E156" s="197"/>
      <c r="F156" s="197"/>
      <c r="G156" s="197"/>
      <c r="H156" s="197"/>
      <c r="I156" s="197"/>
      <c r="J156" s="197"/>
      <c r="K156" s="197"/>
      <c r="L156" s="197"/>
      <c r="M156" s="197"/>
      <c r="N156" s="197"/>
      <c r="O156" s="197"/>
      <c r="P156" s="197"/>
      <c r="Q156" s="197"/>
    </row>
    <row r="157" spans="1:17" x14ac:dyDescent="0.25">
      <c r="A157" s="164"/>
      <c r="B157" s="163"/>
      <c r="C157" s="163"/>
      <c r="D157" s="163"/>
      <c r="E157" s="163"/>
      <c r="F157" s="163"/>
      <c r="G157" s="163"/>
      <c r="H157" s="163"/>
      <c r="I157" s="163"/>
      <c r="J157" s="163"/>
      <c r="K157" s="163"/>
      <c r="L157" s="163"/>
      <c r="M157" s="163"/>
      <c r="N157" s="163"/>
      <c r="O157" s="163"/>
      <c r="P157" s="163"/>
      <c r="Q157" s="163"/>
    </row>
    <row r="158" spans="1:17" x14ac:dyDescent="0.25">
      <c r="A158" s="78" t="s">
        <v>44</v>
      </c>
      <c r="B158" s="77">
        <f t="shared" ref="B158:Q158" si="0">SUM(B159:B165)</f>
        <v>1</v>
      </c>
      <c r="C158" s="77">
        <f t="shared" si="0"/>
        <v>1</v>
      </c>
      <c r="D158" s="77">
        <f t="shared" si="0"/>
        <v>1</v>
      </c>
      <c r="E158" s="77">
        <f t="shared" si="0"/>
        <v>1.0000000000000002</v>
      </c>
      <c r="F158" s="77">
        <f t="shared" si="0"/>
        <v>1</v>
      </c>
      <c r="G158" s="77">
        <f t="shared" si="0"/>
        <v>1</v>
      </c>
      <c r="H158" s="77">
        <f t="shared" si="0"/>
        <v>1</v>
      </c>
      <c r="I158" s="77">
        <f t="shared" si="0"/>
        <v>1</v>
      </c>
      <c r="J158" s="77">
        <f t="shared" si="0"/>
        <v>0</v>
      </c>
      <c r="K158" s="77">
        <f t="shared" si="0"/>
        <v>0</v>
      </c>
      <c r="L158" s="77">
        <f t="shared" si="0"/>
        <v>0</v>
      </c>
      <c r="M158" s="77">
        <f t="shared" si="0"/>
        <v>0</v>
      </c>
      <c r="N158" s="77">
        <f t="shared" si="0"/>
        <v>0</v>
      </c>
      <c r="O158" s="77">
        <f t="shared" si="0"/>
        <v>0</v>
      </c>
      <c r="P158" s="77">
        <f t="shared" si="0"/>
        <v>0</v>
      </c>
      <c r="Q158" s="77">
        <f t="shared" si="0"/>
        <v>0</v>
      </c>
    </row>
    <row r="159" spans="1:17" x14ac:dyDescent="0.25">
      <c r="A159" s="132" t="s">
        <v>83</v>
      </c>
      <c r="B159" s="203">
        <f t="shared" ref="B159:Q159" si="1">IF(B6=0,0,B6/B$5)</f>
        <v>0.10098739894526941</v>
      </c>
      <c r="C159" s="203">
        <f t="shared" si="1"/>
        <v>0.10098739894526941</v>
      </c>
      <c r="D159" s="203">
        <f t="shared" si="1"/>
        <v>0.1009873989452694</v>
      </c>
      <c r="E159" s="203">
        <f t="shared" si="1"/>
        <v>0.10098739894526941</v>
      </c>
      <c r="F159" s="203">
        <f t="shared" si="1"/>
        <v>0.10098739894526941</v>
      </c>
      <c r="G159" s="203">
        <f t="shared" si="1"/>
        <v>0.10098739894526942</v>
      </c>
      <c r="H159" s="203">
        <f t="shared" si="1"/>
        <v>0.1009873989452694</v>
      </c>
      <c r="I159" s="203">
        <f t="shared" si="1"/>
        <v>0.10098739894526941</v>
      </c>
      <c r="J159" s="203">
        <f t="shared" si="1"/>
        <v>0</v>
      </c>
      <c r="K159" s="203">
        <f t="shared" si="1"/>
        <v>0</v>
      </c>
      <c r="L159" s="203">
        <f t="shared" si="1"/>
        <v>0</v>
      </c>
      <c r="M159" s="203">
        <f t="shared" si="1"/>
        <v>0</v>
      </c>
      <c r="N159" s="203">
        <f t="shared" si="1"/>
        <v>0</v>
      </c>
      <c r="O159" s="203">
        <f t="shared" si="1"/>
        <v>0</v>
      </c>
      <c r="P159" s="203">
        <f t="shared" si="1"/>
        <v>0</v>
      </c>
      <c r="Q159" s="203">
        <f t="shared" si="1"/>
        <v>0</v>
      </c>
    </row>
    <row r="160" spans="1:17" x14ac:dyDescent="0.25">
      <c r="A160" s="76" t="s">
        <v>82</v>
      </c>
      <c r="B160" s="202">
        <f t="shared" ref="B160:Q160" si="2">IF(B7=0,0,B7/B$5)</f>
        <v>9.977306458957455E-2</v>
      </c>
      <c r="C160" s="202">
        <f t="shared" si="2"/>
        <v>9.9773064589574537E-2</v>
      </c>
      <c r="D160" s="202">
        <f t="shared" si="2"/>
        <v>9.9773064589574523E-2</v>
      </c>
      <c r="E160" s="202">
        <f t="shared" si="2"/>
        <v>9.9773064589574537E-2</v>
      </c>
      <c r="F160" s="202">
        <f t="shared" si="2"/>
        <v>9.9773064589574537E-2</v>
      </c>
      <c r="G160" s="202">
        <f t="shared" si="2"/>
        <v>9.9773064589574537E-2</v>
      </c>
      <c r="H160" s="202">
        <f t="shared" si="2"/>
        <v>9.9773064589574523E-2</v>
      </c>
      <c r="I160" s="202">
        <f t="shared" si="2"/>
        <v>9.9773064589574537E-2</v>
      </c>
      <c r="J160" s="202">
        <f t="shared" si="2"/>
        <v>0</v>
      </c>
      <c r="K160" s="202">
        <f t="shared" si="2"/>
        <v>0</v>
      </c>
      <c r="L160" s="202">
        <f t="shared" si="2"/>
        <v>0</v>
      </c>
      <c r="M160" s="202">
        <f t="shared" si="2"/>
        <v>0</v>
      </c>
      <c r="N160" s="202">
        <f t="shared" si="2"/>
        <v>0</v>
      </c>
      <c r="O160" s="202">
        <f t="shared" si="2"/>
        <v>0</v>
      </c>
      <c r="P160" s="202">
        <f t="shared" si="2"/>
        <v>0</v>
      </c>
      <c r="Q160" s="202">
        <f t="shared" si="2"/>
        <v>0</v>
      </c>
    </row>
    <row r="161" spans="1:17" x14ac:dyDescent="0.25">
      <c r="A161" s="76" t="s">
        <v>81</v>
      </c>
      <c r="B161" s="202">
        <f t="shared" ref="B161:Q161" si="3">IF(B8=0,0,B8/B$5)</f>
        <v>0.12932186724481631</v>
      </c>
      <c r="C161" s="202">
        <f t="shared" si="3"/>
        <v>0.12932186724481631</v>
      </c>
      <c r="D161" s="202">
        <f t="shared" si="3"/>
        <v>0.12932186724481629</v>
      </c>
      <c r="E161" s="202">
        <f t="shared" si="3"/>
        <v>0.12932186724481634</v>
      </c>
      <c r="F161" s="202">
        <f t="shared" si="3"/>
        <v>0.12932186724481631</v>
      </c>
      <c r="G161" s="202">
        <f t="shared" si="3"/>
        <v>0.12932186724481631</v>
      </c>
      <c r="H161" s="202">
        <f t="shared" si="3"/>
        <v>0.12932186724481631</v>
      </c>
      <c r="I161" s="202">
        <f t="shared" si="3"/>
        <v>0.12932186724481631</v>
      </c>
      <c r="J161" s="202">
        <f t="shared" si="3"/>
        <v>0</v>
      </c>
      <c r="K161" s="202">
        <f t="shared" si="3"/>
        <v>0</v>
      </c>
      <c r="L161" s="202">
        <f t="shared" si="3"/>
        <v>0</v>
      </c>
      <c r="M161" s="202">
        <f t="shared" si="3"/>
        <v>0</v>
      </c>
      <c r="N161" s="202">
        <f t="shared" si="3"/>
        <v>0</v>
      </c>
      <c r="O161" s="202">
        <f t="shared" si="3"/>
        <v>0</v>
      </c>
      <c r="P161" s="202">
        <f t="shared" si="3"/>
        <v>0</v>
      </c>
      <c r="Q161" s="202">
        <f t="shared" si="3"/>
        <v>0</v>
      </c>
    </row>
    <row r="162" spans="1:17" x14ac:dyDescent="0.25">
      <c r="A162" s="76" t="s">
        <v>80</v>
      </c>
      <c r="B162" s="202">
        <f t="shared" ref="B162:Q162" si="4">IF(B9=0,0,B9/B$5)</f>
        <v>9.9368286471009593E-2</v>
      </c>
      <c r="C162" s="202">
        <f t="shared" si="4"/>
        <v>9.9368286471009579E-2</v>
      </c>
      <c r="D162" s="202">
        <f t="shared" si="4"/>
        <v>9.9368286471009537E-2</v>
      </c>
      <c r="E162" s="202">
        <f t="shared" si="4"/>
        <v>9.9368286471009579E-2</v>
      </c>
      <c r="F162" s="202">
        <f t="shared" si="4"/>
        <v>9.9368286471009565E-2</v>
      </c>
      <c r="G162" s="202">
        <f t="shared" si="4"/>
        <v>9.9368286471009593E-2</v>
      </c>
      <c r="H162" s="202">
        <f t="shared" si="4"/>
        <v>9.9368286471009565E-2</v>
      </c>
      <c r="I162" s="202">
        <f t="shared" si="4"/>
        <v>9.9368286471009579E-2</v>
      </c>
      <c r="J162" s="202">
        <f t="shared" si="4"/>
        <v>0</v>
      </c>
      <c r="K162" s="202">
        <f t="shared" si="4"/>
        <v>0</v>
      </c>
      <c r="L162" s="202">
        <f t="shared" si="4"/>
        <v>0</v>
      </c>
      <c r="M162" s="202">
        <f t="shared" si="4"/>
        <v>0</v>
      </c>
      <c r="N162" s="202">
        <f t="shared" si="4"/>
        <v>0</v>
      </c>
      <c r="O162" s="202">
        <f t="shared" si="4"/>
        <v>0</v>
      </c>
      <c r="P162" s="202">
        <f t="shared" si="4"/>
        <v>0</v>
      </c>
      <c r="Q162" s="202">
        <f t="shared" si="4"/>
        <v>0</v>
      </c>
    </row>
    <row r="163" spans="1:17" x14ac:dyDescent="0.25">
      <c r="A163" s="129" t="s">
        <v>79</v>
      </c>
      <c r="B163" s="201">
        <f t="shared" ref="B163:Q163" si="5">IF(B10=0,0,B10/B$5)</f>
        <v>1.6191124742598233E-3</v>
      </c>
      <c r="C163" s="201">
        <f t="shared" si="5"/>
        <v>1.6191124742598231E-3</v>
      </c>
      <c r="D163" s="201">
        <f t="shared" si="5"/>
        <v>1.6191124742598228E-3</v>
      </c>
      <c r="E163" s="201">
        <f t="shared" si="5"/>
        <v>1.6191124742598228E-3</v>
      </c>
      <c r="F163" s="201">
        <f t="shared" si="5"/>
        <v>1.6191124742598233E-3</v>
      </c>
      <c r="G163" s="201">
        <f t="shared" si="5"/>
        <v>1.6191124742598235E-3</v>
      </c>
      <c r="H163" s="201">
        <f t="shared" si="5"/>
        <v>1.6191124742598228E-3</v>
      </c>
      <c r="I163" s="201">
        <f t="shared" si="5"/>
        <v>1.6191124742598231E-3</v>
      </c>
      <c r="J163" s="201">
        <f t="shared" si="5"/>
        <v>0</v>
      </c>
      <c r="K163" s="201">
        <f t="shared" si="5"/>
        <v>0</v>
      </c>
      <c r="L163" s="201">
        <f t="shared" si="5"/>
        <v>0</v>
      </c>
      <c r="M163" s="201">
        <f t="shared" si="5"/>
        <v>0</v>
      </c>
      <c r="N163" s="201">
        <f t="shared" si="5"/>
        <v>0</v>
      </c>
      <c r="O163" s="201">
        <f t="shared" si="5"/>
        <v>0</v>
      </c>
      <c r="P163" s="201">
        <f t="shared" si="5"/>
        <v>0</v>
      </c>
      <c r="Q163" s="201">
        <f t="shared" si="5"/>
        <v>0</v>
      </c>
    </row>
    <row r="164" spans="1:17" x14ac:dyDescent="0.25">
      <c r="A164" s="127" t="s">
        <v>152</v>
      </c>
      <c r="B164" s="200">
        <f t="shared" ref="B164:Q164" si="6">IF(B15=0,0,B15/B$5)</f>
        <v>0.54207301628633819</v>
      </c>
      <c r="C164" s="200">
        <f t="shared" si="6"/>
        <v>0.54207301628633819</v>
      </c>
      <c r="D164" s="200">
        <f t="shared" si="6"/>
        <v>0.54207301628633819</v>
      </c>
      <c r="E164" s="200">
        <f t="shared" si="6"/>
        <v>0.54207301628633831</v>
      </c>
      <c r="F164" s="200">
        <f t="shared" si="6"/>
        <v>0.54207301628633819</v>
      </c>
      <c r="G164" s="200">
        <f t="shared" si="6"/>
        <v>0.54207301628633819</v>
      </c>
      <c r="H164" s="200">
        <f t="shared" si="6"/>
        <v>0.54207301628633819</v>
      </c>
      <c r="I164" s="200">
        <f t="shared" si="6"/>
        <v>0.54207301628633808</v>
      </c>
      <c r="J164" s="200">
        <f t="shared" si="6"/>
        <v>0</v>
      </c>
      <c r="K164" s="200">
        <f t="shared" si="6"/>
        <v>0</v>
      </c>
      <c r="L164" s="200">
        <f t="shared" si="6"/>
        <v>0</v>
      </c>
      <c r="M164" s="200">
        <f t="shared" si="6"/>
        <v>0</v>
      </c>
      <c r="N164" s="200">
        <f t="shared" si="6"/>
        <v>0</v>
      </c>
      <c r="O164" s="200">
        <f t="shared" si="6"/>
        <v>0</v>
      </c>
      <c r="P164" s="200">
        <f t="shared" si="6"/>
        <v>0</v>
      </c>
      <c r="Q164" s="200">
        <f t="shared" si="6"/>
        <v>0</v>
      </c>
    </row>
    <row r="165" spans="1:17" x14ac:dyDescent="0.25">
      <c r="A165" s="72" t="s">
        <v>151</v>
      </c>
      <c r="B165" s="71">
        <f t="shared" ref="B165:Q165" si="7">IF(B26=0,0,B26/B$5)</f>
        <v>2.6857253988732181E-2</v>
      </c>
      <c r="C165" s="71">
        <f t="shared" si="7"/>
        <v>2.6857253988732177E-2</v>
      </c>
      <c r="D165" s="71">
        <f t="shared" si="7"/>
        <v>2.685725398873217E-2</v>
      </c>
      <c r="E165" s="71">
        <f t="shared" si="7"/>
        <v>2.6857253988732177E-2</v>
      </c>
      <c r="F165" s="71">
        <f t="shared" si="7"/>
        <v>2.6857253988732177E-2</v>
      </c>
      <c r="G165" s="71">
        <f t="shared" si="7"/>
        <v>2.6857253988732177E-2</v>
      </c>
      <c r="H165" s="71">
        <f t="shared" si="7"/>
        <v>2.6857253988732174E-2</v>
      </c>
      <c r="I165" s="71">
        <f t="shared" si="7"/>
        <v>2.6857253988732177E-2</v>
      </c>
      <c r="J165" s="71">
        <f t="shared" si="7"/>
        <v>0</v>
      </c>
      <c r="K165" s="71">
        <f t="shared" si="7"/>
        <v>0</v>
      </c>
      <c r="L165" s="71">
        <f t="shared" si="7"/>
        <v>0</v>
      </c>
      <c r="M165" s="71">
        <f t="shared" si="7"/>
        <v>0</v>
      </c>
      <c r="N165" s="71">
        <f t="shared" si="7"/>
        <v>0</v>
      </c>
      <c r="O165" s="71">
        <f t="shared" si="7"/>
        <v>0</v>
      </c>
      <c r="P165" s="71">
        <f t="shared" si="7"/>
        <v>0</v>
      </c>
      <c r="Q165" s="71">
        <f t="shared" si="7"/>
        <v>0</v>
      </c>
    </row>
    <row r="166" spans="1:17" x14ac:dyDescent="0.25">
      <c r="A166" s="196"/>
      <c r="B166" s="196"/>
      <c r="C166" s="196"/>
      <c r="D166" s="196"/>
      <c r="E166" s="196"/>
      <c r="F166" s="196"/>
      <c r="G166" s="196"/>
      <c r="H166" s="196"/>
      <c r="I166" s="196"/>
      <c r="J166" s="196"/>
      <c r="K166" s="196"/>
      <c r="L166" s="196"/>
      <c r="M166" s="196"/>
      <c r="N166" s="196"/>
      <c r="O166" s="196"/>
      <c r="P166" s="196"/>
      <c r="Q166" s="196"/>
    </row>
    <row r="167" spans="1:17" x14ac:dyDescent="0.25">
      <c r="A167" s="78" t="s">
        <v>43</v>
      </c>
      <c r="B167" s="77">
        <f t="shared" ref="B167:Q167" si="8">SUM(B$168:B$173,B$175:B$176,B$178:B$180)</f>
        <v>1.0000000000000002</v>
      </c>
      <c r="C167" s="77">
        <f t="shared" si="8"/>
        <v>1.0000000000000002</v>
      </c>
      <c r="D167" s="77">
        <f t="shared" si="8"/>
        <v>1</v>
      </c>
      <c r="E167" s="77">
        <f t="shared" si="8"/>
        <v>1.0000000000000002</v>
      </c>
      <c r="F167" s="77">
        <f t="shared" si="8"/>
        <v>0.99999999999999978</v>
      </c>
      <c r="G167" s="77">
        <f t="shared" si="8"/>
        <v>1</v>
      </c>
      <c r="H167" s="77">
        <f t="shared" si="8"/>
        <v>1</v>
      </c>
      <c r="I167" s="77">
        <f t="shared" si="8"/>
        <v>0.99999999999999978</v>
      </c>
      <c r="J167" s="77">
        <f t="shared" si="8"/>
        <v>0.99999999999999989</v>
      </c>
      <c r="K167" s="77">
        <f t="shared" si="8"/>
        <v>1</v>
      </c>
      <c r="L167" s="77">
        <f t="shared" si="8"/>
        <v>1.0000000000000002</v>
      </c>
      <c r="M167" s="77">
        <f t="shared" si="8"/>
        <v>0.99999999999999989</v>
      </c>
      <c r="N167" s="77">
        <f t="shared" si="8"/>
        <v>1.0000000000000002</v>
      </c>
      <c r="O167" s="77">
        <f t="shared" si="8"/>
        <v>1.0000000000000002</v>
      </c>
      <c r="P167" s="77">
        <f t="shared" si="8"/>
        <v>1</v>
      </c>
      <c r="Q167" s="77">
        <f t="shared" si="8"/>
        <v>1.0000000000000002</v>
      </c>
    </row>
    <row r="168" spans="1:17" x14ac:dyDescent="0.25">
      <c r="A168" s="132" t="s">
        <v>83</v>
      </c>
      <c r="B168" s="203">
        <f t="shared" ref="B168:Q168" si="9">IF(B$34=0,0,B$34/B$33)</f>
        <v>7.2150177780961736E-2</v>
      </c>
      <c r="C168" s="203">
        <f t="shared" si="9"/>
        <v>7.2150177780961736E-2</v>
      </c>
      <c r="D168" s="203">
        <f t="shared" si="9"/>
        <v>7.2150177780961736E-2</v>
      </c>
      <c r="E168" s="203">
        <f t="shared" si="9"/>
        <v>7.2150177780961736E-2</v>
      </c>
      <c r="F168" s="203">
        <f t="shared" si="9"/>
        <v>7.2150177780961708E-2</v>
      </c>
      <c r="G168" s="203">
        <f t="shared" si="9"/>
        <v>7.2150177780961722E-2</v>
      </c>
      <c r="H168" s="203">
        <f t="shared" si="9"/>
        <v>7.2150177780961722E-2</v>
      </c>
      <c r="I168" s="203">
        <f t="shared" si="9"/>
        <v>7.2150177780961722E-2</v>
      </c>
      <c r="J168" s="203">
        <f t="shared" si="9"/>
        <v>7.2150177780961708E-2</v>
      </c>
      <c r="K168" s="203">
        <f t="shared" si="9"/>
        <v>7.2150177780961722E-2</v>
      </c>
      <c r="L168" s="203">
        <f t="shared" si="9"/>
        <v>7.2150177780961749E-2</v>
      </c>
      <c r="M168" s="203">
        <f t="shared" si="9"/>
        <v>7.2150177780961722E-2</v>
      </c>
      <c r="N168" s="203">
        <f t="shared" si="9"/>
        <v>7.2150177780961736E-2</v>
      </c>
      <c r="O168" s="203">
        <f t="shared" si="9"/>
        <v>7.2150177780961749E-2</v>
      </c>
      <c r="P168" s="203">
        <f t="shared" si="9"/>
        <v>7.2150177780961722E-2</v>
      </c>
      <c r="Q168" s="203">
        <f t="shared" si="9"/>
        <v>7.2150177780961736E-2</v>
      </c>
    </row>
    <row r="169" spans="1:17" x14ac:dyDescent="0.25">
      <c r="A169" s="76" t="s">
        <v>82</v>
      </c>
      <c r="B169" s="202">
        <f t="shared" ref="B169:Q169" si="10">IF(B$35=0,0,B$35/B$33)</f>
        <v>7.1479674109045294E-2</v>
      </c>
      <c r="C169" s="202">
        <f t="shared" si="10"/>
        <v>7.1479674109045294E-2</v>
      </c>
      <c r="D169" s="202">
        <f t="shared" si="10"/>
        <v>7.1479674109045294E-2</v>
      </c>
      <c r="E169" s="202">
        <f t="shared" si="10"/>
        <v>7.1479674109045294E-2</v>
      </c>
      <c r="F169" s="202">
        <f t="shared" si="10"/>
        <v>7.147967410904528E-2</v>
      </c>
      <c r="G169" s="202">
        <f t="shared" si="10"/>
        <v>7.147967410904528E-2</v>
      </c>
      <c r="H169" s="202">
        <f t="shared" si="10"/>
        <v>7.147967410904528E-2</v>
      </c>
      <c r="I169" s="202">
        <f t="shared" si="10"/>
        <v>7.1479674109045266E-2</v>
      </c>
      <c r="J169" s="202">
        <f t="shared" si="10"/>
        <v>7.147967410904528E-2</v>
      </c>
      <c r="K169" s="202">
        <f t="shared" si="10"/>
        <v>7.147967410904528E-2</v>
      </c>
      <c r="L169" s="202">
        <f t="shared" si="10"/>
        <v>7.1479674109045307E-2</v>
      </c>
      <c r="M169" s="202">
        <f t="shared" si="10"/>
        <v>7.147967410904528E-2</v>
      </c>
      <c r="N169" s="202">
        <f t="shared" si="10"/>
        <v>7.1479674109045294E-2</v>
      </c>
      <c r="O169" s="202">
        <f t="shared" si="10"/>
        <v>7.1479674109045294E-2</v>
      </c>
      <c r="P169" s="202">
        <f t="shared" si="10"/>
        <v>7.147967410904528E-2</v>
      </c>
      <c r="Q169" s="202">
        <f t="shared" si="10"/>
        <v>7.1479674109045294E-2</v>
      </c>
    </row>
    <row r="170" spans="1:17" x14ac:dyDescent="0.25">
      <c r="A170" s="76" t="s">
        <v>81</v>
      </c>
      <c r="B170" s="202">
        <f t="shared" ref="B170:Q170" si="11">IF(B$36=0,0,B$36/B$33)</f>
        <v>8.7971545453703476E-2</v>
      </c>
      <c r="C170" s="202">
        <f t="shared" si="11"/>
        <v>8.7971545453703476E-2</v>
      </c>
      <c r="D170" s="202">
        <f t="shared" si="11"/>
        <v>8.797154545370349E-2</v>
      </c>
      <c r="E170" s="202">
        <f t="shared" si="11"/>
        <v>8.7971545453703476E-2</v>
      </c>
      <c r="F170" s="202">
        <f t="shared" si="11"/>
        <v>8.7971545453703462E-2</v>
      </c>
      <c r="G170" s="202">
        <f t="shared" si="11"/>
        <v>8.7971545453703462E-2</v>
      </c>
      <c r="H170" s="202">
        <f t="shared" si="11"/>
        <v>8.7971545453703462E-2</v>
      </c>
      <c r="I170" s="202">
        <f t="shared" si="11"/>
        <v>8.7971545453703448E-2</v>
      </c>
      <c r="J170" s="202">
        <f t="shared" si="11"/>
        <v>8.7971545453703462E-2</v>
      </c>
      <c r="K170" s="202">
        <f t="shared" si="11"/>
        <v>8.7971545453703462E-2</v>
      </c>
      <c r="L170" s="202">
        <f t="shared" si="11"/>
        <v>8.797154545370349E-2</v>
      </c>
      <c r="M170" s="202">
        <f t="shared" si="11"/>
        <v>8.7971545453703462E-2</v>
      </c>
      <c r="N170" s="202">
        <f t="shared" si="11"/>
        <v>8.7971545453703476E-2</v>
      </c>
      <c r="O170" s="202">
        <f t="shared" si="11"/>
        <v>8.797154545370349E-2</v>
      </c>
      <c r="P170" s="202">
        <f t="shared" si="11"/>
        <v>8.7971545453703462E-2</v>
      </c>
      <c r="Q170" s="202">
        <f t="shared" si="11"/>
        <v>8.797154545370349E-2</v>
      </c>
    </row>
    <row r="171" spans="1:17" x14ac:dyDescent="0.25">
      <c r="A171" s="76" t="s">
        <v>80</v>
      </c>
      <c r="B171" s="202">
        <f t="shared" ref="B171:Q171" si="12">IF(B$37=0,0,B$37/B$33)</f>
        <v>7.13157244280338E-2</v>
      </c>
      <c r="C171" s="202">
        <f t="shared" si="12"/>
        <v>7.13157244280338E-2</v>
      </c>
      <c r="D171" s="202">
        <f t="shared" si="12"/>
        <v>7.13157244280338E-2</v>
      </c>
      <c r="E171" s="202">
        <f t="shared" si="12"/>
        <v>7.13157244280338E-2</v>
      </c>
      <c r="F171" s="202">
        <f t="shared" si="12"/>
        <v>7.1315724428033772E-2</v>
      </c>
      <c r="G171" s="202">
        <f t="shared" si="12"/>
        <v>7.13157244280338E-2</v>
      </c>
      <c r="H171" s="202">
        <f t="shared" si="12"/>
        <v>7.1315724428033786E-2</v>
      </c>
      <c r="I171" s="202">
        <f t="shared" si="12"/>
        <v>7.1315724428033772E-2</v>
      </c>
      <c r="J171" s="202">
        <f t="shared" si="12"/>
        <v>7.1315724428033786E-2</v>
      </c>
      <c r="K171" s="202">
        <f t="shared" si="12"/>
        <v>7.1315724428033786E-2</v>
      </c>
      <c r="L171" s="202">
        <f t="shared" si="12"/>
        <v>7.1315724428033828E-2</v>
      </c>
      <c r="M171" s="202">
        <f t="shared" si="12"/>
        <v>7.1315724428033786E-2</v>
      </c>
      <c r="N171" s="202">
        <f t="shared" si="12"/>
        <v>7.13157244280338E-2</v>
      </c>
      <c r="O171" s="202">
        <f t="shared" si="12"/>
        <v>7.1315724428033814E-2</v>
      </c>
      <c r="P171" s="202">
        <f t="shared" si="12"/>
        <v>7.1315724428033786E-2</v>
      </c>
      <c r="Q171" s="202">
        <f t="shared" si="12"/>
        <v>7.1315724428033814E-2</v>
      </c>
    </row>
    <row r="172" spans="1:17" x14ac:dyDescent="0.25">
      <c r="A172" s="129" t="s">
        <v>79</v>
      </c>
      <c r="B172" s="201">
        <f t="shared" ref="B172:Q172" si="13">IF(B$38=0,0,B$38/B$33)</f>
        <v>8.3445335292793414E-4</v>
      </c>
      <c r="C172" s="201">
        <f t="shared" si="13"/>
        <v>8.3445335292793414E-4</v>
      </c>
      <c r="D172" s="201">
        <f t="shared" si="13"/>
        <v>8.3445335292793414E-4</v>
      </c>
      <c r="E172" s="201">
        <f t="shared" si="13"/>
        <v>8.3445335292793403E-4</v>
      </c>
      <c r="F172" s="201">
        <f t="shared" si="13"/>
        <v>8.3445335292793392E-4</v>
      </c>
      <c r="G172" s="201">
        <f t="shared" si="13"/>
        <v>8.3445335292793414E-4</v>
      </c>
      <c r="H172" s="201">
        <f t="shared" si="13"/>
        <v>8.3445335292793403E-4</v>
      </c>
      <c r="I172" s="201">
        <f t="shared" si="13"/>
        <v>8.3445335292793381E-4</v>
      </c>
      <c r="J172" s="201">
        <f t="shared" si="13"/>
        <v>8.3445335292793414E-4</v>
      </c>
      <c r="K172" s="201">
        <f t="shared" si="13"/>
        <v>8.3445335292793403E-4</v>
      </c>
      <c r="L172" s="201">
        <f t="shared" si="13"/>
        <v>8.3445335292793446E-4</v>
      </c>
      <c r="M172" s="201">
        <f t="shared" si="13"/>
        <v>8.3445335292793425E-4</v>
      </c>
      <c r="N172" s="201">
        <f t="shared" si="13"/>
        <v>8.3445335292793425E-4</v>
      </c>
      <c r="O172" s="201">
        <f t="shared" si="13"/>
        <v>8.3445335292793425E-4</v>
      </c>
      <c r="P172" s="201">
        <f t="shared" si="13"/>
        <v>8.3445335292793425E-4</v>
      </c>
      <c r="Q172" s="201">
        <f t="shared" si="13"/>
        <v>8.3445335292793436E-4</v>
      </c>
    </row>
    <row r="173" spans="1:17" x14ac:dyDescent="0.25">
      <c r="A173" s="127" t="s">
        <v>150</v>
      </c>
      <c r="B173" s="200">
        <f t="shared" ref="B173:Q173" si="14">IF(B$43=0,0,B$43/B$33)</f>
        <v>0.58136768156287266</v>
      </c>
      <c r="C173" s="200">
        <f t="shared" si="14"/>
        <v>0.58136768156287266</v>
      </c>
      <c r="D173" s="200">
        <f t="shared" si="14"/>
        <v>0.49995461447652012</v>
      </c>
      <c r="E173" s="200">
        <f t="shared" si="14"/>
        <v>0.58136768156287266</v>
      </c>
      <c r="F173" s="200">
        <f t="shared" si="14"/>
        <v>0.58136768156287244</v>
      </c>
      <c r="G173" s="200">
        <f t="shared" si="14"/>
        <v>0.58136768156287255</v>
      </c>
      <c r="H173" s="200">
        <f t="shared" si="14"/>
        <v>0.58136768156287255</v>
      </c>
      <c r="I173" s="200">
        <f t="shared" si="14"/>
        <v>0.58136768156287244</v>
      </c>
      <c r="J173" s="200">
        <f t="shared" si="14"/>
        <v>0.58136768156287255</v>
      </c>
      <c r="K173" s="200">
        <f t="shared" si="14"/>
        <v>0.58136768156287255</v>
      </c>
      <c r="L173" s="200">
        <f t="shared" si="14"/>
        <v>0.58136768156287277</v>
      </c>
      <c r="M173" s="200">
        <f t="shared" si="14"/>
        <v>0.58136768156287255</v>
      </c>
      <c r="N173" s="200">
        <f t="shared" si="14"/>
        <v>0.58136768156287266</v>
      </c>
      <c r="O173" s="200">
        <f t="shared" si="14"/>
        <v>0.58136768156287266</v>
      </c>
      <c r="P173" s="200">
        <f t="shared" si="14"/>
        <v>0.58136768156287266</v>
      </c>
      <c r="Q173" s="200">
        <f t="shared" si="14"/>
        <v>0.58136768156287277</v>
      </c>
    </row>
    <row r="174" spans="1:17" x14ac:dyDescent="0.25">
      <c r="A174" s="127" t="s">
        <v>148</v>
      </c>
      <c r="B174" s="200">
        <f t="shared" ref="B174:Q174" si="15">IF(B$44=0,0,B$44/B$33)</f>
        <v>7.0898497751569853E-2</v>
      </c>
      <c r="C174" s="200">
        <f t="shared" si="15"/>
        <v>7.0898497751569825E-2</v>
      </c>
      <c r="D174" s="200">
        <f t="shared" si="15"/>
        <v>7.0898497751569839E-2</v>
      </c>
      <c r="E174" s="200">
        <f t="shared" si="15"/>
        <v>7.0898497751569825E-2</v>
      </c>
      <c r="F174" s="200">
        <f t="shared" si="15"/>
        <v>7.0898497751569825E-2</v>
      </c>
      <c r="G174" s="200">
        <f t="shared" si="15"/>
        <v>7.0898497751569825E-2</v>
      </c>
      <c r="H174" s="200">
        <f t="shared" si="15"/>
        <v>7.0898497751569825E-2</v>
      </c>
      <c r="I174" s="200">
        <f t="shared" si="15"/>
        <v>7.0898497751569811E-2</v>
      </c>
      <c r="J174" s="200">
        <f t="shared" si="15"/>
        <v>7.0898497751569825E-2</v>
      </c>
      <c r="K174" s="200">
        <f t="shared" si="15"/>
        <v>7.0898497751569825E-2</v>
      </c>
      <c r="L174" s="200">
        <f t="shared" si="15"/>
        <v>7.0898497751569853E-2</v>
      </c>
      <c r="M174" s="200">
        <f t="shared" si="15"/>
        <v>7.0898497751569825E-2</v>
      </c>
      <c r="N174" s="200">
        <f t="shared" si="15"/>
        <v>7.0898497751569825E-2</v>
      </c>
      <c r="O174" s="200">
        <f t="shared" si="15"/>
        <v>7.0898497751569853E-2</v>
      </c>
      <c r="P174" s="200">
        <f t="shared" si="15"/>
        <v>7.0898497751569839E-2</v>
      </c>
      <c r="Q174" s="200">
        <f t="shared" si="15"/>
        <v>7.0898497751569839E-2</v>
      </c>
    </row>
    <row r="175" spans="1:17" x14ac:dyDescent="0.25">
      <c r="A175" s="142" t="s">
        <v>164</v>
      </c>
      <c r="B175" s="199">
        <f t="shared" ref="B175:Q175" si="16">IF(B$45=0,0,B$45/B$33)</f>
        <v>7.0589769002060543E-2</v>
      </c>
      <c r="C175" s="199">
        <f t="shared" si="16"/>
        <v>2.130477342811261E-2</v>
      </c>
      <c r="D175" s="199">
        <f t="shared" si="16"/>
        <v>5.1939547861496398E-2</v>
      </c>
      <c r="E175" s="199">
        <f t="shared" si="16"/>
        <v>5.1748526723937115E-2</v>
      </c>
      <c r="F175" s="199">
        <f t="shared" si="16"/>
        <v>2.8316567854937479E-2</v>
      </c>
      <c r="G175" s="199">
        <f t="shared" si="16"/>
        <v>1.7107017414739738E-2</v>
      </c>
      <c r="H175" s="199">
        <f t="shared" si="16"/>
        <v>1.4179699550313963E-2</v>
      </c>
      <c r="I175" s="199">
        <f t="shared" si="16"/>
        <v>2.5332068955302125E-2</v>
      </c>
      <c r="J175" s="199">
        <f t="shared" si="16"/>
        <v>5.0824285008737959E-2</v>
      </c>
      <c r="K175" s="199">
        <f t="shared" si="16"/>
        <v>1.9714413735187279E-2</v>
      </c>
      <c r="L175" s="199">
        <f t="shared" si="16"/>
        <v>2.8434765430024277E-2</v>
      </c>
      <c r="M175" s="199">
        <f t="shared" si="16"/>
        <v>6.6976307279951561E-2</v>
      </c>
      <c r="N175" s="199">
        <f t="shared" si="16"/>
        <v>5.2401679302952427E-2</v>
      </c>
      <c r="O175" s="199">
        <f t="shared" si="16"/>
        <v>5.8121556002913119E-2</v>
      </c>
      <c r="P175" s="199">
        <f t="shared" si="16"/>
        <v>6.0315210395707745E-2</v>
      </c>
      <c r="Q175" s="199">
        <f t="shared" si="16"/>
        <v>6.8550691711183276E-2</v>
      </c>
    </row>
    <row r="176" spans="1:17" x14ac:dyDescent="0.25">
      <c r="A176" s="142" t="s">
        <v>163</v>
      </c>
      <c r="B176" s="199">
        <f t="shared" ref="B176:Q176" si="17">IF(B$50=0,0,B$50/B$33)</f>
        <v>3.0872874950931516E-4</v>
      </c>
      <c r="C176" s="199">
        <f t="shared" si="17"/>
        <v>4.9593724323457225E-2</v>
      </c>
      <c r="D176" s="199">
        <f t="shared" si="17"/>
        <v>1.8958949890073441E-2</v>
      </c>
      <c r="E176" s="199">
        <f t="shared" si="17"/>
        <v>1.9149971027632717E-2</v>
      </c>
      <c r="F176" s="199">
        <f t="shared" si="17"/>
        <v>4.2581929896632335E-2</v>
      </c>
      <c r="G176" s="199">
        <f t="shared" si="17"/>
        <v>5.3791480336830087E-2</v>
      </c>
      <c r="H176" s="199">
        <f t="shared" si="17"/>
        <v>5.671879820125586E-2</v>
      </c>
      <c r="I176" s="199">
        <f t="shared" si="17"/>
        <v>4.556642879626769E-2</v>
      </c>
      <c r="J176" s="199">
        <f t="shared" si="17"/>
        <v>2.007421274283187E-2</v>
      </c>
      <c r="K176" s="199">
        <f t="shared" si="17"/>
        <v>5.1184084016382546E-2</v>
      </c>
      <c r="L176" s="199">
        <f t="shared" si="17"/>
        <v>4.2463732321545572E-2</v>
      </c>
      <c r="M176" s="199">
        <f t="shared" si="17"/>
        <v>3.9221904716182608E-3</v>
      </c>
      <c r="N176" s="199">
        <f t="shared" si="17"/>
        <v>1.8496818448617405E-2</v>
      </c>
      <c r="O176" s="199">
        <f t="shared" si="17"/>
        <v>1.2776941748656727E-2</v>
      </c>
      <c r="P176" s="199">
        <f t="shared" si="17"/>
        <v>1.0583287355862095E-2</v>
      </c>
      <c r="Q176" s="199">
        <f t="shared" si="17"/>
        <v>2.3478060403865704E-3</v>
      </c>
    </row>
    <row r="177" spans="1:17" x14ac:dyDescent="0.25">
      <c r="A177" s="127" t="s">
        <v>147</v>
      </c>
      <c r="B177" s="200">
        <f t="shared" ref="B177:Q177" si="18">IF(B$51=0,0,B$51/B$33)</f>
        <v>4.3982245560885369E-2</v>
      </c>
      <c r="C177" s="200">
        <f t="shared" si="18"/>
        <v>4.3982245560885376E-2</v>
      </c>
      <c r="D177" s="200">
        <f t="shared" si="18"/>
        <v>0.1253953126472378</v>
      </c>
      <c r="E177" s="200">
        <f t="shared" si="18"/>
        <v>4.3982245560885376E-2</v>
      </c>
      <c r="F177" s="200">
        <f t="shared" si="18"/>
        <v>4.3982245560885369E-2</v>
      </c>
      <c r="G177" s="200">
        <f t="shared" si="18"/>
        <v>4.3982245560885362E-2</v>
      </c>
      <c r="H177" s="200">
        <f t="shared" si="18"/>
        <v>4.3982245560885341E-2</v>
      </c>
      <c r="I177" s="200">
        <f t="shared" si="18"/>
        <v>4.3982245560885355E-2</v>
      </c>
      <c r="J177" s="200">
        <f t="shared" si="18"/>
        <v>4.3982245560885355E-2</v>
      </c>
      <c r="K177" s="200">
        <f t="shared" si="18"/>
        <v>4.3982245560885369E-2</v>
      </c>
      <c r="L177" s="200">
        <f t="shared" si="18"/>
        <v>4.3982245560885383E-2</v>
      </c>
      <c r="M177" s="200">
        <f t="shared" si="18"/>
        <v>4.3982245560885369E-2</v>
      </c>
      <c r="N177" s="200">
        <f t="shared" si="18"/>
        <v>4.3982245560885376E-2</v>
      </c>
      <c r="O177" s="200">
        <f t="shared" si="18"/>
        <v>4.3982245560885383E-2</v>
      </c>
      <c r="P177" s="200">
        <f t="shared" si="18"/>
        <v>4.3982245560885369E-2</v>
      </c>
      <c r="Q177" s="200">
        <f t="shared" si="18"/>
        <v>4.3982245560885244E-2</v>
      </c>
    </row>
    <row r="178" spans="1:17" x14ac:dyDescent="0.25">
      <c r="A178" s="142" t="s">
        <v>162</v>
      </c>
      <c r="B178" s="199">
        <f t="shared" ref="B178:Q178" si="19">IF(B$52=0,0,B$52/B$33)</f>
        <v>1.560085996751665E-2</v>
      </c>
      <c r="C178" s="199">
        <f t="shared" si="19"/>
        <v>1.207828299030032E-2</v>
      </c>
      <c r="D178" s="199">
        <f t="shared" si="19"/>
        <v>1.4229613062607897E-2</v>
      </c>
      <c r="E178" s="199">
        <f t="shared" si="19"/>
        <v>1.4272455434029411E-2</v>
      </c>
      <c r="F178" s="199">
        <f t="shared" si="19"/>
        <v>1.2428509541287826E-2</v>
      </c>
      <c r="G178" s="199">
        <f t="shared" si="19"/>
        <v>1.176907574198633E-2</v>
      </c>
      <c r="H178" s="199">
        <f t="shared" si="19"/>
        <v>4.4033261417974834E-3</v>
      </c>
      <c r="I178" s="199">
        <f t="shared" si="19"/>
        <v>1.2129995937634322E-2</v>
      </c>
      <c r="J178" s="199">
        <f t="shared" si="19"/>
        <v>1.4714954630119195E-2</v>
      </c>
      <c r="K178" s="199">
        <f t="shared" si="19"/>
        <v>1.5167854740580319E-2</v>
      </c>
      <c r="L178" s="199">
        <f t="shared" si="19"/>
        <v>1.5181705503314349E-2</v>
      </c>
      <c r="M178" s="199">
        <f t="shared" si="19"/>
        <v>1.5372476822114498E-2</v>
      </c>
      <c r="N178" s="199">
        <f t="shared" si="19"/>
        <v>1.5132771275427746E-2</v>
      </c>
      <c r="O178" s="199">
        <f t="shared" si="19"/>
        <v>1.4829801397330219E-2</v>
      </c>
      <c r="P178" s="199">
        <f t="shared" si="19"/>
        <v>1.4968345145505893E-2</v>
      </c>
      <c r="Q178" s="199">
        <f t="shared" si="19"/>
        <v>1.5478423796642623E-2</v>
      </c>
    </row>
    <row r="179" spans="1:17" x14ac:dyDescent="0.25">
      <c r="A179" s="142" t="s">
        <v>161</v>
      </c>
      <c r="B179" s="199">
        <f t="shared" ref="B179:Q179" si="20">IF(B$56=0,0,B$56/B$33)</f>
        <v>2.8359399100627888E-2</v>
      </c>
      <c r="C179" s="199">
        <f t="shared" si="20"/>
        <v>2.8359399100627885E-2</v>
      </c>
      <c r="D179" s="199">
        <f t="shared" si="20"/>
        <v>0.10977246618698033</v>
      </c>
      <c r="E179" s="199">
        <f t="shared" si="20"/>
        <v>2.8359399100627885E-2</v>
      </c>
      <c r="F179" s="199">
        <f t="shared" si="20"/>
        <v>2.8359399100627878E-2</v>
      </c>
      <c r="G179" s="199">
        <f t="shared" si="20"/>
        <v>2.8359399100627878E-2</v>
      </c>
      <c r="H179" s="199">
        <f t="shared" si="20"/>
        <v>2.8359399100627881E-2</v>
      </c>
      <c r="I179" s="199">
        <f t="shared" si="20"/>
        <v>2.8359399100627875E-2</v>
      </c>
      <c r="J179" s="199">
        <f t="shared" si="20"/>
        <v>2.8359399100627885E-2</v>
      </c>
      <c r="K179" s="199">
        <f t="shared" si="20"/>
        <v>2.8359399100627881E-2</v>
      </c>
      <c r="L179" s="199">
        <f t="shared" si="20"/>
        <v>2.8359399100627888E-2</v>
      </c>
      <c r="M179" s="199">
        <f t="shared" si="20"/>
        <v>2.8359399100627881E-2</v>
      </c>
      <c r="N179" s="199">
        <f t="shared" si="20"/>
        <v>2.8359399100627885E-2</v>
      </c>
      <c r="O179" s="199">
        <f t="shared" si="20"/>
        <v>2.8359399100627892E-2</v>
      </c>
      <c r="P179" s="199">
        <f t="shared" si="20"/>
        <v>2.8359399100627885E-2</v>
      </c>
      <c r="Q179" s="199">
        <f t="shared" si="20"/>
        <v>2.8359399100627888E-2</v>
      </c>
    </row>
    <row r="180" spans="1:17" x14ac:dyDescent="0.25">
      <c r="A180" s="140" t="s">
        <v>160</v>
      </c>
      <c r="B180" s="198">
        <f t="shared" ref="B180:Q180" si="21">IF(B$67=0,0,B$67/B$33)</f>
        <v>2.1986492740837887E-5</v>
      </c>
      <c r="C180" s="198">
        <f t="shared" si="21"/>
        <v>3.5445634699571727E-3</v>
      </c>
      <c r="D180" s="198">
        <f t="shared" si="21"/>
        <v>1.3932333976495886E-3</v>
      </c>
      <c r="E180" s="198">
        <f t="shared" si="21"/>
        <v>1.3503910262280773E-3</v>
      </c>
      <c r="F180" s="198">
        <f t="shared" si="21"/>
        <v>3.1943369189696624E-3</v>
      </c>
      <c r="G180" s="198">
        <f t="shared" si="21"/>
        <v>3.8537707182711546E-3</v>
      </c>
      <c r="H180" s="198">
        <f t="shared" si="21"/>
        <v>1.1219520318459976E-2</v>
      </c>
      <c r="I180" s="198">
        <f t="shared" si="21"/>
        <v>3.4928505226231575E-3</v>
      </c>
      <c r="J180" s="198">
        <f t="shared" si="21"/>
        <v>9.0789183013826897E-4</v>
      </c>
      <c r="K180" s="198">
        <f t="shared" si="21"/>
        <v>4.5499171967717172E-4</v>
      </c>
      <c r="L180" s="198">
        <f t="shared" si="21"/>
        <v>4.4114095694314524E-4</v>
      </c>
      <c r="M180" s="198">
        <f t="shared" si="21"/>
        <v>2.5036963814299018E-4</v>
      </c>
      <c r="N180" s="198">
        <f t="shared" si="21"/>
        <v>4.9007518482974458E-4</v>
      </c>
      <c r="O180" s="198">
        <f t="shared" si="21"/>
        <v>7.9304506292727161E-4</v>
      </c>
      <c r="P180" s="198">
        <f t="shared" si="21"/>
        <v>6.5450131475159213E-4</v>
      </c>
      <c r="Q180" s="198">
        <f t="shared" si="21"/>
        <v>1.4442266361473115E-4</v>
      </c>
    </row>
    <row r="181" spans="1:17" hidden="1" x14ac:dyDescent="0.25">
      <c r="A181" s="196"/>
      <c r="B181" s="196"/>
      <c r="C181" s="196"/>
      <c r="D181" s="196"/>
      <c r="E181" s="196"/>
      <c r="F181" s="196"/>
      <c r="G181" s="196"/>
      <c r="H181" s="196"/>
      <c r="I181" s="196"/>
      <c r="J181" s="196"/>
      <c r="K181" s="196"/>
      <c r="L181" s="196"/>
      <c r="M181" s="196"/>
      <c r="N181" s="196"/>
      <c r="O181" s="196"/>
      <c r="P181" s="196"/>
      <c r="Q181" s="196"/>
    </row>
    <row r="182" spans="1:17" x14ac:dyDescent="0.25">
      <c r="A182" s="196"/>
      <c r="B182" s="196"/>
      <c r="C182" s="196"/>
      <c r="D182" s="196"/>
      <c r="E182" s="196"/>
      <c r="F182" s="196"/>
      <c r="G182" s="196"/>
      <c r="H182" s="196"/>
      <c r="I182" s="196"/>
      <c r="J182" s="196"/>
      <c r="K182" s="196"/>
      <c r="L182" s="196"/>
      <c r="M182" s="196"/>
      <c r="N182" s="196"/>
      <c r="O182" s="196"/>
      <c r="P182" s="196"/>
      <c r="Q182" s="196"/>
    </row>
    <row r="183" spans="1:17" x14ac:dyDescent="0.25">
      <c r="A183" s="78" t="s">
        <v>344</v>
      </c>
      <c r="B183" s="77">
        <f t="shared" ref="B183:Q183" si="22">SUM(B$184:B$189,B$193:B$194,B$196:B$198)</f>
        <v>0</v>
      </c>
      <c r="C183" s="77">
        <f t="shared" si="22"/>
        <v>0</v>
      </c>
      <c r="D183" s="77">
        <f t="shared" si="22"/>
        <v>0</v>
      </c>
      <c r="E183" s="77">
        <f t="shared" si="22"/>
        <v>0</v>
      </c>
      <c r="F183" s="77">
        <f t="shared" si="22"/>
        <v>0</v>
      </c>
      <c r="G183" s="77">
        <f t="shared" si="22"/>
        <v>0</v>
      </c>
      <c r="H183" s="77">
        <f t="shared" si="22"/>
        <v>0</v>
      </c>
      <c r="I183" s="77">
        <f t="shared" si="22"/>
        <v>0</v>
      </c>
      <c r="J183" s="77">
        <f t="shared" si="22"/>
        <v>0</v>
      </c>
      <c r="K183" s="77">
        <f t="shared" si="22"/>
        <v>0</v>
      </c>
      <c r="L183" s="77">
        <f t="shared" si="22"/>
        <v>0</v>
      </c>
      <c r="M183" s="77">
        <f t="shared" si="22"/>
        <v>0</v>
      </c>
      <c r="N183" s="77">
        <f t="shared" si="22"/>
        <v>0</v>
      </c>
      <c r="O183" s="77">
        <f t="shared" si="22"/>
        <v>0</v>
      </c>
      <c r="P183" s="77">
        <f t="shared" si="22"/>
        <v>0</v>
      </c>
      <c r="Q183" s="77">
        <f t="shared" si="22"/>
        <v>0</v>
      </c>
    </row>
    <row r="184" spans="1:17" x14ac:dyDescent="0.25">
      <c r="A184" s="132" t="s">
        <v>83</v>
      </c>
      <c r="B184" s="203">
        <f t="shared" ref="B184:Q184" si="23">IF(B$71=0,0,B$71/B$70)</f>
        <v>0</v>
      </c>
      <c r="C184" s="203">
        <f t="shared" si="23"/>
        <v>0</v>
      </c>
      <c r="D184" s="203">
        <f t="shared" si="23"/>
        <v>0</v>
      </c>
      <c r="E184" s="203">
        <f t="shared" si="23"/>
        <v>0</v>
      </c>
      <c r="F184" s="203">
        <f t="shared" si="23"/>
        <v>0</v>
      </c>
      <c r="G184" s="203">
        <f t="shared" si="23"/>
        <v>0</v>
      </c>
      <c r="H184" s="203">
        <f t="shared" si="23"/>
        <v>0</v>
      </c>
      <c r="I184" s="203">
        <f t="shared" si="23"/>
        <v>0</v>
      </c>
      <c r="J184" s="203">
        <f t="shared" si="23"/>
        <v>0</v>
      </c>
      <c r="K184" s="203">
        <f t="shared" si="23"/>
        <v>0</v>
      </c>
      <c r="L184" s="203">
        <f t="shared" si="23"/>
        <v>0</v>
      </c>
      <c r="M184" s="203">
        <f t="shared" si="23"/>
        <v>0</v>
      </c>
      <c r="N184" s="203">
        <f t="shared" si="23"/>
        <v>0</v>
      </c>
      <c r="O184" s="203">
        <f t="shared" si="23"/>
        <v>0</v>
      </c>
      <c r="P184" s="203">
        <f t="shared" si="23"/>
        <v>0</v>
      </c>
      <c r="Q184" s="203">
        <f t="shared" si="23"/>
        <v>0</v>
      </c>
    </row>
    <row r="185" spans="1:17" x14ac:dyDescent="0.25">
      <c r="A185" s="76" t="s">
        <v>82</v>
      </c>
      <c r="B185" s="202">
        <f t="shared" ref="B185:Q185" si="24">IF(B$72=0,0,B$72/B$70)</f>
        <v>0</v>
      </c>
      <c r="C185" s="202">
        <f t="shared" si="24"/>
        <v>0</v>
      </c>
      <c r="D185" s="202">
        <f t="shared" si="24"/>
        <v>0</v>
      </c>
      <c r="E185" s="202">
        <f t="shared" si="24"/>
        <v>0</v>
      </c>
      <c r="F185" s="202">
        <f t="shared" si="24"/>
        <v>0</v>
      </c>
      <c r="G185" s="202">
        <f t="shared" si="24"/>
        <v>0</v>
      </c>
      <c r="H185" s="202">
        <f t="shared" si="24"/>
        <v>0</v>
      </c>
      <c r="I185" s="202">
        <f t="shared" si="24"/>
        <v>0</v>
      </c>
      <c r="J185" s="202">
        <f t="shared" si="24"/>
        <v>0</v>
      </c>
      <c r="K185" s="202">
        <f t="shared" si="24"/>
        <v>0</v>
      </c>
      <c r="L185" s="202">
        <f t="shared" si="24"/>
        <v>0</v>
      </c>
      <c r="M185" s="202">
        <f t="shared" si="24"/>
        <v>0</v>
      </c>
      <c r="N185" s="202">
        <f t="shared" si="24"/>
        <v>0</v>
      </c>
      <c r="O185" s="202">
        <f t="shared" si="24"/>
        <v>0</v>
      </c>
      <c r="P185" s="202">
        <f t="shared" si="24"/>
        <v>0</v>
      </c>
      <c r="Q185" s="202">
        <f t="shared" si="24"/>
        <v>0</v>
      </c>
    </row>
    <row r="186" spans="1:17" x14ac:dyDescent="0.25">
      <c r="A186" s="76" t="s">
        <v>81</v>
      </c>
      <c r="B186" s="202">
        <f t="shared" ref="B186:Q186" si="25">IF(B$73=0,0,B$73/B$70)</f>
        <v>0</v>
      </c>
      <c r="C186" s="202">
        <f t="shared" si="25"/>
        <v>0</v>
      </c>
      <c r="D186" s="202">
        <f t="shared" si="25"/>
        <v>0</v>
      </c>
      <c r="E186" s="202">
        <f t="shared" si="25"/>
        <v>0</v>
      </c>
      <c r="F186" s="202">
        <f t="shared" si="25"/>
        <v>0</v>
      </c>
      <c r="G186" s="202">
        <f t="shared" si="25"/>
        <v>0</v>
      </c>
      <c r="H186" s="202">
        <f t="shared" si="25"/>
        <v>0</v>
      </c>
      <c r="I186" s="202">
        <f t="shared" si="25"/>
        <v>0</v>
      </c>
      <c r="J186" s="202">
        <f t="shared" si="25"/>
        <v>0</v>
      </c>
      <c r="K186" s="202">
        <f t="shared" si="25"/>
        <v>0</v>
      </c>
      <c r="L186" s="202">
        <f t="shared" si="25"/>
        <v>0</v>
      </c>
      <c r="M186" s="202">
        <f t="shared" si="25"/>
        <v>0</v>
      </c>
      <c r="N186" s="202">
        <f t="shared" si="25"/>
        <v>0</v>
      </c>
      <c r="O186" s="202">
        <f t="shared" si="25"/>
        <v>0</v>
      </c>
      <c r="P186" s="202">
        <f t="shared" si="25"/>
        <v>0</v>
      </c>
      <c r="Q186" s="202">
        <f t="shared" si="25"/>
        <v>0</v>
      </c>
    </row>
    <row r="187" spans="1:17" x14ac:dyDescent="0.25">
      <c r="A187" s="76" t="s">
        <v>80</v>
      </c>
      <c r="B187" s="202">
        <f t="shared" ref="B187:Q187" si="26">IF(B$74=0,0,B$74/B$70)</f>
        <v>0</v>
      </c>
      <c r="C187" s="202">
        <f t="shared" si="26"/>
        <v>0</v>
      </c>
      <c r="D187" s="202">
        <f t="shared" si="26"/>
        <v>0</v>
      </c>
      <c r="E187" s="202">
        <f t="shared" si="26"/>
        <v>0</v>
      </c>
      <c r="F187" s="202">
        <f t="shared" si="26"/>
        <v>0</v>
      </c>
      <c r="G187" s="202">
        <f t="shared" si="26"/>
        <v>0</v>
      </c>
      <c r="H187" s="202">
        <f t="shared" si="26"/>
        <v>0</v>
      </c>
      <c r="I187" s="202">
        <f t="shared" si="26"/>
        <v>0</v>
      </c>
      <c r="J187" s="202">
        <f t="shared" si="26"/>
        <v>0</v>
      </c>
      <c r="K187" s="202">
        <f t="shared" si="26"/>
        <v>0</v>
      </c>
      <c r="L187" s="202">
        <f t="shared" si="26"/>
        <v>0</v>
      </c>
      <c r="M187" s="202">
        <f t="shared" si="26"/>
        <v>0</v>
      </c>
      <c r="N187" s="202">
        <f t="shared" si="26"/>
        <v>0</v>
      </c>
      <c r="O187" s="202">
        <f t="shared" si="26"/>
        <v>0</v>
      </c>
      <c r="P187" s="202">
        <f t="shared" si="26"/>
        <v>0</v>
      </c>
      <c r="Q187" s="202">
        <f t="shared" si="26"/>
        <v>0</v>
      </c>
    </row>
    <row r="188" spans="1:17" x14ac:dyDescent="0.25">
      <c r="A188" s="129" t="s">
        <v>79</v>
      </c>
      <c r="B188" s="201">
        <f t="shared" ref="B188:Q188" si="27">IF(B$75=0,0,B$75/B$70)</f>
        <v>0</v>
      </c>
      <c r="C188" s="201">
        <f t="shared" si="27"/>
        <v>0</v>
      </c>
      <c r="D188" s="201">
        <f t="shared" si="27"/>
        <v>0</v>
      </c>
      <c r="E188" s="201">
        <f t="shared" si="27"/>
        <v>0</v>
      </c>
      <c r="F188" s="201">
        <f t="shared" si="27"/>
        <v>0</v>
      </c>
      <c r="G188" s="201">
        <f t="shared" si="27"/>
        <v>0</v>
      </c>
      <c r="H188" s="201">
        <f t="shared" si="27"/>
        <v>0</v>
      </c>
      <c r="I188" s="201">
        <f t="shared" si="27"/>
        <v>0</v>
      </c>
      <c r="J188" s="201">
        <f t="shared" si="27"/>
        <v>0</v>
      </c>
      <c r="K188" s="201">
        <f t="shared" si="27"/>
        <v>0</v>
      </c>
      <c r="L188" s="201">
        <f t="shared" si="27"/>
        <v>0</v>
      </c>
      <c r="M188" s="201">
        <f t="shared" si="27"/>
        <v>0</v>
      </c>
      <c r="N188" s="201">
        <f t="shared" si="27"/>
        <v>0</v>
      </c>
      <c r="O188" s="201">
        <f t="shared" si="27"/>
        <v>0</v>
      </c>
      <c r="P188" s="201">
        <f t="shared" si="27"/>
        <v>0</v>
      </c>
      <c r="Q188" s="201">
        <f t="shared" si="27"/>
        <v>0</v>
      </c>
    </row>
    <row r="189" spans="1:17" x14ac:dyDescent="0.25">
      <c r="A189" s="127" t="s">
        <v>149</v>
      </c>
      <c r="B189" s="200">
        <f t="shared" ref="B189:Q189" si="28">IF(B$80=0,0,B$80/B$70)</f>
        <v>0</v>
      </c>
      <c r="C189" s="200">
        <f t="shared" si="28"/>
        <v>0</v>
      </c>
      <c r="D189" s="200">
        <f t="shared" si="28"/>
        <v>0</v>
      </c>
      <c r="E189" s="200">
        <f t="shared" si="28"/>
        <v>0</v>
      </c>
      <c r="F189" s="200">
        <f t="shared" si="28"/>
        <v>0</v>
      </c>
      <c r="G189" s="200">
        <f t="shared" si="28"/>
        <v>0</v>
      </c>
      <c r="H189" s="200">
        <f t="shared" si="28"/>
        <v>0</v>
      </c>
      <c r="I189" s="200">
        <f t="shared" si="28"/>
        <v>0</v>
      </c>
      <c r="J189" s="200">
        <f t="shared" si="28"/>
        <v>0</v>
      </c>
      <c r="K189" s="200">
        <f t="shared" si="28"/>
        <v>0</v>
      </c>
      <c r="L189" s="200">
        <f t="shared" si="28"/>
        <v>0</v>
      </c>
      <c r="M189" s="200">
        <f t="shared" si="28"/>
        <v>0</v>
      </c>
      <c r="N189" s="200">
        <f t="shared" si="28"/>
        <v>0</v>
      </c>
      <c r="O189" s="200">
        <f t="shared" si="28"/>
        <v>0</v>
      </c>
      <c r="P189" s="200">
        <f t="shared" si="28"/>
        <v>0</v>
      </c>
      <c r="Q189" s="200">
        <f t="shared" si="28"/>
        <v>0</v>
      </c>
    </row>
    <row r="190" spans="1:17" x14ac:dyDescent="0.25">
      <c r="A190" s="142" t="s">
        <v>166</v>
      </c>
      <c r="B190" s="199">
        <f t="shared" ref="B190:Q190" si="29">IF(B$81=0,0,B$81/B$70)</f>
        <v>0</v>
      </c>
      <c r="C190" s="199">
        <f t="shared" si="29"/>
        <v>0</v>
      </c>
      <c r="D190" s="199">
        <f t="shared" si="29"/>
        <v>0</v>
      </c>
      <c r="E190" s="199">
        <f t="shared" si="29"/>
        <v>0</v>
      </c>
      <c r="F190" s="199">
        <f t="shared" si="29"/>
        <v>0</v>
      </c>
      <c r="G190" s="199">
        <f t="shared" si="29"/>
        <v>0</v>
      </c>
      <c r="H190" s="199">
        <f t="shared" si="29"/>
        <v>0</v>
      </c>
      <c r="I190" s="199">
        <f t="shared" si="29"/>
        <v>0</v>
      </c>
      <c r="J190" s="199">
        <f t="shared" si="29"/>
        <v>0</v>
      </c>
      <c r="K190" s="199">
        <f t="shared" si="29"/>
        <v>0</v>
      </c>
      <c r="L190" s="199">
        <f t="shared" si="29"/>
        <v>0</v>
      </c>
      <c r="M190" s="199">
        <f t="shared" si="29"/>
        <v>0</v>
      </c>
      <c r="N190" s="199">
        <f t="shared" si="29"/>
        <v>0</v>
      </c>
      <c r="O190" s="199">
        <f t="shared" si="29"/>
        <v>0</v>
      </c>
      <c r="P190" s="199">
        <f t="shared" si="29"/>
        <v>0</v>
      </c>
      <c r="Q190" s="199">
        <f t="shared" si="29"/>
        <v>0</v>
      </c>
    </row>
    <row r="191" spans="1:17" x14ac:dyDescent="0.25">
      <c r="A191" s="142" t="s">
        <v>165</v>
      </c>
      <c r="B191" s="199">
        <f t="shared" ref="B191:Q191" si="30">IF(B$86=0,0,B$86/B$70)</f>
        <v>0</v>
      </c>
      <c r="C191" s="199">
        <f t="shared" si="30"/>
        <v>0</v>
      </c>
      <c r="D191" s="199">
        <f t="shared" si="30"/>
        <v>0</v>
      </c>
      <c r="E191" s="199">
        <f t="shared" si="30"/>
        <v>0</v>
      </c>
      <c r="F191" s="199">
        <f t="shared" si="30"/>
        <v>0</v>
      </c>
      <c r="G191" s="199">
        <f t="shared" si="30"/>
        <v>0</v>
      </c>
      <c r="H191" s="199">
        <f t="shared" si="30"/>
        <v>0</v>
      </c>
      <c r="I191" s="199">
        <f t="shared" si="30"/>
        <v>0</v>
      </c>
      <c r="J191" s="199">
        <f t="shared" si="30"/>
        <v>0</v>
      </c>
      <c r="K191" s="199">
        <f t="shared" si="30"/>
        <v>0</v>
      </c>
      <c r="L191" s="199">
        <f t="shared" si="30"/>
        <v>0</v>
      </c>
      <c r="M191" s="199">
        <f t="shared" si="30"/>
        <v>0</v>
      </c>
      <c r="N191" s="199">
        <f t="shared" si="30"/>
        <v>0</v>
      </c>
      <c r="O191" s="199">
        <f t="shared" si="30"/>
        <v>0</v>
      </c>
      <c r="P191" s="199">
        <f t="shared" si="30"/>
        <v>0</v>
      </c>
      <c r="Q191" s="199">
        <f t="shared" si="30"/>
        <v>0</v>
      </c>
    </row>
    <row r="192" spans="1:17" x14ac:dyDescent="0.25">
      <c r="A192" s="127" t="s">
        <v>148</v>
      </c>
      <c r="B192" s="200">
        <f t="shared" ref="B192:Q192" si="31">IF(B$87=0,0,B$87/B$70)</f>
        <v>0</v>
      </c>
      <c r="C192" s="200">
        <f t="shared" si="31"/>
        <v>0</v>
      </c>
      <c r="D192" s="200">
        <f t="shared" si="31"/>
        <v>0</v>
      </c>
      <c r="E192" s="200">
        <f t="shared" si="31"/>
        <v>0</v>
      </c>
      <c r="F192" s="200">
        <f t="shared" si="31"/>
        <v>0</v>
      </c>
      <c r="G192" s="200">
        <f t="shared" si="31"/>
        <v>0</v>
      </c>
      <c r="H192" s="200">
        <f t="shared" si="31"/>
        <v>0</v>
      </c>
      <c r="I192" s="200">
        <f t="shared" si="31"/>
        <v>0</v>
      </c>
      <c r="J192" s="200">
        <f t="shared" si="31"/>
        <v>0</v>
      </c>
      <c r="K192" s="200">
        <f t="shared" si="31"/>
        <v>0</v>
      </c>
      <c r="L192" s="200">
        <f t="shared" si="31"/>
        <v>0</v>
      </c>
      <c r="M192" s="200">
        <f t="shared" si="31"/>
        <v>0</v>
      </c>
      <c r="N192" s="200">
        <f t="shared" si="31"/>
        <v>0</v>
      </c>
      <c r="O192" s="200">
        <f t="shared" si="31"/>
        <v>0</v>
      </c>
      <c r="P192" s="200">
        <f t="shared" si="31"/>
        <v>0</v>
      </c>
      <c r="Q192" s="200">
        <f t="shared" si="31"/>
        <v>0</v>
      </c>
    </row>
    <row r="193" spans="1:17" x14ac:dyDescent="0.25">
      <c r="A193" s="142" t="s">
        <v>164</v>
      </c>
      <c r="B193" s="199">
        <f t="shared" ref="B193:Q193" si="32">IF(B$88=0,0,B$88/B$70)</f>
        <v>0</v>
      </c>
      <c r="C193" s="199">
        <f t="shared" si="32"/>
        <v>0</v>
      </c>
      <c r="D193" s="199">
        <f t="shared" si="32"/>
        <v>0</v>
      </c>
      <c r="E193" s="199">
        <f t="shared" si="32"/>
        <v>0</v>
      </c>
      <c r="F193" s="199">
        <f t="shared" si="32"/>
        <v>0</v>
      </c>
      <c r="G193" s="199">
        <f t="shared" si="32"/>
        <v>0</v>
      </c>
      <c r="H193" s="199">
        <f t="shared" si="32"/>
        <v>0</v>
      </c>
      <c r="I193" s="199">
        <f t="shared" si="32"/>
        <v>0</v>
      </c>
      <c r="J193" s="199">
        <f t="shared" si="32"/>
        <v>0</v>
      </c>
      <c r="K193" s="199">
        <f t="shared" si="32"/>
        <v>0</v>
      </c>
      <c r="L193" s="199">
        <f t="shared" si="32"/>
        <v>0</v>
      </c>
      <c r="M193" s="199">
        <f t="shared" si="32"/>
        <v>0</v>
      </c>
      <c r="N193" s="199">
        <f t="shared" si="32"/>
        <v>0</v>
      </c>
      <c r="O193" s="199">
        <f t="shared" si="32"/>
        <v>0</v>
      </c>
      <c r="P193" s="199">
        <f t="shared" si="32"/>
        <v>0</v>
      </c>
      <c r="Q193" s="199">
        <f t="shared" si="32"/>
        <v>0</v>
      </c>
    </row>
    <row r="194" spans="1:17" x14ac:dyDescent="0.25">
      <c r="A194" s="142" t="s">
        <v>163</v>
      </c>
      <c r="B194" s="199">
        <f t="shared" ref="B194:Q194" si="33">IF(B$93=0,0,B$93/B$70)</f>
        <v>0</v>
      </c>
      <c r="C194" s="199">
        <f t="shared" si="33"/>
        <v>0</v>
      </c>
      <c r="D194" s="199">
        <f t="shared" si="33"/>
        <v>0</v>
      </c>
      <c r="E194" s="199">
        <f t="shared" si="33"/>
        <v>0</v>
      </c>
      <c r="F194" s="199">
        <f t="shared" si="33"/>
        <v>0</v>
      </c>
      <c r="G194" s="199">
        <f t="shared" si="33"/>
        <v>0</v>
      </c>
      <c r="H194" s="199">
        <f t="shared" si="33"/>
        <v>0</v>
      </c>
      <c r="I194" s="199">
        <f t="shared" si="33"/>
        <v>0</v>
      </c>
      <c r="J194" s="199">
        <f t="shared" si="33"/>
        <v>0</v>
      </c>
      <c r="K194" s="199">
        <f t="shared" si="33"/>
        <v>0</v>
      </c>
      <c r="L194" s="199">
        <f t="shared" si="33"/>
        <v>0</v>
      </c>
      <c r="M194" s="199">
        <f t="shared" si="33"/>
        <v>0</v>
      </c>
      <c r="N194" s="199">
        <f t="shared" si="33"/>
        <v>0</v>
      </c>
      <c r="O194" s="199">
        <f t="shared" si="33"/>
        <v>0</v>
      </c>
      <c r="P194" s="199">
        <f t="shared" si="33"/>
        <v>0</v>
      </c>
      <c r="Q194" s="199">
        <f t="shared" si="33"/>
        <v>0</v>
      </c>
    </row>
    <row r="195" spans="1:17" x14ac:dyDescent="0.25">
      <c r="A195" s="127" t="s">
        <v>147</v>
      </c>
      <c r="B195" s="200">
        <f t="shared" ref="B195:Q195" si="34">IF(B$94=0,0,B$94/B$70)</f>
        <v>0</v>
      </c>
      <c r="C195" s="200">
        <f t="shared" si="34"/>
        <v>0</v>
      </c>
      <c r="D195" s="200">
        <f t="shared" si="34"/>
        <v>0</v>
      </c>
      <c r="E195" s="200">
        <f t="shared" si="34"/>
        <v>0</v>
      </c>
      <c r="F195" s="200">
        <f t="shared" si="34"/>
        <v>0</v>
      </c>
      <c r="G195" s="200">
        <f t="shared" si="34"/>
        <v>0</v>
      </c>
      <c r="H195" s="200">
        <f t="shared" si="34"/>
        <v>0</v>
      </c>
      <c r="I195" s="200">
        <f t="shared" si="34"/>
        <v>0</v>
      </c>
      <c r="J195" s="200">
        <f t="shared" si="34"/>
        <v>0</v>
      </c>
      <c r="K195" s="200">
        <f t="shared" si="34"/>
        <v>0</v>
      </c>
      <c r="L195" s="200">
        <f t="shared" si="34"/>
        <v>0</v>
      </c>
      <c r="M195" s="200">
        <f t="shared" si="34"/>
        <v>0</v>
      </c>
      <c r="N195" s="200">
        <f t="shared" si="34"/>
        <v>0</v>
      </c>
      <c r="O195" s="200">
        <f t="shared" si="34"/>
        <v>0</v>
      </c>
      <c r="P195" s="200">
        <f t="shared" si="34"/>
        <v>0</v>
      </c>
      <c r="Q195" s="200">
        <f t="shared" si="34"/>
        <v>0</v>
      </c>
    </row>
    <row r="196" spans="1:17" x14ac:dyDescent="0.25">
      <c r="A196" s="142" t="s">
        <v>162</v>
      </c>
      <c r="B196" s="199">
        <f t="shared" ref="B196:Q196" si="35">IF(B$95=0,0,B$95/B$70)</f>
        <v>0</v>
      </c>
      <c r="C196" s="199">
        <f t="shared" si="35"/>
        <v>0</v>
      </c>
      <c r="D196" s="199">
        <f t="shared" si="35"/>
        <v>0</v>
      </c>
      <c r="E196" s="199">
        <f t="shared" si="35"/>
        <v>0</v>
      </c>
      <c r="F196" s="199">
        <f t="shared" si="35"/>
        <v>0</v>
      </c>
      <c r="G196" s="199">
        <f t="shared" si="35"/>
        <v>0</v>
      </c>
      <c r="H196" s="199">
        <f t="shared" si="35"/>
        <v>0</v>
      </c>
      <c r="I196" s="199">
        <f t="shared" si="35"/>
        <v>0</v>
      </c>
      <c r="J196" s="199">
        <f t="shared" si="35"/>
        <v>0</v>
      </c>
      <c r="K196" s="199">
        <f t="shared" si="35"/>
        <v>0</v>
      </c>
      <c r="L196" s="199">
        <f t="shared" si="35"/>
        <v>0</v>
      </c>
      <c r="M196" s="199">
        <f t="shared" si="35"/>
        <v>0</v>
      </c>
      <c r="N196" s="199">
        <f t="shared" si="35"/>
        <v>0</v>
      </c>
      <c r="O196" s="199">
        <f t="shared" si="35"/>
        <v>0</v>
      </c>
      <c r="P196" s="199">
        <f t="shared" si="35"/>
        <v>0</v>
      </c>
      <c r="Q196" s="199">
        <f t="shared" si="35"/>
        <v>0</v>
      </c>
    </row>
    <row r="197" spans="1:17" x14ac:dyDescent="0.25">
      <c r="A197" s="142" t="s">
        <v>161</v>
      </c>
      <c r="B197" s="199">
        <f t="shared" ref="B197:Q197" si="36">IF(B$99=0,0,B$99/B$70)</f>
        <v>0</v>
      </c>
      <c r="C197" s="199">
        <f t="shared" si="36"/>
        <v>0</v>
      </c>
      <c r="D197" s="199">
        <f t="shared" si="36"/>
        <v>0</v>
      </c>
      <c r="E197" s="199">
        <f t="shared" si="36"/>
        <v>0</v>
      </c>
      <c r="F197" s="199">
        <f t="shared" si="36"/>
        <v>0</v>
      </c>
      <c r="G197" s="199">
        <f t="shared" si="36"/>
        <v>0</v>
      </c>
      <c r="H197" s="199">
        <f t="shared" si="36"/>
        <v>0</v>
      </c>
      <c r="I197" s="199">
        <f t="shared" si="36"/>
        <v>0</v>
      </c>
      <c r="J197" s="199">
        <f t="shared" si="36"/>
        <v>0</v>
      </c>
      <c r="K197" s="199">
        <f t="shared" si="36"/>
        <v>0</v>
      </c>
      <c r="L197" s="199">
        <f t="shared" si="36"/>
        <v>0</v>
      </c>
      <c r="M197" s="199">
        <f t="shared" si="36"/>
        <v>0</v>
      </c>
      <c r="N197" s="199">
        <f t="shared" si="36"/>
        <v>0</v>
      </c>
      <c r="O197" s="199">
        <f t="shared" si="36"/>
        <v>0</v>
      </c>
      <c r="P197" s="199">
        <f t="shared" si="36"/>
        <v>0</v>
      </c>
      <c r="Q197" s="199">
        <f t="shared" si="36"/>
        <v>0</v>
      </c>
    </row>
    <row r="198" spans="1:17" x14ac:dyDescent="0.25">
      <c r="A198" s="140" t="s">
        <v>160</v>
      </c>
      <c r="B198" s="198">
        <f t="shared" ref="B198:Q198" si="37">IF(B$110=0,0,B$110/B$70)</f>
        <v>0</v>
      </c>
      <c r="C198" s="198">
        <f t="shared" si="37"/>
        <v>0</v>
      </c>
      <c r="D198" s="198">
        <f t="shared" si="37"/>
        <v>0</v>
      </c>
      <c r="E198" s="198">
        <f t="shared" si="37"/>
        <v>0</v>
      </c>
      <c r="F198" s="198">
        <f t="shared" si="37"/>
        <v>0</v>
      </c>
      <c r="G198" s="198">
        <f t="shared" si="37"/>
        <v>0</v>
      </c>
      <c r="H198" s="198">
        <f t="shared" si="37"/>
        <v>0</v>
      </c>
      <c r="I198" s="198">
        <f t="shared" si="37"/>
        <v>0</v>
      </c>
      <c r="J198" s="198">
        <f t="shared" si="37"/>
        <v>0</v>
      </c>
      <c r="K198" s="198">
        <f t="shared" si="37"/>
        <v>0</v>
      </c>
      <c r="L198" s="198">
        <f t="shared" si="37"/>
        <v>0</v>
      </c>
      <c r="M198" s="198">
        <f t="shared" si="37"/>
        <v>0</v>
      </c>
      <c r="N198" s="198">
        <f t="shared" si="37"/>
        <v>0</v>
      </c>
      <c r="O198" s="198">
        <f t="shared" si="37"/>
        <v>0</v>
      </c>
      <c r="P198" s="198">
        <f t="shared" si="37"/>
        <v>0</v>
      </c>
      <c r="Q198" s="198">
        <f t="shared" si="37"/>
        <v>0</v>
      </c>
    </row>
    <row r="199" spans="1:17" x14ac:dyDescent="0.25">
      <c r="A199" s="195"/>
      <c r="B199" s="194"/>
      <c r="C199" s="194"/>
      <c r="D199" s="194"/>
      <c r="E199" s="194"/>
      <c r="F199" s="194"/>
      <c r="G199" s="194"/>
      <c r="H199" s="194"/>
      <c r="I199" s="194"/>
      <c r="J199" s="194"/>
      <c r="K199" s="194"/>
      <c r="L199" s="194"/>
      <c r="M199" s="194"/>
      <c r="N199" s="194"/>
      <c r="O199" s="194"/>
      <c r="P199" s="194"/>
      <c r="Q199" s="194"/>
    </row>
    <row r="200" spans="1:17" x14ac:dyDescent="0.25">
      <c r="A200" s="78" t="s">
        <v>42</v>
      </c>
      <c r="B200" s="77">
        <f t="shared" ref="B200:Q200" si="38">SUM(B$201:B$206,B$210:B$211,B$213:B$215)</f>
        <v>1</v>
      </c>
      <c r="C200" s="77">
        <f t="shared" si="38"/>
        <v>1</v>
      </c>
      <c r="D200" s="77">
        <f t="shared" si="38"/>
        <v>1</v>
      </c>
      <c r="E200" s="77">
        <f t="shared" si="38"/>
        <v>1</v>
      </c>
      <c r="F200" s="77">
        <f t="shared" si="38"/>
        <v>1</v>
      </c>
      <c r="G200" s="77">
        <f t="shared" si="38"/>
        <v>1</v>
      </c>
      <c r="H200" s="77">
        <f t="shared" si="38"/>
        <v>1.0000000000000002</v>
      </c>
      <c r="I200" s="77">
        <f t="shared" si="38"/>
        <v>1</v>
      </c>
      <c r="J200" s="77">
        <f t="shared" si="38"/>
        <v>1.0000000000000002</v>
      </c>
      <c r="K200" s="77">
        <f t="shared" si="38"/>
        <v>1</v>
      </c>
      <c r="L200" s="77">
        <f t="shared" si="38"/>
        <v>0.99999999999999989</v>
      </c>
      <c r="M200" s="77">
        <f t="shared" si="38"/>
        <v>1</v>
      </c>
      <c r="N200" s="77">
        <f t="shared" si="38"/>
        <v>1.0000000000000002</v>
      </c>
      <c r="O200" s="77">
        <f t="shared" si="38"/>
        <v>1.0000000000000002</v>
      </c>
      <c r="P200" s="77">
        <f t="shared" si="38"/>
        <v>1</v>
      </c>
      <c r="Q200" s="77">
        <f t="shared" si="38"/>
        <v>1</v>
      </c>
    </row>
    <row r="201" spans="1:17" x14ac:dyDescent="0.25">
      <c r="A201" s="132" t="s">
        <v>83</v>
      </c>
      <c r="B201" s="203">
        <f t="shared" ref="B201:Q201" si="39">IF(B$113=0,0,B$113/B$112)</f>
        <v>0.15421225395579469</v>
      </c>
      <c r="C201" s="203">
        <f t="shared" si="39"/>
        <v>0.15421225395579471</v>
      </c>
      <c r="D201" s="203">
        <f t="shared" si="39"/>
        <v>0.15421225395579469</v>
      </c>
      <c r="E201" s="203">
        <f t="shared" si="39"/>
        <v>0.15421225395579471</v>
      </c>
      <c r="F201" s="203">
        <f t="shared" si="39"/>
        <v>0.15421225395579469</v>
      </c>
      <c r="G201" s="203">
        <f t="shared" si="39"/>
        <v>0.15421225395579469</v>
      </c>
      <c r="H201" s="203">
        <f t="shared" si="39"/>
        <v>0.15421225395579474</v>
      </c>
      <c r="I201" s="203">
        <f t="shared" si="39"/>
        <v>0.15421225395579471</v>
      </c>
      <c r="J201" s="203">
        <f t="shared" si="39"/>
        <v>0.15421225395579474</v>
      </c>
      <c r="K201" s="203">
        <f t="shared" si="39"/>
        <v>0.15421225395579469</v>
      </c>
      <c r="L201" s="203">
        <f t="shared" si="39"/>
        <v>0.15421225395579469</v>
      </c>
      <c r="M201" s="203">
        <f t="shared" si="39"/>
        <v>0.15421225395579471</v>
      </c>
      <c r="N201" s="203">
        <f t="shared" si="39"/>
        <v>0.15421225395579471</v>
      </c>
      <c r="O201" s="203">
        <f t="shared" si="39"/>
        <v>0.15421225395579474</v>
      </c>
      <c r="P201" s="203">
        <f t="shared" si="39"/>
        <v>0.15421225395579469</v>
      </c>
      <c r="Q201" s="203">
        <f t="shared" si="39"/>
        <v>0.15421225395579471</v>
      </c>
    </row>
    <row r="202" spans="1:17" x14ac:dyDescent="0.25">
      <c r="A202" s="76" t="s">
        <v>82</v>
      </c>
      <c r="B202" s="202">
        <f t="shared" ref="B202:Q202" si="40">IF(B$114=0,0,B$114/B$112)</f>
        <v>0.15209967992575948</v>
      </c>
      <c r="C202" s="202">
        <f t="shared" si="40"/>
        <v>0.15209967992575951</v>
      </c>
      <c r="D202" s="202">
        <f t="shared" si="40"/>
        <v>0.15209967992575951</v>
      </c>
      <c r="E202" s="202">
        <f t="shared" si="40"/>
        <v>0.15209967992575951</v>
      </c>
      <c r="F202" s="202">
        <f t="shared" si="40"/>
        <v>0.15209967992575948</v>
      </c>
      <c r="G202" s="202">
        <f t="shared" si="40"/>
        <v>0.15209967992575948</v>
      </c>
      <c r="H202" s="202">
        <f t="shared" si="40"/>
        <v>0.15209967992575951</v>
      </c>
      <c r="I202" s="202">
        <f t="shared" si="40"/>
        <v>0.15209967992575951</v>
      </c>
      <c r="J202" s="202">
        <f t="shared" si="40"/>
        <v>0.15209967992575954</v>
      </c>
      <c r="K202" s="202">
        <f t="shared" si="40"/>
        <v>0.15209967992575948</v>
      </c>
      <c r="L202" s="202">
        <f t="shared" si="40"/>
        <v>0.15209967992575948</v>
      </c>
      <c r="M202" s="202">
        <f t="shared" si="40"/>
        <v>0.15209967992575951</v>
      </c>
      <c r="N202" s="202">
        <f t="shared" si="40"/>
        <v>0.15209967992575954</v>
      </c>
      <c r="O202" s="202">
        <f t="shared" si="40"/>
        <v>0.15209967992575954</v>
      </c>
      <c r="P202" s="202">
        <f t="shared" si="40"/>
        <v>0.15209967992575948</v>
      </c>
      <c r="Q202" s="202">
        <f t="shared" si="40"/>
        <v>0.15209967992575951</v>
      </c>
    </row>
    <row r="203" spans="1:17" x14ac:dyDescent="0.25">
      <c r="A203" s="76" t="s">
        <v>81</v>
      </c>
      <c r="B203" s="202">
        <f t="shared" ref="B203:Q203" si="41">IF(B$115=0,0,B$115/B$112)</f>
        <v>0.20351904358345083</v>
      </c>
      <c r="C203" s="202">
        <f t="shared" si="41"/>
        <v>0.20351904358345083</v>
      </c>
      <c r="D203" s="202">
        <f t="shared" si="41"/>
        <v>0.20351904358345085</v>
      </c>
      <c r="E203" s="202">
        <f t="shared" si="41"/>
        <v>0.20351904358345085</v>
      </c>
      <c r="F203" s="202">
        <f t="shared" si="41"/>
        <v>0.20351904358345083</v>
      </c>
      <c r="G203" s="202">
        <f t="shared" si="41"/>
        <v>0.20351904358345083</v>
      </c>
      <c r="H203" s="202">
        <f t="shared" si="41"/>
        <v>0.20351904358345085</v>
      </c>
      <c r="I203" s="202">
        <f t="shared" si="41"/>
        <v>0.20351904358345083</v>
      </c>
      <c r="J203" s="202">
        <f t="shared" si="41"/>
        <v>0.20351904358345091</v>
      </c>
      <c r="K203" s="202">
        <f t="shared" si="41"/>
        <v>0.20351904358345083</v>
      </c>
      <c r="L203" s="202">
        <f t="shared" si="41"/>
        <v>0.20351904358345083</v>
      </c>
      <c r="M203" s="202">
        <f t="shared" si="41"/>
        <v>0.20351904358345085</v>
      </c>
      <c r="N203" s="202">
        <f t="shared" si="41"/>
        <v>0.20351904358345088</v>
      </c>
      <c r="O203" s="202">
        <f t="shared" si="41"/>
        <v>0.20351904358345088</v>
      </c>
      <c r="P203" s="202">
        <f t="shared" si="41"/>
        <v>0.20351904358345083</v>
      </c>
      <c r="Q203" s="202">
        <f t="shared" si="41"/>
        <v>0.20351904358345085</v>
      </c>
    </row>
    <row r="204" spans="1:17" x14ac:dyDescent="0.25">
      <c r="A204" s="76" t="s">
        <v>80</v>
      </c>
      <c r="B204" s="202">
        <f t="shared" ref="B204:Q204" si="42">IF(B$116=0,0,B$116/B$112)</f>
        <v>0.15140408465193156</v>
      </c>
      <c r="C204" s="202">
        <f t="shared" si="42"/>
        <v>0.15140408465193156</v>
      </c>
      <c r="D204" s="202">
        <f t="shared" si="42"/>
        <v>0.15140408465193156</v>
      </c>
      <c r="E204" s="202">
        <f t="shared" si="42"/>
        <v>0.15140408465193156</v>
      </c>
      <c r="F204" s="202">
        <f t="shared" si="42"/>
        <v>0.15140408465193153</v>
      </c>
      <c r="G204" s="202">
        <f t="shared" si="42"/>
        <v>0.15140408465193156</v>
      </c>
      <c r="H204" s="202">
        <f t="shared" si="42"/>
        <v>0.15140408465193159</v>
      </c>
      <c r="I204" s="202">
        <f t="shared" si="42"/>
        <v>0.15140408465193156</v>
      </c>
      <c r="J204" s="202">
        <f t="shared" si="42"/>
        <v>0.15140408465193161</v>
      </c>
      <c r="K204" s="202">
        <f t="shared" si="42"/>
        <v>0.15140408465193153</v>
      </c>
      <c r="L204" s="202">
        <f t="shared" si="42"/>
        <v>0.15140408465193153</v>
      </c>
      <c r="M204" s="202">
        <f t="shared" si="42"/>
        <v>0.15140408465193156</v>
      </c>
      <c r="N204" s="202">
        <f t="shared" si="42"/>
        <v>0.15140408465193159</v>
      </c>
      <c r="O204" s="202">
        <f t="shared" si="42"/>
        <v>0.15140408465193159</v>
      </c>
      <c r="P204" s="202">
        <f t="shared" si="42"/>
        <v>0.15140408465193153</v>
      </c>
      <c r="Q204" s="202">
        <f t="shared" si="42"/>
        <v>0.15140408465193156</v>
      </c>
    </row>
    <row r="205" spans="1:17" x14ac:dyDescent="0.25">
      <c r="A205" s="129" t="s">
        <v>79</v>
      </c>
      <c r="B205" s="201">
        <f t="shared" ref="B205:Q205" si="43">IF(B$117=0,0,B$117/B$112)</f>
        <v>2.8081693038631648E-3</v>
      </c>
      <c r="C205" s="201">
        <f t="shared" si="43"/>
        <v>2.8081693038631652E-3</v>
      </c>
      <c r="D205" s="201">
        <f t="shared" si="43"/>
        <v>2.8081693038631652E-3</v>
      </c>
      <c r="E205" s="201">
        <f t="shared" si="43"/>
        <v>2.8081693038631652E-3</v>
      </c>
      <c r="F205" s="201">
        <f t="shared" si="43"/>
        <v>2.8081693038631643E-3</v>
      </c>
      <c r="G205" s="201">
        <f t="shared" si="43"/>
        <v>2.8081693038631648E-3</v>
      </c>
      <c r="H205" s="201">
        <f t="shared" si="43"/>
        <v>2.8081693038631656E-3</v>
      </c>
      <c r="I205" s="201">
        <f t="shared" si="43"/>
        <v>2.8081693038631656E-3</v>
      </c>
      <c r="J205" s="201">
        <f t="shared" si="43"/>
        <v>2.8081693038631656E-3</v>
      </c>
      <c r="K205" s="201">
        <f t="shared" si="43"/>
        <v>2.8081693038631648E-3</v>
      </c>
      <c r="L205" s="201">
        <f t="shared" si="43"/>
        <v>2.8081693038631648E-3</v>
      </c>
      <c r="M205" s="201">
        <f t="shared" si="43"/>
        <v>2.8081693038631656E-3</v>
      </c>
      <c r="N205" s="201">
        <f t="shared" si="43"/>
        <v>2.8081693038631661E-3</v>
      </c>
      <c r="O205" s="201">
        <f t="shared" si="43"/>
        <v>2.8081693038631656E-3</v>
      </c>
      <c r="P205" s="201">
        <f t="shared" si="43"/>
        <v>2.8081693038631643E-3</v>
      </c>
      <c r="Q205" s="201">
        <f t="shared" si="43"/>
        <v>2.8081693038631652E-3</v>
      </c>
    </row>
    <row r="206" spans="1:17" x14ac:dyDescent="0.25">
      <c r="A206" s="127" t="s">
        <v>146</v>
      </c>
      <c r="B206" s="200">
        <f t="shared" ref="B206:Q206" si="44">IF(B$122=0,0,B$122/B$112)</f>
        <v>0.18662955288648278</v>
      </c>
      <c r="C206" s="200">
        <f t="shared" si="44"/>
        <v>0.18662955288648278</v>
      </c>
      <c r="D206" s="200">
        <f t="shared" si="44"/>
        <v>0.18662955288648278</v>
      </c>
      <c r="E206" s="200">
        <f t="shared" si="44"/>
        <v>0.18662955288648278</v>
      </c>
      <c r="F206" s="200">
        <f t="shared" si="44"/>
        <v>0.18662955288648272</v>
      </c>
      <c r="G206" s="200">
        <f t="shared" si="44"/>
        <v>0.18662955288648275</v>
      </c>
      <c r="H206" s="200">
        <f t="shared" si="44"/>
        <v>0.18662955288648281</v>
      </c>
      <c r="I206" s="200">
        <f t="shared" si="44"/>
        <v>0.18662955288648278</v>
      </c>
      <c r="J206" s="200">
        <f t="shared" si="44"/>
        <v>7.0163355322132637E-2</v>
      </c>
      <c r="K206" s="200">
        <f t="shared" si="44"/>
        <v>4.6515588176426176E-2</v>
      </c>
      <c r="L206" s="200">
        <f t="shared" si="44"/>
        <v>7.9325596864586206E-2</v>
      </c>
      <c r="M206" s="200">
        <f t="shared" si="44"/>
        <v>0.18662955288648278</v>
      </c>
      <c r="N206" s="200">
        <f t="shared" si="44"/>
        <v>0.18662955288648281</v>
      </c>
      <c r="O206" s="200">
        <f t="shared" si="44"/>
        <v>0.18662955288648281</v>
      </c>
      <c r="P206" s="200">
        <f t="shared" si="44"/>
        <v>0.18662955288648272</v>
      </c>
      <c r="Q206" s="200">
        <f t="shared" si="44"/>
        <v>0.18662955288648281</v>
      </c>
    </row>
    <row r="207" spans="1:17" x14ac:dyDescent="0.25">
      <c r="A207" s="142" t="s">
        <v>159</v>
      </c>
      <c r="B207" s="199">
        <f t="shared" ref="B207:Q207" si="45">IF(B$123=0,0,B$123/B$112)</f>
        <v>0.16828201805123405</v>
      </c>
      <c r="C207" s="199">
        <f t="shared" si="45"/>
        <v>9.331477644324139E-2</v>
      </c>
      <c r="D207" s="199">
        <f t="shared" si="45"/>
        <v>9.331477644324139E-2</v>
      </c>
      <c r="E207" s="199">
        <f t="shared" si="45"/>
        <v>9.331477644324139E-2</v>
      </c>
      <c r="F207" s="199">
        <f t="shared" si="45"/>
        <v>9.3314776443241362E-2</v>
      </c>
      <c r="G207" s="199">
        <f t="shared" si="45"/>
        <v>9.3314776443241376E-2</v>
      </c>
      <c r="H207" s="199">
        <f t="shared" si="45"/>
        <v>9.3314776443241404E-2</v>
      </c>
      <c r="I207" s="199">
        <f t="shared" si="45"/>
        <v>9.331477644324139E-2</v>
      </c>
      <c r="J207" s="199">
        <f t="shared" si="45"/>
        <v>3.5081677661066318E-2</v>
      </c>
      <c r="K207" s="199">
        <f t="shared" si="45"/>
        <v>2.3257794088213088E-2</v>
      </c>
      <c r="L207" s="199">
        <f t="shared" si="45"/>
        <v>3.9662798432293103E-2</v>
      </c>
      <c r="M207" s="199">
        <f t="shared" si="45"/>
        <v>9.331477644324139E-2</v>
      </c>
      <c r="N207" s="199">
        <f t="shared" si="45"/>
        <v>9.3314776443241404E-2</v>
      </c>
      <c r="O207" s="199">
        <f t="shared" si="45"/>
        <v>9.3314776443241404E-2</v>
      </c>
      <c r="P207" s="199">
        <f t="shared" si="45"/>
        <v>9.3314776443241362E-2</v>
      </c>
      <c r="Q207" s="199">
        <f t="shared" si="45"/>
        <v>9.3314776443241404E-2</v>
      </c>
    </row>
    <row r="208" spans="1:17" x14ac:dyDescent="0.25">
      <c r="A208" s="142" t="s">
        <v>158</v>
      </c>
      <c r="B208" s="199">
        <f t="shared" ref="B208:Q208" si="46">IF(B$129=0,0,B$129/B$112)</f>
        <v>1.8347534835248709E-2</v>
      </c>
      <c r="C208" s="199">
        <f t="shared" si="46"/>
        <v>9.331477644324139E-2</v>
      </c>
      <c r="D208" s="199">
        <f t="shared" si="46"/>
        <v>9.331477644324139E-2</v>
      </c>
      <c r="E208" s="199">
        <f t="shared" si="46"/>
        <v>9.331477644324139E-2</v>
      </c>
      <c r="F208" s="199">
        <f t="shared" si="46"/>
        <v>9.3314776443241362E-2</v>
      </c>
      <c r="G208" s="199">
        <f t="shared" si="46"/>
        <v>9.3314776443241376E-2</v>
      </c>
      <c r="H208" s="199">
        <f t="shared" si="46"/>
        <v>9.3314776443241404E-2</v>
      </c>
      <c r="I208" s="199">
        <f t="shared" si="46"/>
        <v>9.331477644324139E-2</v>
      </c>
      <c r="J208" s="199">
        <f t="shared" si="46"/>
        <v>3.5081677661066318E-2</v>
      </c>
      <c r="K208" s="199">
        <f t="shared" si="46"/>
        <v>2.3257794088213088E-2</v>
      </c>
      <c r="L208" s="199">
        <f t="shared" si="46"/>
        <v>3.9662798432293103E-2</v>
      </c>
      <c r="M208" s="199">
        <f t="shared" si="46"/>
        <v>9.331477644324139E-2</v>
      </c>
      <c r="N208" s="199">
        <f t="shared" si="46"/>
        <v>9.3314776443241404E-2</v>
      </c>
      <c r="O208" s="199">
        <f t="shared" si="46"/>
        <v>9.3314776443241404E-2</v>
      </c>
      <c r="P208" s="199">
        <f t="shared" si="46"/>
        <v>9.3314776443241362E-2</v>
      </c>
      <c r="Q208" s="199">
        <f t="shared" si="46"/>
        <v>9.3314776443241404E-2</v>
      </c>
    </row>
    <row r="209" spans="1:17" x14ac:dyDescent="0.25">
      <c r="A209" s="127" t="s">
        <v>145</v>
      </c>
      <c r="B209" s="200">
        <f t="shared" ref="B209:Q209" si="47">IF(B$130=0,0,B$130/B$112)</f>
        <v>0.11684420481211412</v>
      </c>
      <c r="C209" s="200">
        <f t="shared" si="47"/>
        <v>0.11684420481211413</v>
      </c>
      <c r="D209" s="200">
        <f t="shared" si="47"/>
        <v>0.11684420481211413</v>
      </c>
      <c r="E209" s="200">
        <f t="shared" si="47"/>
        <v>0.11684420481211411</v>
      </c>
      <c r="F209" s="200">
        <f t="shared" si="47"/>
        <v>0.11684420481211409</v>
      </c>
      <c r="G209" s="200">
        <f t="shared" si="47"/>
        <v>0.11684420481211408</v>
      </c>
      <c r="H209" s="200">
        <f t="shared" si="47"/>
        <v>0.11684420481211413</v>
      </c>
      <c r="I209" s="200">
        <f t="shared" si="47"/>
        <v>0.11684420481211415</v>
      </c>
      <c r="J209" s="200">
        <f t="shared" si="47"/>
        <v>0.19448833652168096</v>
      </c>
      <c r="K209" s="200">
        <f t="shared" si="47"/>
        <v>4.678722245708581E-2</v>
      </c>
      <c r="L209" s="200">
        <f t="shared" si="47"/>
        <v>6.3192226801165832E-2</v>
      </c>
      <c r="M209" s="200">
        <f t="shared" si="47"/>
        <v>0.11684420481211413</v>
      </c>
      <c r="N209" s="200">
        <f t="shared" si="47"/>
        <v>7.1075060699231848E-2</v>
      </c>
      <c r="O209" s="200">
        <f t="shared" si="47"/>
        <v>0.11684420481211415</v>
      </c>
      <c r="P209" s="200">
        <f t="shared" si="47"/>
        <v>0.11684420481211411</v>
      </c>
      <c r="Q209" s="200">
        <f t="shared" si="47"/>
        <v>0.11684420481211412</v>
      </c>
    </row>
    <row r="210" spans="1:17" x14ac:dyDescent="0.25">
      <c r="A210" s="142" t="s">
        <v>157</v>
      </c>
      <c r="B210" s="199">
        <f t="shared" ref="B210:Q210" si="48">IF(B$131=0,0,B$131/B$112)</f>
        <v>0.11633540467694826</v>
      </c>
      <c r="C210" s="199">
        <f t="shared" si="48"/>
        <v>3.5111312493993678E-2</v>
      </c>
      <c r="D210" s="199">
        <f t="shared" si="48"/>
        <v>8.5598924668935081E-2</v>
      </c>
      <c r="E210" s="199">
        <f t="shared" si="48"/>
        <v>8.5284112456712607E-2</v>
      </c>
      <c r="F210" s="199">
        <f t="shared" si="48"/>
        <v>4.6667093929295314E-2</v>
      </c>
      <c r="G210" s="199">
        <f t="shared" si="48"/>
        <v>2.8193204509583472E-2</v>
      </c>
      <c r="H210" s="199">
        <f t="shared" si="48"/>
        <v>2.3368840962422824E-2</v>
      </c>
      <c r="I210" s="199">
        <f t="shared" si="48"/>
        <v>4.1748493229003328E-2</v>
      </c>
      <c r="J210" s="199">
        <f t="shared" si="48"/>
        <v>0.13942087575521844</v>
      </c>
      <c r="K210" s="199">
        <f t="shared" si="48"/>
        <v>1.3009904162867994E-2</v>
      </c>
      <c r="L210" s="199">
        <f t="shared" si="48"/>
        <v>2.53440651505519E-2</v>
      </c>
      <c r="M210" s="199">
        <f t="shared" si="48"/>
        <v>0.11038024236845657</v>
      </c>
      <c r="N210" s="199">
        <f t="shared" si="48"/>
        <v>5.2532178470827452E-2</v>
      </c>
      <c r="O210" s="199">
        <f t="shared" si="48"/>
        <v>9.5787177570384727E-2</v>
      </c>
      <c r="P210" s="199">
        <f t="shared" si="48"/>
        <v>9.9402427699616311E-2</v>
      </c>
      <c r="Q210" s="199">
        <f t="shared" si="48"/>
        <v>0.11297490520010685</v>
      </c>
    </row>
    <row r="211" spans="1:17" x14ac:dyDescent="0.25">
      <c r="A211" s="142" t="s">
        <v>156</v>
      </c>
      <c r="B211" s="199">
        <f t="shared" ref="B211:Q211" si="49">IF(B$136=0,0,B$136/B$112)</f>
        <v>5.0880013516584771E-4</v>
      </c>
      <c r="C211" s="199">
        <f t="shared" si="49"/>
        <v>8.1732892318120448E-2</v>
      </c>
      <c r="D211" s="199">
        <f t="shared" si="49"/>
        <v>3.1245280143179056E-2</v>
      </c>
      <c r="E211" s="199">
        <f t="shared" si="49"/>
        <v>3.1560092355401491E-2</v>
      </c>
      <c r="F211" s="199">
        <f t="shared" si="49"/>
        <v>7.0177110882818777E-2</v>
      </c>
      <c r="G211" s="199">
        <f t="shared" si="49"/>
        <v>8.8651000302530605E-2</v>
      </c>
      <c r="H211" s="199">
        <f t="shared" si="49"/>
        <v>9.3475363849691309E-2</v>
      </c>
      <c r="I211" s="199">
        <f t="shared" si="49"/>
        <v>7.5095711583110819E-2</v>
      </c>
      <c r="J211" s="199">
        <f t="shared" si="49"/>
        <v>5.5067460766462489E-2</v>
      </c>
      <c r="K211" s="199">
        <f t="shared" si="49"/>
        <v>3.377731829421781E-2</v>
      </c>
      <c r="L211" s="199">
        <f t="shared" si="49"/>
        <v>3.7848161650613929E-2</v>
      </c>
      <c r="M211" s="199">
        <f t="shared" si="49"/>
        <v>6.4639624436575501E-3</v>
      </c>
      <c r="N211" s="199">
        <f t="shared" si="49"/>
        <v>1.8542882228404396E-2</v>
      </c>
      <c r="O211" s="199">
        <f t="shared" si="49"/>
        <v>2.105702724172942E-2</v>
      </c>
      <c r="P211" s="199">
        <f t="shared" si="49"/>
        <v>1.7441777112497805E-2</v>
      </c>
      <c r="Q211" s="199">
        <f t="shared" si="49"/>
        <v>3.869299612007264E-3</v>
      </c>
    </row>
    <row r="212" spans="1:17" x14ac:dyDescent="0.25">
      <c r="A212" s="127" t="s">
        <v>144</v>
      </c>
      <c r="B212" s="200">
        <f t="shared" ref="B212:Q212" si="50">IF(B$137=0,0,B$137/B$112)</f>
        <v>3.248301088060334E-2</v>
      </c>
      <c r="C212" s="200">
        <f t="shared" si="50"/>
        <v>3.2483010880603347E-2</v>
      </c>
      <c r="D212" s="200">
        <f t="shared" si="50"/>
        <v>3.2483010880603354E-2</v>
      </c>
      <c r="E212" s="200">
        <f t="shared" si="50"/>
        <v>3.2483010880603347E-2</v>
      </c>
      <c r="F212" s="200">
        <f t="shared" si="50"/>
        <v>3.248301088060334E-2</v>
      </c>
      <c r="G212" s="200">
        <f t="shared" si="50"/>
        <v>3.2483010880603333E-2</v>
      </c>
      <c r="H212" s="200">
        <f t="shared" si="50"/>
        <v>3.2483010880603326E-2</v>
      </c>
      <c r="I212" s="200">
        <f t="shared" si="50"/>
        <v>3.248301088060334E-2</v>
      </c>
      <c r="J212" s="200">
        <f t="shared" si="50"/>
        <v>7.1305076735386691E-2</v>
      </c>
      <c r="K212" s="200">
        <f t="shared" si="50"/>
        <v>0.24265395794568817</v>
      </c>
      <c r="L212" s="200">
        <f t="shared" si="50"/>
        <v>0.19343894491344815</v>
      </c>
      <c r="M212" s="200">
        <f t="shared" si="50"/>
        <v>3.2483010880603347E-2</v>
      </c>
      <c r="N212" s="200">
        <f t="shared" si="50"/>
        <v>7.8252154993485631E-2</v>
      </c>
      <c r="O212" s="200">
        <f t="shared" si="50"/>
        <v>3.2483010880603354E-2</v>
      </c>
      <c r="P212" s="200">
        <f t="shared" si="50"/>
        <v>3.2483010880603333E-2</v>
      </c>
      <c r="Q212" s="200">
        <f t="shared" si="50"/>
        <v>3.2483010880603229E-2</v>
      </c>
    </row>
    <row r="213" spans="1:17" x14ac:dyDescent="0.25">
      <c r="A213" s="142" t="s">
        <v>155</v>
      </c>
      <c r="B213" s="199">
        <f t="shared" ref="B213:Q213" si="51">IF(B$138=0,0,B$138/B$112)</f>
        <v>1.361351882753456E-2</v>
      </c>
      <c r="C213" s="199">
        <f t="shared" si="51"/>
        <v>1.0539671097305376E-2</v>
      </c>
      <c r="D213" s="199">
        <f t="shared" si="51"/>
        <v>1.2416950459121391E-2</v>
      </c>
      <c r="E213" s="199">
        <f t="shared" si="51"/>
        <v>1.2454335284776982E-2</v>
      </c>
      <c r="F213" s="199">
        <f t="shared" si="51"/>
        <v>1.0845283464552966E-2</v>
      </c>
      <c r="G213" s="199">
        <f t="shared" si="51"/>
        <v>1.0269852721568577E-2</v>
      </c>
      <c r="H213" s="199">
        <f t="shared" si="51"/>
        <v>3.8424012176219271E-3</v>
      </c>
      <c r="I213" s="199">
        <f t="shared" si="51"/>
        <v>1.0584796506008789E-2</v>
      </c>
      <c r="J213" s="199">
        <f t="shared" si="51"/>
        <v>4.9406461772507584E-2</v>
      </c>
      <c r="K213" s="199">
        <f t="shared" si="51"/>
        <v>0.21728570952255208</v>
      </c>
      <c r="L213" s="199">
        <f t="shared" si="51"/>
        <v>0.16965879436258169</v>
      </c>
      <c r="M213" s="199">
        <f t="shared" si="51"/>
        <v>1.3414228643769215E-2</v>
      </c>
      <c r="N213" s="199">
        <f t="shared" si="51"/>
        <v>5.7538464018712286E-2</v>
      </c>
      <c r="O213" s="199">
        <f t="shared" si="51"/>
        <v>1.2940682818223482E-2</v>
      </c>
      <c r="P213" s="199">
        <f t="shared" si="51"/>
        <v>1.3061577943758469E-2</v>
      </c>
      <c r="Q213" s="199">
        <f t="shared" si="51"/>
        <v>1.3506679389142365E-2</v>
      </c>
    </row>
    <row r="214" spans="1:17" x14ac:dyDescent="0.25">
      <c r="A214" s="142" t="s">
        <v>154</v>
      </c>
      <c r="B214" s="199">
        <f t="shared" ref="B214:Q214" si="52">IF(B$142=0,0,B$142/B$112)</f>
        <v>1.8850306345774309E-2</v>
      </c>
      <c r="C214" s="199">
        <f t="shared" si="52"/>
        <v>1.8850306345774313E-2</v>
      </c>
      <c r="D214" s="199">
        <f t="shared" si="52"/>
        <v>1.8850306345774313E-2</v>
      </c>
      <c r="E214" s="199">
        <f t="shared" si="52"/>
        <v>1.8850306345774313E-2</v>
      </c>
      <c r="F214" s="199">
        <f t="shared" si="52"/>
        <v>1.8850306345774309E-2</v>
      </c>
      <c r="G214" s="199">
        <f t="shared" si="52"/>
        <v>1.8850306345774309E-2</v>
      </c>
      <c r="H214" s="199">
        <f t="shared" si="52"/>
        <v>1.8850306345774316E-2</v>
      </c>
      <c r="I214" s="199">
        <f t="shared" si="52"/>
        <v>1.8850306345774313E-2</v>
      </c>
      <c r="J214" s="199">
        <f t="shared" si="52"/>
        <v>1.885030634577432E-2</v>
      </c>
      <c r="K214" s="199">
        <f t="shared" si="52"/>
        <v>1.8850306345774306E-2</v>
      </c>
      <c r="L214" s="199">
        <f t="shared" si="52"/>
        <v>1.8850306345774309E-2</v>
      </c>
      <c r="M214" s="199">
        <f t="shared" si="52"/>
        <v>1.8850306345774313E-2</v>
      </c>
      <c r="N214" s="199">
        <f t="shared" si="52"/>
        <v>1.8850306345774316E-2</v>
      </c>
      <c r="O214" s="199">
        <f t="shared" si="52"/>
        <v>1.8850306345774316E-2</v>
      </c>
      <c r="P214" s="199">
        <f t="shared" si="52"/>
        <v>1.8850306345774309E-2</v>
      </c>
      <c r="Q214" s="199">
        <f t="shared" si="52"/>
        <v>1.8850306345774313E-2</v>
      </c>
    </row>
    <row r="215" spans="1:17" x14ac:dyDescent="0.25">
      <c r="A215" s="140" t="s">
        <v>153</v>
      </c>
      <c r="B215" s="198">
        <f t="shared" ref="B215:Q215" si="53">IF(B$153=0,0,B$153/B$112)</f>
        <v>1.9185707294473804E-5</v>
      </c>
      <c r="C215" s="198">
        <f t="shared" si="53"/>
        <v>3.093033437523653E-3</v>
      </c>
      <c r="D215" s="198">
        <f t="shared" si="53"/>
        <v>1.2157540757076464E-3</v>
      </c>
      <c r="E215" s="198">
        <f t="shared" si="53"/>
        <v>1.1783692500520497E-3</v>
      </c>
      <c r="F215" s="198">
        <f t="shared" si="53"/>
        <v>2.7874210702760606E-3</v>
      </c>
      <c r="G215" s="198">
        <f t="shared" si="53"/>
        <v>3.3628518132604499E-3</v>
      </c>
      <c r="H215" s="198">
        <f t="shared" si="53"/>
        <v>9.7903033172070802E-3</v>
      </c>
      <c r="I215" s="198">
        <f t="shared" si="53"/>
        <v>3.047908028820242E-3</v>
      </c>
      <c r="J215" s="198">
        <f t="shared" si="53"/>
        <v>3.0483086171047865E-3</v>
      </c>
      <c r="K215" s="198">
        <f t="shared" si="53"/>
        <v>6.5179420773618163E-3</v>
      </c>
      <c r="L215" s="198">
        <f t="shared" si="53"/>
        <v>4.9298442050921334E-3</v>
      </c>
      <c r="M215" s="198">
        <f t="shared" si="53"/>
        <v>2.1847589105981598E-4</v>
      </c>
      <c r="N215" s="198">
        <f t="shared" si="53"/>
        <v>1.8633846289990244E-3</v>
      </c>
      <c r="O215" s="198">
        <f t="shared" si="53"/>
        <v>6.9202171660555421E-4</v>
      </c>
      <c r="P215" s="198">
        <f t="shared" si="53"/>
        <v>5.7112659107055787E-4</v>
      </c>
      <c r="Q215" s="198">
        <f t="shared" si="53"/>
        <v>1.2602514568655523E-4</v>
      </c>
    </row>
    <row r="216" spans="1:17" hidden="1" x14ac:dyDescent="0.25">
      <c r="A216" s="164"/>
      <c r="B216" s="163"/>
      <c r="C216" s="163"/>
      <c r="D216" s="163"/>
      <c r="E216" s="163"/>
      <c r="F216" s="163"/>
      <c r="G216" s="163"/>
      <c r="H216" s="163"/>
      <c r="I216" s="163"/>
      <c r="J216" s="163"/>
      <c r="K216" s="163"/>
      <c r="L216" s="163"/>
      <c r="M216" s="163"/>
      <c r="N216" s="163"/>
      <c r="O216" s="163"/>
      <c r="P216" s="163"/>
      <c r="Q216" s="163"/>
    </row>
    <row r="217" spans="1:17" x14ac:dyDescent="0.25">
      <c r="A217" s="164"/>
      <c r="B217" s="163"/>
      <c r="C217" s="163"/>
      <c r="D217" s="163"/>
      <c r="E217" s="163"/>
      <c r="F217" s="163"/>
      <c r="G217" s="163"/>
      <c r="H217" s="163"/>
      <c r="I217" s="163"/>
      <c r="J217" s="163"/>
      <c r="K217" s="163"/>
      <c r="L217" s="163"/>
      <c r="M217" s="163"/>
      <c r="N217" s="163"/>
      <c r="O217" s="163"/>
      <c r="P217" s="163"/>
      <c r="Q217" s="163"/>
    </row>
    <row r="218" spans="1:17" ht="12.75" x14ac:dyDescent="0.25">
      <c r="A218" s="98" t="s">
        <v>118</v>
      </c>
      <c r="B218" s="197"/>
      <c r="C218" s="197"/>
      <c r="D218" s="197"/>
      <c r="E218" s="197"/>
      <c r="F218" s="197"/>
      <c r="G218" s="197"/>
      <c r="H218" s="197"/>
      <c r="I218" s="197"/>
      <c r="J218" s="197"/>
      <c r="K218" s="197"/>
      <c r="L218" s="197"/>
      <c r="M218" s="197"/>
      <c r="N218" s="197"/>
      <c r="O218" s="197"/>
      <c r="P218" s="197"/>
      <c r="Q218" s="197"/>
    </row>
    <row r="219" spans="1:17" x14ac:dyDescent="0.25">
      <c r="A219" s="164"/>
      <c r="B219" s="163"/>
      <c r="C219" s="163"/>
      <c r="D219" s="163"/>
      <c r="E219" s="163"/>
      <c r="F219" s="163"/>
      <c r="G219" s="163"/>
      <c r="H219" s="163"/>
      <c r="I219" s="163"/>
      <c r="J219" s="163"/>
      <c r="K219" s="163"/>
      <c r="L219" s="163"/>
      <c r="M219" s="163"/>
      <c r="N219" s="163"/>
      <c r="O219" s="163"/>
      <c r="P219" s="163"/>
      <c r="Q219" s="163"/>
    </row>
    <row r="220" spans="1:17" x14ac:dyDescent="0.25">
      <c r="A220" s="78" t="s">
        <v>44</v>
      </c>
      <c r="B220" s="133">
        <f t="shared" ref="B220:Q220" si="54">SUM(B$221:B$227)</f>
        <v>133.91753879297787</v>
      </c>
      <c r="C220" s="133">
        <f t="shared" si="54"/>
        <v>159.63339610836792</v>
      </c>
      <c r="D220" s="133">
        <f t="shared" si="54"/>
        <v>155.78551906379434</v>
      </c>
      <c r="E220" s="133">
        <f t="shared" si="54"/>
        <v>173.76341692651576</v>
      </c>
      <c r="F220" s="133">
        <f t="shared" si="54"/>
        <v>141.29289932107815</v>
      </c>
      <c r="G220" s="133">
        <f t="shared" si="54"/>
        <v>170.34102933206802</v>
      </c>
      <c r="H220" s="133">
        <f t="shared" si="54"/>
        <v>154.46695660891933</v>
      </c>
      <c r="I220" s="133">
        <f t="shared" si="54"/>
        <v>128.63550606064521</v>
      </c>
      <c r="J220" s="133">
        <f t="shared" si="54"/>
        <v>0</v>
      </c>
      <c r="K220" s="133">
        <f t="shared" si="54"/>
        <v>0</v>
      </c>
      <c r="L220" s="133">
        <f t="shared" si="54"/>
        <v>0</v>
      </c>
      <c r="M220" s="133">
        <f t="shared" si="54"/>
        <v>0</v>
      </c>
      <c r="N220" s="133">
        <f t="shared" si="54"/>
        <v>0</v>
      </c>
      <c r="O220" s="133">
        <f t="shared" si="54"/>
        <v>0</v>
      </c>
      <c r="P220" s="133">
        <f t="shared" si="54"/>
        <v>0</v>
      </c>
      <c r="Q220" s="133">
        <f t="shared" si="54"/>
        <v>0</v>
      </c>
    </row>
    <row r="221" spans="1:17" x14ac:dyDescent="0.25">
      <c r="A221" s="132" t="s">
        <v>83</v>
      </c>
      <c r="B221" s="131">
        <f>IF(B$6=0,0,B$6/NFM!B$11*1000)</f>
        <v>13.523983915855046</v>
      </c>
      <c r="C221" s="131">
        <f>IF(C$6=0,0,C$6/NFM!C$11*1000)</f>
        <v>16.120961457783967</v>
      </c>
      <c r="D221" s="131">
        <f>IF(D$6=0,0,D$6/NFM!D$11*1000)</f>
        <v>15.732374363591273</v>
      </c>
      <c r="E221" s="131">
        <f>IF(E$6=0,0,E$6/NFM!E$11*1000)</f>
        <v>17.547915507251226</v>
      </c>
      <c r="F221" s="131">
        <f>IF(F$6=0,0,F$6/NFM!F$11*1000)</f>
        <v>14.268802391871503</v>
      </c>
      <c r="G221" s="131">
        <f>IF(G$6=0,0,G$6/NFM!G$11*1000)</f>
        <v>17.202297485905394</v>
      </c>
      <c r="H221" s="131">
        <f>IF(H$6=0,0,H$6/NFM!H$11*1000)</f>
        <v>15.599216170926557</v>
      </c>
      <c r="I221" s="131">
        <f>IF(I$6=0,0,I$6/NFM!I$11*1000)</f>
        <v>12.990565169072999</v>
      </c>
      <c r="J221" s="131">
        <f>IF(J$6=0,0,J$6/NFM!J$11*1000)</f>
        <v>0</v>
      </c>
      <c r="K221" s="131">
        <f>IF(K$6=0,0,K$6/NFM!K$11*1000)</f>
        <v>0</v>
      </c>
      <c r="L221" s="131">
        <f>IF(L$6=0,0,L$6/NFM!L$11*1000)</f>
        <v>0</v>
      </c>
      <c r="M221" s="131">
        <f>IF(M$6=0,0,M$6/NFM!M$11*1000)</f>
        <v>0</v>
      </c>
      <c r="N221" s="131">
        <f>IF(N$6=0,0,N$6/NFM!N$11*1000)</f>
        <v>0</v>
      </c>
      <c r="O221" s="131">
        <f>IF(O$6=0,0,O$6/NFM!O$11*1000)</f>
        <v>0</v>
      </c>
      <c r="P221" s="131">
        <f>IF(P$6=0,0,P$6/NFM!P$11*1000)</f>
        <v>0</v>
      </c>
      <c r="Q221" s="131">
        <f>IF(Q$6=0,0,Q$6/NFM!Q$11*1000)</f>
        <v>0</v>
      </c>
    </row>
    <row r="222" spans="1:17" x14ac:dyDescent="0.25">
      <c r="A222" s="76" t="s">
        <v>82</v>
      </c>
      <c r="B222" s="130">
        <f>IF(B$7=0,0,B$7/NFM!B$11*1000)</f>
        <v>13.361363247668633</v>
      </c>
      <c r="C222" s="130">
        <f>IF(C$7=0,0,C$7/NFM!C$11*1000)</f>
        <v>15.927113140573327</v>
      </c>
      <c r="D222" s="130">
        <f>IF(D$7=0,0,D$7/NFM!D$11*1000)</f>
        <v>15.543198655672345</v>
      </c>
      <c r="E222" s="130">
        <f>IF(E$7=0,0,E$7/NFM!E$11*1000)</f>
        <v>17.336908620314421</v>
      </c>
      <c r="F222" s="130">
        <f>IF(F$7=0,0,F$7/NFM!F$11*1000)</f>
        <v>14.097225570010179</v>
      </c>
      <c r="G222" s="130">
        <f>IF(G$7=0,0,G$7/NFM!G$11*1000)</f>
        <v>16.995446521803032</v>
      </c>
      <c r="H222" s="130">
        <f>IF(H$7=0,0,H$7/NFM!H$11*1000)</f>
        <v>15.411641638696716</v>
      </c>
      <c r="I222" s="130">
        <f>IF(I$7=0,0,I$7/NFM!I$11*1000)</f>
        <v>12.834358654701362</v>
      </c>
      <c r="J222" s="130">
        <f>IF(J$7=0,0,J$7/NFM!J$11*1000)</f>
        <v>0</v>
      </c>
      <c r="K222" s="130">
        <f>IF(K$7=0,0,K$7/NFM!K$11*1000)</f>
        <v>0</v>
      </c>
      <c r="L222" s="130">
        <f>IF(L$7=0,0,L$7/NFM!L$11*1000)</f>
        <v>0</v>
      </c>
      <c r="M222" s="130">
        <f>IF(M$7=0,0,M$7/NFM!M$11*1000)</f>
        <v>0</v>
      </c>
      <c r="N222" s="130">
        <f>IF(N$7=0,0,N$7/NFM!N$11*1000)</f>
        <v>0</v>
      </c>
      <c r="O222" s="130">
        <f>IF(O$7=0,0,O$7/NFM!O$11*1000)</f>
        <v>0</v>
      </c>
      <c r="P222" s="130">
        <f>IF(P$7=0,0,P$7/NFM!P$11*1000)</f>
        <v>0</v>
      </c>
      <c r="Q222" s="130">
        <f>IF(Q$7=0,0,Q$7/NFM!Q$11*1000)</f>
        <v>0</v>
      </c>
    </row>
    <row r="223" spans="1:17" x14ac:dyDescent="0.25">
      <c r="A223" s="76" t="s">
        <v>81</v>
      </c>
      <c r="B223" s="130">
        <f>IF(B$8=0,0,B$8/NFM!B$11*1000)</f>
        <v>17.31846617353802</v>
      </c>
      <c r="C223" s="130">
        <f>IF(C$8=0,0,C$8/NFM!C$11*1000)</f>
        <v>20.644088859365532</v>
      </c>
      <c r="D223" s="130">
        <f>IF(D$8=0,0,D$8/NFM!D$11*1000)</f>
        <v>20.146474215032807</v>
      </c>
      <c r="E223" s="130">
        <f>IF(E$8=0,0,E$8/NFM!E$11*1000)</f>
        <v>22.471409535776537</v>
      </c>
      <c r="F223" s="130">
        <f>IF(F$8=0,0,F$8/NFM!F$11*1000)</f>
        <v>18.27226156863566</v>
      </c>
      <c r="G223" s="130">
        <f>IF(G$8=0,0,G$8/NFM!G$11*1000)</f>
        <v>22.028819981627059</v>
      </c>
      <c r="H223" s="130">
        <f>IF(H$8=0,0,H$8/NFM!H$11*1000)</f>
        <v>19.97595525628947</v>
      </c>
      <c r="I223" s="130">
        <f>IF(I$8=0,0,I$8/NFM!I$11*1000)</f>
        <v>16.635383837744524</v>
      </c>
      <c r="J223" s="130">
        <f>IF(J$8=0,0,J$8/NFM!J$11*1000)</f>
        <v>0</v>
      </c>
      <c r="K223" s="130">
        <f>IF(K$8=0,0,K$8/NFM!K$11*1000)</f>
        <v>0</v>
      </c>
      <c r="L223" s="130">
        <f>IF(L$8=0,0,L$8/NFM!L$11*1000)</f>
        <v>0</v>
      </c>
      <c r="M223" s="130">
        <f>IF(M$8=0,0,M$8/NFM!M$11*1000)</f>
        <v>0</v>
      </c>
      <c r="N223" s="130">
        <f>IF(N$8=0,0,N$8/NFM!N$11*1000)</f>
        <v>0</v>
      </c>
      <c r="O223" s="130">
        <f>IF(O$8=0,0,O$8/NFM!O$11*1000)</f>
        <v>0</v>
      </c>
      <c r="P223" s="130">
        <f>IF(P$8=0,0,P$8/NFM!P$11*1000)</f>
        <v>0</v>
      </c>
      <c r="Q223" s="130">
        <f>IF(Q$8=0,0,Q$8/NFM!Q$11*1000)</f>
        <v>0</v>
      </c>
    </row>
    <row r="224" spans="1:17" x14ac:dyDescent="0.25">
      <c r="A224" s="76" t="s">
        <v>80</v>
      </c>
      <c r="B224" s="130">
        <f>IF(B$9=0,0,B$9/NFM!B$11*1000)</f>
        <v>13.307156358273163</v>
      </c>
      <c r="C224" s="130">
        <f>IF(C$9=0,0,C$9/NFM!C$11*1000)</f>
        <v>15.86249703483645</v>
      </c>
      <c r="D224" s="130">
        <f>IF(D$9=0,0,D$9/NFM!D$11*1000)</f>
        <v>15.480140086366035</v>
      </c>
      <c r="E224" s="130">
        <f>IF(E$9=0,0,E$9/NFM!E$11*1000)</f>
        <v>17.26657299133549</v>
      </c>
      <c r="F224" s="130">
        <f>IF(F$9=0,0,F$9/NFM!F$11*1000)</f>
        <v>14.040033296056404</v>
      </c>
      <c r="G224" s="130">
        <f>IF(G$9=0,0,G$9/NFM!G$11*1000)</f>
        <v>16.926496200435579</v>
      </c>
      <c r="H224" s="130">
        <f>IF(H$9=0,0,H$9/NFM!H$11*1000)</f>
        <v>15.349116794620102</v>
      </c>
      <c r="I224" s="130">
        <f>IF(I$9=0,0,I$9/NFM!I$11*1000)</f>
        <v>12.782289816577482</v>
      </c>
      <c r="J224" s="130">
        <f>IF(J$9=0,0,J$9/NFM!J$11*1000)</f>
        <v>0</v>
      </c>
      <c r="K224" s="130">
        <f>IF(K$9=0,0,K$9/NFM!K$11*1000)</f>
        <v>0</v>
      </c>
      <c r="L224" s="130">
        <f>IF(L$9=0,0,L$9/NFM!L$11*1000)</f>
        <v>0</v>
      </c>
      <c r="M224" s="130">
        <f>IF(M$9=0,0,M$9/NFM!M$11*1000)</f>
        <v>0</v>
      </c>
      <c r="N224" s="130">
        <f>IF(N$9=0,0,N$9/NFM!N$11*1000)</f>
        <v>0</v>
      </c>
      <c r="O224" s="130">
        <f>IF(O$9=0,0,O$9/NFM!O$11*1000)</f>
        <v>0</v>
      </c>
      <c r="P224" s="130">
        <f>IF(P$9=0,0,P$9/NFM!P$11*1000)</f>
        <v>0</v>
      </c>
      <c r="Q224" s="130">
        <f>IF(Q$9=0,0,Q$9/NFM!Q$11*1000)</f>
        <v>0</v>
      </c>
    </row>
    <row r="225" spans="1:17" x14ac:dyDescent="0.25">
      <c r="A225" s="129" t="s">
        <v>79</v>
      </c>
      <c r="B225" s="128">
        <f>IF(B$10=0,0,B$10/NFM!B$11*1000)</f>
        <v>0.21682755758188424</v>
      </c>
      <c r="C225" s="128">
        <f>IF(C$10=0,0,C$10/NFM!C$11*1000)</f>
        <v>0.25846442294751798</v>
      </c>
      <c r="D225" s="128">
        <f>IF(D$10=0,0,D$10/NFM!D$11*1000)</f>
        <v>0.25223427722523084</v>
      </c>
      <c r="E225" s="128">
        <f>IF(E$10=0,0,E$10/NFM!E$11*1000)</f>
        <v>0.28134251591573206</v>
      </c>
      <c r="F225" s="128">
        <f>IF(F$10=0,0,F$10/NFM!F$11*1000)</f>
        <v>0.22876909581509489</v>
      </c>
      <c r="G225" s="128">
        <f>IF(G$10=0,0,G$10/NFM!G$11*1000)</f>
        <v>0.27580128546980981</v>
      </c>
      <c r="H225" s="128">
        <f>IF(H$10=0,0,H$10/NFM!H$11*1000)</f>
        <v>0.25009937630645207</v>
      </c>
      <c r="I225" s="128">
        <f>IF(I$10=0,0,I$10/NFM!I$11*1000)</f>
        <v>0.20827535249551571</v>
      </c>
      <c r="J225" s="128">
        <f>IF(J$10=0,0,J$10/NFM!J$11*1000)</f>
        <v>0</v>
      </c>
      <c r="K225" s="128">
        <f>IF(K$10=0,0,K$10/NFM!K$11*1000)</f>
        <v>0</v>
      </c>
      <c r="L225" s="128">
        <f>IF(L$10=0,0,L$10/NFM!L$11*1000)</f>
        <v>0</v>
      </c>
      <c r="M225" s="128">
        <f>IF(M$10=0,0,M$10/NFM!M$11*1000)</f>
        <v>0</v>
      </c>
      <c r="N225" s="128">
        <f>IF(N$10=0,0,N$10/NFM!N$11*1000)</f>
        <v>0</v>
      </c>
      <c r="O225" s="128">
        <f>IF(O$10=0,0,O$10/NFM!O$11*1000)</f>
        <v>0</v>
      </c>
      <c r="P225" s="128">
        <f>IF(P$10=0,0,P$10/NFM!P$11*1000)</f>
        <v>0</v>
      </c>
      <c r="Q225" s="128">
        <f>IF(Q$10=0,0,Q$10/NFM!Q$11*1000)</f>
        <v>0</v>
      </c>
    </row>
    <row r="226" spans="1:17" x14ac:dyDescent="0.25">
      <c r="A226" s="127" t="s">
        <v>152</v>
      </c>
      <c r="B226" s="126">
        <f>IF(B$15=0,0,B$15/NFM!B$11*1000)</f>
        <v>72.593084187152215</v>
      </c>
      <c r="C226" s="126">
        <f>IF(C$15=0,0,C$15/NFM!C$11*1000)</f>
        <v>86.532956528494779</v>
      </c>
      <c r="D226" s="126">
        <f>IF(D$15=0,0,D$15/NFM!D$11*1000)</f>
        <v>84.447126212643838</v>
      </c>
      <c r="E226" s="126">
        <f>IF(E$15=0,0,E$15/NFM!E$11*1000)</f>
        <v>94.192459533576951</v>
      </c>
      <c r="F226" s="126">
        <f>IF(F$15=0,0,F$15/NFM!F$11*1000)</f>
        <v>76.591068114818725</v>
      </c>
      <c r="G226" s="126">
        <f>IF(G$15=0,0,G$15/NFM!G$11*1000)</f>
        <v>92.337275567353714</v>
      </c>
      <c r="H226" s="126">
        <f>IF(H$15=0,0,H$15/NFM!H$11*1000)</f>
        <v>83.732369085567825</v>
      </c>
      <c r="I226" s="126">
        <f>IF(I$15=0,0,I$15/NFM!I$11*1000)</f>
        <v>69.729836771813481</v>
      </c>
      <c r="J226" s="126">
        <f>IF(J$15=0,0,J$15/NFM!J$11*1000)</f>
        <v>0</v>
      </c>
      <c r="K226" s="126">
        <f>IF(K$15=0,0,K$15/NFM!K$11*1000)</f>
        <v>0</v>
      </c>
      <c r="L226" s="126">
        <f>IF(L$15=0,0,L$15/NFM!L$11*1000)</f>
        <v>0</v>
      </c>
      <c r="M226" s="126">
        <f>IF(M$15=0,0,M$15/NFM!M$11*1000)</f>
        <v>0</v>
      </c>
      <c r="N226" s="126">
        <f>IF(N$15=0,0,N$15/NFM!N$11*1000)</f>
        <v>0</v>
      </c>
      <c r="O226" s="126">
        <f>IF(O$15=0,0,O$15/NFM!O$11*1000)</f>
        <v>0</v>
      </c>
      <c r="P226" s="126">
        <f>IF(P$15=0,0,P$15/NFM!P$11*1000)</f>
        <v>0</v>
      </c>
      <c r="Q226" s="126">
        <f>IF(Q$15=0,0,Q$15/NFM!Q$11*1000)</f>
        <v>0</v>
      </c>
    </row>
    <row r="227" spans="1:17" x14ac:dyDescent="0.25">
      <c r="A227" s="72" t="s">
        <v>151</v>
      </c>
      <c r="B227" s="125">
        <f>IF(B$26=0,0,B$26/NFM!B$11*1000)</f>
        <v>3.5966573529089003</v>
      </c>
      <c r="C227" s="125">
        <f>IF(C$26=0,0,C$26/NFM!C$11*1000)</f>
        <v>4.2873146643663267</v>
      </c>
      <c r="D227" s="125">
        <f>IF(D$26=0,0,D$26/NFM!D$11*1000)</f>
        <v>4.1839712532628033</v>
      </c>
      <c r="E227" s="125">
        <f>IF(E$26=0,0,E$26/NFM!E$11*1000)</f>
        <v>4.6668082223453968</v>
      </c>
      <c r="F227" s="125">
        <f>IF(F$26=0,0,F$26/NFM!F$11*1000)</f>
        <v>3.7947392838705589</v>
      </c>
      <c r="G227" s="125">
        <f>IF(G$26=0,0,G$26/NFM!G$11*1000)</f>
        <v>4.5748922894734285</v>
      </c>
      <c r="H227" s="125">
        <f>IF(H$26=0,0,H$26/NFM!H$11*1000)</f>
        <v>4.1485582865122188</v>
      </c>
      <c r="I227" s="125">
        <f>IF(I$26=0,0,I$26/NFM!I$11*1000)</f>
        <v>3.4547964582398456</v>
      </c>
      <c r="J227" s="125">
        <f>IF(J$26=0,0,J$26/NFM!J$11*1000)</f>
        <v>0</v>
      </c>
      <c r="K227" s="125">
        <f>IF(K$26=0,0,K$26/NFM!K$11*1000)</f>
        <v>0</v>
      </c>
      <c r="L227" s="125">
        <f>IF(L$26=0,0,L$26/NFM!L$11*1000)</f>
        <v>0</v>
      </c>
      <c r="M227" s="125">
        <f>IF(M$26=0,0,M$26/NFM!M$11*1000)</f>
        <v>0</v>
      </c>
      <c r="N227" s="125">
        <f>IF(N$26=0,0,N$26/NFM!N$11*1000)</f>
        <v>0</v>
      </c>
      <c r="O227" s="125">
        <f>IF(O$26=0,0,O$26/NFM!O$11*1000)</f>
        <v>0</v>
      </c>
      <c r="P227" s="125">
        <f>IF(P$26=0,0,P$26/NFM!P$11*1000)</f>
        <v>0</v>
      </c>
      <c r="Q227" s="125">
        <f>IF(Q$26=0,0,Q$26/NFM!Q$11*1000)</f>
        <v>0</v>
      </c>
    </row>
    <row r="228" spans="1:17" x14ac:dyDescent="0.25">
      <c r="A228" s="196"/>
      <c r="B228" s="196"/>
      <c r="C228" s="196"/>
      <c r="D228" s="196"/>
      <c r="E228" s="196"/>
      <c r="F228" s="196"/>
      <c r="G228" s="196"/>
      <c r="H228" s="196"/>
      <c r="I228" s="196"/>
      <c r="J228" s="196"/>
      <c r="K228" s="196"/>
      <c r="L228" s="196"/>
      <c r="M228" s="196"/>
      <c r="N228" s="196"/>
      <c r="O228" s="196"/>
      <c r="P228" s="196"/>
      <c r="Q228" s="196"/>
    </row>
    <row r="229" spans="1:17" x14ac:dyDescent="0.25">
      <c r="A229" s="78" t="s">
        <v>43</v>
      </c>
      <c r="B229" s="133">
        <f t="shared" ref="B229:Q229" si="55">SUM(B$230:B$237)</f>
        <v>535.67015517191135</v>
      </c>
      <c r="C229" s="133">
        <f t="shared" si="55"/>
        <v>638.53358443347167</v>
      </c>
      <c r="D229" s="133">
        <f t="shared" si="55"/>
        <v>601.79025012460943</v>
      </c>
      <c r="E229" s="133">
        <f t="shared" si="55"/>
        <v>676.47436059261167</v>
      </c>
      <c r="F229" s="133">
        <f t="shared" si="55"/>
        <v>610.20977797664625</v>
      </c>
      <c r="G229" s="133">
        <f t="shared" si="55"/>
        <v>735.66160924215842</v>
      </c>
      <c r="H229" s="133">
        <f t="shared" si="55"/>
        <v>667.10533756451548</v>
      </c>
      <c r="I229" s="133">
        <f t="shared" si="55"/>
        <v>555.54556506626955</v>
      </c>
      <c r="J229" s="133">
        <f t="shared" si="55"/>
        <v>797.4756650502926</v>
      </c>
      <c r="K229" s="133">
        <f t="shared" si="55"/>
        <v>1010.0313262878141</v>
      </c>
      <c r="L229" s="133">
        <f t="shared" si="55"/>
        <v>936.39696574756658</v>
      </c>
      <c r="M229" s="133">
        <f t="shared" si="55"/>
        <v>968.23010595265009</v>
      </c>
      <c r="N229" s="133">
        <f t="shared" si="55"/>
        <v>887.96418201918777</v>
      </c>
      <c r="O229" s="133">
        <f t="shared" si="55"/>
        <v>1163.1212012831086</v>
      </c>
      <c r="P229" s="133">
        <f t="shared" si="55"/>
        <v>1159.3796288227666</v>
      </c>
      <c r="Q229" s="133">
        <f t="shared" si="55"/>
        <v>976.9504010973252</v>
      </c>
    </row>
    <row r="230" spans="1:17" x14ac:dyDescent="0.25">
      <c r="A230" s="132" t="s">
        <v>83</v>
      </c>
      <c r="B230" s="131">
        <f>IF(B$34=0,0,B$34/NFM!B$13*1000)</f>
        <v>38.648696927608761</v>
      </c>
      <c r="C230" s="131">
        <f>IF(C$34=0,0,C$34/NFM!C$13*1000)</f>
        <v>46.070311635989718</v>
      </c>
      <c r="D230" s="131">
        <f>IF(D$34=0,0,D$34/NFM!D$13*1000)</f>
        <v>43.419273533339997</v>
      </c>
      <c r="E230" s="131">
        <f>IF(E$34=0,0,E$34/NFM!E$13*1000)</f>
        <v>48.807745381019338</v>
      </c>
      <c r="F230" s="131">
        <f>IF(F$34=0,0,F$34/NFM!F$13*1000)</f>
        <v>44.026743964696209</v>
      </c>
      <c r="G230" s="131">
        <f>IF(G$34=0,0,G$34/NFM!G$13*1000)</f>
        <v>53.078115893450132</v>
      </c>
      <c r="H230" s="131">
        <f>IF(H$34=0,0,H$34/NFM!H$13*1000)</f>
        <v>48.131768703908278</v>
      </c>
      <c r="I230" s="131">
        <f>IF(I$34=0,0,I$34/NFM!I$13*1000)</f>
        <v>40.08271128495619</v>
      </c>
      <c r="J230" s="131">
        <f>IF(J$34=0,0,J$34/NFM!J$13*1000)</f>
        <v>57.538011009369285</v>
      </c>
      <c r="K230" s="131">
        <f>IF(K$34=0,0,K$34/NFM!K$13*1000)</f>
        <v>72.873939756006351</v>
      </c>
      <c r="L230" s="131">
        <f>IF(L$34=0,0,L$34/NFM!L$13*1000)</f>
        <v>67.561207552240077</v>
      </c>
      <c r="M230" s="131">
        <f>IF(M$34=0,0,M$34/NFM!M$13*1000)</f>
        <v>69.857974277363112</v>
      </c>
      <c r="N230" s="131">
        <f>IF(N$34=0,0,N$34/NFM!N$13*1000)</f>
        <v>64.066773595810645</v>
      </c>
      <c r="O230" s="131">
        <f>IF(O$34=0,0,O$34/NFM!O$13*1000)</f>
        <v>83.919401453382065</v>
      </c>
      <c r="P230" s="131">
        <f>IF(P$34=0,0,P$34/NFM!P$13*1000)</f>
        <v>83.649446335188017</v>
      </c>
      <c r="Q230" s="131">
        <f>IF(Q$34=0,0,Q$34/NFM!Q$13*1000)</f>
        <v>70.48714512235388</v>
      </c>
    </row>
    <row r="231" spans="1:17" x14ac:dyDescent="0.25">
      <c r="A231" s="76" t="s">
        <v>82</v>
      </c>
      <c r="B231" s="130">
        <f>IF(B$35=0,0,B$35/NFM!B$13*1000)</f>
        <v>38.289528121629942</v>
      </c>
      <c r="C231" s="130">
        <f>IF(C$35=0,0,C$35/NFM!C$13*1000)</f>
        <v>45.642172522985099</v>
      </c>
      <c r="D231" s="130">
        <f>IF(D$35=0,0,D$35/NFM!D$13*1000)</f>
        <v>43.015770960907929</v>
      </c>
      <c r="E231" s="130">
        <f>IF(E$35=0,0,E$35/NFM!E$13*1000)</f>
        <v>48.354166838284677</v>
      </c>
      <c r="F231" s="130">
        <f>IF(F$35=0,0,F$35/NFM!F$13*1000)</f>
        <v>43.617596067923557</v>
      </c>
      <c r="G231" s="130">
        <f>IF(G$35=0,0,G$35/NFM!G$13*1000)</f>
        <v>52.584852083165309</v>
      </c>
      <c r="H231" s="130">
        <f>IF(H$35=0,0,H$35/NFM!H$13*1000)</f>
        <v>47.684472125516216</v>
      </c>
      <c r="I231" s="130">
        <f>IF(I$35=0,0,I$35/NFM!I$13*1000)</f>
        <v>39.710215943662348</v>
      </c>
      <c r="J231" s="130">
        <f>IF(J$35=0,0,J$35/NFM!J$13*1000)</f>
        <v>57.003300647689073</v>
      </c>
      <c r="K231" s="130">
        <f>IF(K$35=0,0,K$35/NFM!K$13*1000)</f>
        <v>72.196710042979745</v>
      </c>
      <c r="L231" s="130">
        <f>IF(L$35=0,0,L$35/NFM!L$13*1000)</f>
        <v>66.933349948334893</v>
      </c>
      <c r="M231" s="130">
        <f>IF(M$35=0,0,M$35/NFM!M$13*1000)</f>
        <v>69.208772436061807</v>
      </c>
      <c r="N231" s="130">
        <f>IF(N$35=0,0,N$35/NFM!N$13*1000)</f>
        <v>63.471390351236515</v>
      </c>
      <c r="O231" s="130">
        <f>IF(O$35=0,0,O$35/NFM!O$13*1000)</f>
        <v>83.139524417037862</v>
      </c>
      <c r="P231" s="130">
        <f>IF(P$35=0,0,P$35/NFM!P$13*1000)</f>
        <v>82.87207803691723</v>
      </c>
      <c r="Q231" s="130">
        <f>IF(Q$35=0,0,Q$35/NFM!Q$13*1000)</f>
        <v>69.832096291137887</v>
      </c>
    </row>
    <row r="232" spans="1:17" x14ac:dyDescent="0.25">
      <c r="A232" s="76" t="s">
        <v>81</v>
      </c>
      <c r="B232" s="130">
        <f>IF(B$36=0,0,B$36/NFM!B$13*1000)</f>
        <v>47.123731403898198</v>
      </c>
      <c r="C232" s="130">
        <f>IF(C$36=0,0,C$36/NFM!C$13*1000)</f>
        <v>56.172786246705343</v>
      </c>
      <c r="D232" s="130">
        <f>IF(D$36=0,0,D$36/NFM!D$13*1000)</f>
        <v>52.940418342432672</v>
      </c>
      <c r="E232" s="130">
        <f>IF(E$36=0,0,E$36/NFM!E$13*1000)</f>
        <v>59.51049496113793</v>
      </c>
      <c r="F232" s="130">
        <f>IF(F$36=0,0,F$36/NFM!F$13*1000)</f>
        <v>53.681097219566844</v>
      </c>
      <c r="G232" s="130">
        <f>IF(G$36=0,0,G$36/NFM!G$13*1000)</f>
        <v>64.717288695991186</v>
      </c>
      <c r="H232" s="130">
        <f>IF(H$36=0,0,H$36/NFM!H$13*1000)</f>
        <v>58.686287525964971</v>
      </c>
      <c r="I232" s="130">
        <f>IF(I$36=0,0,I$36/NFM!I$13*1000)</f>
        <v>48.872201928830705</v>
      </c>
      <c r="J232" s="130">
        <f>IF(J$36=0,0,J$36/NFM!J$13*1000)</f>
        <v>70.155166716194216</v>
      </c>
      <c r="K232" s="130">
        <f>IF(K$36=0,0,K$36/NFM!K$13*1000)</f>
        <v>88.854016730192839</v>
      </c>
      <c r="L232" s="130">
        <f>IF(L$36=0,0,L$36/NFM!L$13*1000)</f>
        <v>82.37628823497208</v>
      </c>
      <c r="M232" s="130">
        <f>IF(M$36=0,0,M$36/NFM!M$13*1000)</f>
        <v>85.176698775457666</v>
      </c>
      <c r="N232" s="130">
        <f>IF(N$36=0,0,N$36/NFM!N$13*1000)</f>
        <v>78.115581399761595</v>
      </c>
      <c r="O232" s="130">
        <f>IF(O$36=0,0,O$36/NFM!O$13*1000)</f>
        <v>102.32156962684317</v>
      </c>
      <c r="P232" s="130">
        <f>IF(P$36=0,0,P$36/NFM!P$13*1000)</f>
        <v>101.99241771507985</v>
      </c>
      <c r="Q232" s="130">
        <f>IF(Q$36=0,0,Q$36/NFM!Q$13*1000)</f>
        <v>85.943836616147181</v>
      </c>
    </row>
    <row r="233" spans="1:17" x14ac:dyDescent="0.25">
      <c r="A233" s="76" t="s">
        <v>80</v>
      </c>
      <c r="B233" s="130">
        <f>IF(B$37=0,0,B$37/NFM!B$13*1000)</f>
        <v>38.201705170562128</v>
      </c>
      <c r="C233" s="130">
        <f>IF(C$37=0,0,C$37/NFM!C$13*1000)</f>
        <v>45.537485145502103</v>
      </c>
      <c r="D233" s="130">
        <f>IF(D$37=0,0,D$37/NFM!D$13*1000)</f>
        <v>42.917107641364176</v>
      </c>
      <c r="E233" s="130">
        <f>IF(E$37=0,0,E$37/NFM!E$13*1000)</f>
        <v>48.243259082653054</v>
      </c>
      <c r="F233" s="130">
        <f>IF(F$37=0,0,F$37/NFM!F$13*1000)</f>
        <v>43.517552369474188</v>
      </c>
      <c r="G233" s="130">
        <f>IF(G$37=0,0,G$37/NFM!G$13*1000)</f>
        <v>52.464240596997662</v>
      </c>
      <c r="H233" s="130">
        <f>IF(H$37=0,0,H$37/NFM!H$13*1000)</f>
        <v>47.575100418221446</v>
      </c>
      <c r="I233" s="130">
        <f>IF(I$37=0,0,I$37/NFM!I$13*1000)</f>
        <v>39.619134425482386</v>
      </c>
      <c r="J233" s="130">
        <f>IF(J$37=0,0,J$37/NFM!J$13*1000)</f>
        <v>56.872554766789648</v>
      </c>
      <c r="K233" s="130">
        <f>IF(K$37=0,0,K$37/NFM!K$13*1000)</f>
        <v>72.031115729223245</v>
      </c>
      <c r="L233" s="130">
        <f>IF(L$37=0,0,L$37/NFM!L$13*1000)</f>
        <v>66.779827964500484</v>
      </c>
      <c r="M233" s="130">
        <f>IF(M$37=0,0,M$37/NFM!M$13*1000)</f>
        <v>69.050031419045141</v>
      </c>
      <c r="N233" s="130">
        <f>IF(N$37=0,0,N$37/NFM!N$13*1000)</f>
        <v>63.32580890684482</v>
      </c>
      <c r="O233" s="130">
        <f>IF(O$37=0,0,O$37/NFM!O$13*1000)</f>
        <v>82.948831067109808</v>
      </c>
      <c r="P233" s="130">
        <f>IF(P$37=0,0,P$37/NFM!P$13*1000)</f>
        <v>82.681998116600511</v>
      </c>
      <c r="Q233" s="130">
        <f>IF(Q$37=0,0,Q$37/NFM!Q$13*1000)</f>
        <v>69.671925584513929</v>
      </c>
    </row>
    <row r="234" spans="1:17" x14ac:dyDescent="0.25">
      <c r="A234" s="129" t="s">
        <v>79</v>
      </c>
      <c r="B234" s="128">
        <f>IF(B$38=0,0,B$38/NFM!B$13*1000)</f>
        <v>0.44699175704662819</v>
      </c>
      <c r="C234" s="128">
        <f>IF(C$38=0,0,C$38/NFM!C$13*1000)</f>
        <v>0.53282649048760244</v>
      </c>
      <c r="D234" s="128">
        <f>IF(D$38=0,0,D$38/NFM!D$13*1000)</f>
        <v>0.50216589197582051</v>
      </c>
      <c r="E234" s="128">
        <f>IF(E$38=0,0,E$38/NFM!E$13*1000)</f>
        <v>0.56448629836628517</v>
      </c>
      <c r="F234" s="128">
        <f>IF(F$38=0,0,F$38/NFM!F$13*1000)</f>
        <v>0.50919159522202273</v>
      </c>
      <c r="G234" s="128">
        <f>IF(G$38=0,0,G$38/NFM!G$13*1000)</f>
        <v>0.61387529645247896</v>
      </c>
      <c r="H234" s="128">
        <f>IF(H$38=0,0,H$38/NFM!H$13*1000)</f>
        <v>0.55666828568683124</v>
      </c>
      <c r="I234" s="128">
        <f>IF(I$38=0,0,I$38/NFM!I$13*1000)</f>
        <v>0.46357685947379229</v>
      </c>
      <c r="J234" s="128">
        <f>IF(J$38=0,0,J$38/NFM!J$13*1000)</f>
        <v>0.66545624257965097</v>
      </c>
      <c r="K234" s="128">
        <f>IF(K$38=0,0,K$38/NFM!K$13*1000)</f>
        <v>0.84282402678311474</v>
      </c>
      <c r="L234" s="128">
        <f>IF(L$38=0,0,L$38/NFM!L$13*1000)</f>
        <v>0.78137958773960092</v>
      </c>
      <c r="M234" s="128">
        <f>IF(M$38=0,0,M$38/NFM!M$13*1000)</f>
        <v>0.80794285831795776</v>
      </c>
      <c r="N234" s="128">
        <f>IF(N$38=0,0,N$38/NFM!N$13*1000)</f>
        <v>0.74096468896582157</v>
      </c>
      <c r="O234" s="128">
        <f>IF(O$38=0,0,O$38/NFM!O$13*1000)</f>
        <v>0.97057038627225645</v>
      </c>
      <c r="P234" s="128">
        <f>IF(P$38=0,0,P$38/NFM!P$13*1000)</f>
        <v>0.9674482185875013</v>
      </c>
      <c r="Q234" s="128">
        <f>IF(Q$38=0,0,Q$38/NFM!Q$13*1000)</f>
        <v>0.81521953783995316</v>
      </c>
    </row>
    <row r="235" spans="1:17" x14ac:dyDescent="0.25">
      <c r="A235" s="127" t="s">
        <v>150</v>
      </c>
      <c r="B235" s="126">
        <f>IF(B$43=0,0,B$43/NFM!B$13*1000)</f>
        <v>311.42131619471832</v>
      </c>
      <c r="C235" s="126">
        <f>IF(C$43=0,0,C$43/NFM!C$13*1000)</f>
        <v>371.22278958211814</v>
      </c>
      <c r="D235" s="126">
        <f>IF(D$43=0,0,D$43/NFM!D$13*1000)</f>
        <v>300.86781249677773</v>
      </c>
      <c r="E235" s="126">
        <f>IF(E$43=0,0,E$43/NFM!E$13*1000)</f>
        <v>393.28033065445334</v>
      </c>
      <c r="F235" s="126">
        <f>IF(F$43=0,0,F$43/NFM!F$13*1000)</f>
        <v>354.75624388927804</v>
      </c>
      <c r="G235" s="126">
        <f>IF(G$43=0,0,G$43/NFM!G$13*1000)</f>
        <v>427.68988417992557</v>
      </c>
      <c r="H235" s="126">
        <f>IF(H$43=0,0,H$43/NFM!H$13*1000)</f>
        <v>387.83348345809986</v>
      </c>
      <c r="I235" s="126">
        <f>IF(I$43=0,0,I$43/NFM!I$13*1000)</f>
        <v>322.9762371651131</v>
      </c>
      <c r="J235" s="126">
        <f>IF(J$43=0,0,J$43/NFM!J$13*1000)</f>
        <v>463.62657849309858</v>
      </c>
      <c r="K235" s="126">
        <f>IF(K$43=0,0,K$43/NFM!K$13*1000)</f>
        <v>587.19957046981972</v>
      </c>
      <c r="L235" s="126">
        <f>IF(L$43=0,0,L$43/NFM!L$13*1000)</f>
        <v>544.39093299917135</v>
      </c>
      <c r="M235" s="126">
        <f>IF(M$43=0,0,M$43/NFM!M$13*1000)</f>
        <v>562.8976919170666</v>
      </c>
      <c r="N235" s="126">
        <f>IF(N$43=0,0,N$43/NFM!N$13*1000)</f>
        <v>516.23367781136767</v>
      </c>
      <c r="O235" s="126">
        <f>IF(O$43=0,0,O$43/NFM!O$13*1000)</f>
        <v>676.20107616658413</v>
      </c>
      <c r="P235" s="126">
        <f>IF(P$43=0,0,P$43/NFM!P$13*1000)</f>
        <v>674.02584685991565</v>
      </c>
      <c r="Q235" s="126">
        <f>IF(Q$43=0,0,Q$43/NFM!Q$13*1000)</f>
        <v>567.96738968787054</v>
      </c>
    </row>
    <row r="236" spans="1:17" x14ac:dyDescent="0.25">
      <c r="A236" s="127" t="s">
        <v>148</v>
      </c>
      <c r="B236" s="126">
        <f>IF(B$44=0,0,B$44/NFM!B$13*1000)</f>
        <v>37.978209292038827</v>
      </c>
      <c r="C236" s="126">
        <f>IF(C$44=0,0,C$44/NFM!C$13*1000)</f>
        <v>45.271071900258299</v>
      </c>
      <c r="D236" s="126">
        <f>IF(D$44=0,0,D$44/NFM!D$13*1000)</f>
        <v>42.666024695376272</v>
      </c>
      <c r="E236" s="126">
        <f>IF(E$44=0,0,E$44/NFM!E$13*1000)</f>
        <v>47.961015933469916</v>
      </c>
      <c r="F236" s="126">
        <f>IF(F$44=0,0,F$44/NFM!F$13*1000)</f>
        <v>43.262956571863178</v>
      </c>
      <c r="G236" s="126">
        <f>IF(G$44=0,0,G$44/NFM!G$13*1000)</f>
        <v>52.157302948771417</v>
      </c>
      <c r="H236" s="126">
        <f>IF(H$44=0,0,H$44/NFM!H$13*1000)</f>
        <v>47.296766275378033</v>
      </c>
      <c r="I236" s="126">
        <f>IF(I$44=0,0,I$44/NFM!I$13*1000)</f>
        <v>39.387345995745498</v>
      </c>
      <c r="J236" s="126">
        <f>IF(J$44=0,0,J$44/NFM!J$13*1000)</f>
        <v>56.539826645499822</v>
      </c>
      <c r="K236" s="126">
        <f>IF(K$44=0,0,K$44/NFM!K$13*1000)</f>
        <v>71.609703715831685</v>
      </c>
      <c r="L236" s="126">
        <f>IF(L$44=0,0,L$44/NFM!L$13*1000)</f>
        <v>66.389138170630673</v>
      </c>
      <c r="M236" s="126">
        <f>IF(M$44=0,0,M$44/NFM!M$13*1000)</f>
        <v>68.646059989886169</v>
      </c>
      <c r="N236" s="126">
        <f>IF(N$44=0,0,N$44/NFM!N$13*1000)</f>
        <v>62.955326562361911</v>
      </c>
      <c r="O236" s="126">
        <f>IF(O$44=0,0,O$44/NFM!O$13*1000)</f>
        <v>82.463545873973672</v>
      </c>
      <c r="P236" s="126">
        <f>IF(P$44=0,0,P$44/NFM!P$13*1000)</f>
        <v>82.198274007306779</v>
      </c>
      <c r="Q236" s="126">
        <f>IF(Q$44=0,0,Q$44/NFM!Q$13*1000)</f>
        <v>69.26431581559396</v>
      </c>
    </row>
    <row r="237" spans="1:17" x14ac:dyDescent="0.25">
      <c r="A237" s="72" t="s">
        <v>147</v>
      </c>
      <c r="B237" s="125">
        <f>IF(B$51=0,0,B$51/NFM!B$13*1000)</f>
        <v>23.559976304408575</v>
      </c>
      <c r="C237" s="125">
        <f>IF(C$51=0,0,C$51/NFM!C$13*1000)</f>
        <v>28.084140909425283</v>
      </c>
      <c r="D237" s="125">
        <f>IF(D$51=0,0,D$51/NFM!D$13*1000)</f>
        <v>75.461676562434846</v>
      </c>
      <c r="E237" s="125">
        <f>IF(E$51=0,0,E$51/NFM!E$13*1000)</f>
        <v>29.752861443227165</v>
      </c>
      <c r="F237" s="125">
        <f>IF(F$51=0,0,F$51/NFM!F$13*1000)</f>
        <v>26.8383962986222</v>
      </c>
      <c r="G237" s="125">
        <f>IF(G$51=0,0,G$51/NFM!G$13*1000)</f>
        <v>32.356049547404709</v>
      </c>
      <c r="H237" s="125">
        <f>IF(H$51=0,0,H$51/NFM!H$13*1000)</f>
        <v>29.34079077173983</v>
      </c>
      <c r="I237" s="125">
        <f>IF(I$51=0,0,I$51/NFM!I$13*1000)</f>
        <v>24.434141463005485</v>
      </c>
      <c r="J237" s="125">
        <f>IF(J$51=0,0,J$51/NFM!J$13*1000)</f>
        <v>35.074770529072332</v>
      </c>
      <c r="K237" s="125">
        <f>IF(K$51=0,0,K$51/NFM!K$13*1000)</f>
        <v>44.423445816977377</v>
      </c>
      <c r="L237" s="125">
        <f>IF(L$51=0,0,L$51/NFM!L$13*1000)</f>
        <v>41.184841289977442</v>
      </c>
      <c r="M237" s="125">
        <f>IF(M$51=0,0,M$51/NFM!M$13*1000)</f>
        <v>42.58493427945151</v>
      </c>
      <c r="N237" s="125">
        <f>IF(N$51=0,0,N$51/NFM!N$13*1000)</f>
        <v>39.05465870283863</v>
      </c>
      <c r="O237" s="125">
        <f>IF(O$51=0,0,O$51/NFM!O$13*1000)</f>
        <v>51.156682291905661</v>
      </c>
      <c r="P237" s="125">
        <f>IF(P$51=0,0,P$51/NFM!P$13*1000)</f>
        <v>50.992119533171042</v>
      </c>
      <c r="Q237" s="125">
        <f>IF(Q$51=0,0,Q$51/NFM!Q$13*1000)</f>
        <v>42.968472441867888</v>
      </c>
    </row>
    <row r="238" spans="1:17" x14ac:dyDescent="0.25">
      <c r="A238" s="196"/>
      <c r="B238" s="196"/>
      <c r="C238" s="196"/>
      <c r="D238" s="196"/>
      <c r="E238" s="196"/>
      <c r="F238" s="196"/>
      <c r="G238" s="196"/>
      <c r="H238" s="196"/>
      <c r="I238" s="196"/>
      <c r="J238" s="196"/>
      <c r="K238" s="196"/>
      <c r="L238" s="196"/>
      <c r="M238" s="196"/>
      <c r="N238" s="196"/>
      <c r="O238" s="196"/>
      <c r="P238" s="196"/>
      <c r="Q238" s="196"/>
    </row>
    <row r="239" spans="1:17" x14ac:dyDescent="0.25">
      <c r="A239" s="78" t="s">
        <v>344</v>
      </c>
      <c r="B239" s="133">
        <f t="shared" ref="B239:Q239" si="56">SUM(B$240:B$247)</f>
        <v>0</v>
      </c>
      <c r="C239" s="133">
        <f t="shared" si="56"/>
        <v>0</v>
      </c>
      <c r="D239" s="133">
        <f t="shared" si="56"/>
        <v>0</v>
      </c>
      <c r="E239" s="133">
        <f t="shared" si="56"/>
        <v>0</v>
      </c>
      <c r="F239" s="133">
        <f t="shared" si="56"/>
        <v>0</v>
      </c>
      <c r="G239" s="133">
        <f t="shared" si="56"/>
        <v>0</v>
      </c>
      <c r="H239" s="133">
        <f t="shared" si="56"/>
        <v>0</v>
      </c>
      <c r="I239" s="133">
        <f t="shared" si="56"/>
        <v>0</v>
      </c>
      <c r="J239" s="133">
        <f t="shared" si="56"/>
        <v>0</v>
      </c>
      <c r="K239" s="133">
        <f t="shared" si="56"/>
        <v>0</v>
      </c>
      <c r="L239" s="133">
        <f t="shared" si="56"/>
        <v>0</v>
      </c>
      <c r="M239" s="133">
        <f t="shared" si="56"/>
        <v>0</v>
      </c>
      <c r="N239" s="133">
        <f t="shared" si="56"/>
        <v>0</v>
      </c>
      <c r="O239" s="133">
        <f t="shared" si="56"/>
        <v>0</v>
      </c>
      <c r="P239" s="133">
        <f t="shared" si="56"/>
        <v>0</v>
      </c>
      <c r="Q239" s="133">
        <f t="shared" si="56"/>
        <v>0</v>
      </c>
    </row>
    <row r="240" spans="1:17" x14ac:dyDescent="0.25">
      <c r="A240" s="132" t="s">
        <v>83</v>
      </c>
      <c r="B240" s="131">
        <f>IF(B$71=0,0,B$71/NFM!B$14*1000)</f>
        <v>0</v>
      </c>
      <c r="C240" s="131">
        <f>IF(C$71=0,0,C$71/NFM!C$14*1000)</f>
        <v>0</v>
      </c>
      <c r="D240" s="131">
        <f>IF(D$71=0,0,D$71/NFM!D$14*1000)</f>
        <v>0</v>
      </c>
      <c r="E240" s="131">
        <f>IF(E$71=0,0,E$71/NFM!E$14*1000)</f>
        <v>0</v>
      </c>
      <c r="F240" s="131">
        <f>IF(F$71=0,0,F$71/NFM!F$14*1000)</f>
        <v>0</v>
      </c>
      <c r="G240" s="131">
        <f>IF(G$71=0,0,G$71/NFM!G$14*1000)</f>
        <v>0</v>
      </c>
      <c r="H240" s="131">
        <f>IF(H$71=0,0,H$71/NFM!H$14*1000)</f>
        <v>0</v>
      </c>
      <c r="I240" s="131">
        <f>IF(I$71=0,0,I$71/NFM!I$14*1000)</f>
        <v>0</v>
      </c>
      <c r="J240" s="131">
        <f>IF(J$71=0,0,J$71/NFM!J$14*1000)</f>
        <v>0</v>
      </c>
      <c r="K240" s="131">
        <f>IF(K$71=0,0,K$71/NFM!K$14*1000)</f>
        <v>0</v>
      </c>
      <c r="L240" s="131">
        <f>IF(L$71=0,0,L$71/NFM!L$14*1000)</f>
        <v>0</v>
      </c>
      <c r="M240" s="131">
        <f>IF(M$71=0,0,M$71/NFM!M$14*1000)</f>
        <v>0</v>
      </c>
      <c r="N240" s="131">
        <f>IF(N$71=0,0,N$71/NFM!N$14*1000)</f>
        <v>0</v>
      </c>
      <c r="O240" s="131">
        <f>IF(O$71=0,0,O$71/NFM!O$14*1000)</f>
        <v>0</v>
      </c>
      <c r="P240" s="131">
        <f>IF(P$71=0,0,P$71/NFM!P$14*1000)</f>
        <v>0</v>
      </c>
      <c r="Q240" s="131">
        <f>IF(Q$71=0,0,Q$71/NFM!Q$14*1000)</f>
        <v>0</v>
      </c>
    </row>
    <row r="241" spans="1:17" x14ac:dyDescent="0.25">
      <c r="A241" s="76" t="s">
        <v>82</v>
      </c>
      <c r="B241" s="130">
        <f>IF(B$72=0,0,B$72/NFM!B$14*1000)</f>
        <v>0</v>
      </c>
      <c r="C241" s="130">
        <f>IF(C$72=0,0,C$72/NFM!C$14*1000)</f>
        <v>0</v>
      </c>
      <c r="D241" s="130">
        <f>IF(D$72=0,0,D$72/NFM!D$14*1000)</f>
        <v>0</v>
      </c>
      <c r="E241" s="130">
        <f>IF(E$72=0,0,E$72/NFM!E$14*1000)</f>
        <v>0</v>
      </c>
      <c r="F241" s="130">
        <f>IF(F$72=0,0,F$72/NFM!F$14*1000)</f>
        <v>0</v>
      </c>
      <c r="G241" s="130">
        <f>IF(G$72=0,0,G$72/NFM!G$14*1000)</f>
        <v>0</v>
      </c>
      <c r="H241" s="130">
        <f>IF(H$72=0,0,H$72/NFM!H$14*1000)</f>
        <v>0</v>
      </c>
      <c r="I241" s="130">
        <f>IF(I$72=0,0,I$72/NFM!I$14*1000)</f>
        <v>0</v>
      </c>
      <c r="J241" s="130">
        <f>IF(J$72=0,0,J$72/NFM!J$14*1000)</f>
        <v>0</v>
      </c>
      <c r="K241" s="130">
        <f>IF(K$72=0,0,K$72/NFM!K$14*1000)</f>
        <v>0</v>
      </c>
      <c r="L241" s="130">
        <f>IF(L$72=0,0,L$72/NFM!L$14*1000)</f>
        <v>0</v>
      </c>
      <c r="M241" s="130">
        <f>IF(M$72=0,0,M$72/NFM!M$14*1000)</f>
        <v>0</v>
      </c>
      <c r="N241" s="130">
        <f>IF(N$72=0,0,N$72/NFM!N$14*1000)</f>
        <v>0</v>
      </c>
      <c r="O241" s="130">
        <f>IF(O$72=0,0,O$72/NFM!O$14*1000)</f>
        <v>0</v>
      </c>
      <c r="P241" s="130">
        <f>IF(P$72=0,0,P$72/NFM!P$14*1000)</f>
        <v>0</v>
      </c>
      <c r="Q241" s="130">
        <f>IF(Q$72=0,0,Q$72/NFM!Q$14*1000)</f>
        <v>0</v>
      </c>
    </row>
    <row r="242" spans="1:17" x14ac:dyDescent="0.25">
      <c r="A242" s="76" t="s">
        <v>81</v>
      </c>
      <c r="B242" s="130">
        <f>IF(B$73=0,0,B$73/NFM!B$14*1000)</f>
        <v>0</v>
      </c>
      <c r="C242" s="130">
        <f>IF(C$73=0,0,C$73/NFM!C$14*1000)</f>
        <v>0</v>
      </c>
      <c r="D242" s="130">
        <f>IF(D$73=0,0,D$73/NFM!D$14*1000)</f>
        <v>0</v>
      </c>
      <c r="E242" s="130">
        <f>IF(E$73=0,0,E$73/NFM!E$14*1000)</f>
        <v>0</v>
      </c>
      <c r="F242" s="130">
        <f>IF(F$73=0,0,F$73/NFM!F$14*1000)</f>
        <v>0</v>
      </c>
      <c r="G242" s="130">
        <f>IF(G$73=0,0,G$73/NFM!G$14*1000)</f>
        <v>0</v>
      </c>
      <c r="H242" s="130">
        <f>IF(H$73=0,0,H$73/NFM!H$14*1000)</f>
        <v>0</v>
      </c>
      <c r="I242" s="130">
        <f>IF(I$73=0,0,I$73/NFM!I$14*1000)</f>
        <v>0</v>
      </c>
      <c r="J242" s="130">
        <f>IF(J$73=0,0,J$73/NFM!J$14*1000)</f>
        <v>0</v>
      </c>
      <c r="K242" s="130">
        <f>IF(K$73=0,0,K$73/NFM!K$14*1000)</f>
        <v>0</v>
      </c>
      <c r="L242" s="130">
        <f>IF(L$73=0,0,L$73/NFM!L$14*1000)</f>
        <v>0</v>
      </c>
      <c r="M242" s="130">
        <f>IF(M$73=0,0,M$73/NFM!M$14*1000)</f>
        <v>0</v>
      </c>
      <c r="N242" s="130">
        <f>IF(N$73=0,0,N$73/NFM!N$14*1000)</f>
        <v>0</v>
      </c>
      <c r="O242" s="130">
        <f>IF(O$73=0,0,O$73/NFM!O$14*1000)</f>
        <v>0</v>
      </c>
      <c r="P242" s="130">
        <f>IF(P$73=0,0,P$73/NFM!P$14*1000)</f>
        <v>0</v>
      </c>
      <c r="Q242" s="130">
        <f>IF(Q$73=0,0,Q$73/NFM!Q$14*1000)</f>
        <v>0</v>
      </c>
    </row>
    <row r="243" spans="1:17" x14ac:dyDescent="0.25">
      <c r="A243" s="76" t="s">
        <v>80</v>
      </c>
      <c r="B243" s="130">
        <f>IF(B$74=0,0,B$74/NFM!B$14*1000)</f>
        <v>0</v>
      </c>
      <c r="C243" s="130">
        <f>IF(C$74=0,0,C$74/NFM!C$14*1000)</f>
        <v>0</v>
      </c>
      <c r="D243" s="130">
        <f>IF(D$74=0,0,D$74/NFM!D$14*1000)</f>
        <v>0</v>
      </c>
      <c r="E243" s="130">
        <f>IF(E$74=0,0,E$74/NFM!E$14*1000)</f>
        <v>0</v>
      </c>
      <c r="F243" s="130">
        <f>IF(F$74=0,0,F$74/NFM!F$14*1000)</f>
        <v>0</v>
      </c>
      <c r="G243" s="130">
        <f>IF(G$74=0,0,G$74/NFM!G$14*1000)</f>
        <v>0</v>
      </c>
      <c r="H243" s="130">
        <f>IF(H$74=0,0,H$74/NFM!H$14*1000)</f>
        <v>0</v>
      </c>
      <c r="I243" s="130">
        <f>IF(I$74=0,0,I$74/NFM!I$14*1000)</f>
        <v>0</v>
      </c>
      <c r="J243" s="130">
        <f>IF(J$74=0,0,J$74/NFM!J$14*1000)</f>
        <v>0</v>
      </c>
      <c r="K243" s="130">
        <f>IF(K$74=0,0,K$74/NFM!K$14*1000)</f>
        <v>0</v>
      </c>
      <c r="L243" s="130">
        <f>IF(L$74=0,0,L$74/NFM!L$14*1000)</f>
        <v>0</v>
      </c>
      <c r="M243" s="130">
        <f>IF(M$74=0,0,M$74/NFM!M$14*1000)</f>
        <v>0</v>
      </c>
      <c r="N243" s="130">
        <f>IF(N$74=0,0,N$74/NFM!N$14*1000)</f>
        <v>0</v>
      </c>
      <c r="O243" s="130">
        <f>IF(O$74=0,0,O$74/NFM!O$14*1000)</f>
        <v>0</v>
      </c>
      <c r="P243" s="130">
        <f>IF(P$74=0,0,P$74/NFM!P$14*1000)</f>
        <v>0</v>
      </c>
      <c r="Q243" s="130">
        <f>IF(Q$74=0,0,Q$74/NFM!Q$14*1000)</f>
        <v>0</v>
      </c>
    </row>
    <row r="244" spans="1:17" x14ac:dyDescent="0.25">
      <c r="A244" s="129" t="s">
        <v>79</v>
      </c>
      <c r="B244" s="128">
        <f>IF(B$75=0,0,B$75/NFM!B$14*1000)</f>
        <v>0</v>
      </c>
      <c r="C244" s="128">
        <f>IF(C$75=0,0,C$75/NFM!C$14*1000)</f>
        <v>0</v>
      </c>
      <c r="D244" s="128">
        <f>IF(D$75=0,0,D$75/NFM!D$14*1000)</f>
        <v>0</v>
      </c>
      <c r="E244" s="128">
        <f>IF(E$75=0,0,E$75/NFM!E$14*1000)</f>
        <v>0</v>
      </c>
      <c r="F244" s="128">
        <f>IF(F$75=0,0,F$75/NFM!F$14*1000)</f>
        <v>0</v>
      </c>
      <c r="G244" s="128">
        <f>IF(G$75=0,0,G$75/NFM!G$14*1000)</f>
        <v>0</v>
      </c>
      <c r="H244" s="128">
        <f>IF(H$75=0,0,H$75/NFM!H$14*1000)</f>
        <v>0</v>
      </c>
      <c r="I244" s="128">
        <f>IF(I$75=0,0,I$75/NFM!I$14*1000)</f>
        <v>0</v>
      </c>
      <c r="J244" s="128">
        <f>IF(J$75=0,0,J$75/NFM!J$14*1000)</f>
        <v>0</v>
      </c>
      <c r="K244" s="128">
        <f>IF(K$75=0,0,K$75/NFM!K$14*1000)</f>
        <v>0</v>
      </c>
      <c r="L244" s="128">
        <f>IF(L$75=0,0,L$75/NFM!L$14*1000)</f>
        <v>0</v>
      </c>
      <c r="M244" s="128">
        <f>IF(M$75=0,0,M$75/NFM!M$14*1000)</f>
        <v>0</v>
      </c>
      <c r="N244" s="128">
        <f>IF(N$75=0,0,N$75/NFM!N$14*1000)</f>
        <v>0</v>
      </c>
      <c r="O244" s="128">
        <f>IF(O$75=0,0,O$75/NFM!O$14*1000)</f>
        <v>0</v>
      </c>
      <c r="P244" s="128">
        <f>IF(P$75=0,0,P$75/NFM!P$14*1000)</f>
        <v>0</v>
      </c>
      <c r="Q244" s="128">
        <f>IF(Q$75=0,0,Q$75/NFM!Q$14*1000)</f>
        <v>0</v>
      </c>
    </row>
    <row r="245" spans="1:17" x14ac:dyDescent="0.25">
      <c r="A245" s="127" t="s">
        <v>149</v>
      </c>
      <c r="B245" s="126">
        <f>IF(B$80=0,0,B$80/NFM!B$14*1000)</f>
        <v>0</v>
      </c>
      <c r="C245" s="126">
        <f>IF(C$80=0,0,C$80/NFM!C$14*1000)</f>
        <v>0</v>
      </c>
      <c r="D245" s="126">
        <f>IF(D$80=0,0,D$80/NFM!D$14*1000)</f>
        <v>0</v>
      </c>
      <c r="E245" s="126">
        <f>IF(E$80=0,0,E$80/NFM!E$14*1000)</f>
        <v>0</v>
      </c>
      <c r="F245" s="126">
        <f>IF(F$80=0,0,F$80/NFM!F$14*1000)</f>
        <v>0</v>
      </c>
      <c r="G245" s="126">
        <f>IF(G$80=0,0,G$80/NFM!G$14*1000)</f>
        <v>0</v>
      </c>
      <c r="H245" s="126">
        <f>IF(H$80=0,0,H$80/NFM!H$14*1000)</f>
        <v>0</v>
      </c>
      <c r="I245" s="126">
        <f>IF(I$80=0,0,I$80/NFM!I$14*1000)</f>
        <v>0</v>
      </c>
      <c r="J245" s="126">
        <f>IF(J$80=0,0,J$80/NFM!J$14*1000)</f>
        <v>0</v>
      </c>
      <c r="K245" s="126">
        <f>IF(K$80=0,0,K$80/NFM!K$14*1000)</f>
        <v>0</v>
      </c>
      <c r="L245" s="126">
        <f>IF(L$80=0,0,L$80/NFM!L$14*1000)</f>
        <v>0</v>
      </c>
      <c r="M245" s="126">
        <f>IF(M$80=0,0,M$80/NFM!M$14*1000)</f>
        <v>0</v>
      </c>
      <c r="N245" s="126">
        <f>IF(N$80=0,0,N$80/NFM!N$14*1000)</f>
        <v>0</v>
      </c>
      <c r="O245" s="126">
        <f>IF(O$80=0,0,O$80/NFM!O$14*1000)</f>
        <v>0</v>
      </c>
      <c r="P245" s="126">
        <f>IF(P$80=0,0,P$80/NFM!P$14*1000)</f>
        <v>0</v>
      </c>
      <c r="Q245" s="126">
        <f>IF(Q$80=0,0,Q$80/NFM!Q$14*1000)</f>
        <v>0</v>
      </c>
    </row>
    <row r="246" spans="1:17" x14ac:dyDescent="0.25">
      <c r="A246" s="127" t="s">
        <v>148</v>
      </c>
      <c r="B246" s="126">
        <f>IF(B$87=0,0,B$87/NFM!B$14*1000)</f>
        <v>0</v>
      </c>
      <c r="C246" s="126">
        <f>IF(C$87=0,0,C$87/NFM!C$14*1000)</f>
        <v>0</v>
      </c>
      <c r="D246" s="126">
        <f>IF(D$87=0,0,D$87/NFM!D$14*1000)</f>
        <v>0</v>
      </c>
      <c r="E246" s="126">
        <f>IF(E$87=0,0,E$87/NFM!E$14*1000)</f>
        <v>0</v>
      </c>
      <c r="F246" s="126">
        <f>IF(F$87=0,0,F$87/NFM!F$14*1000)</f>
        <v>0</v>
      </c>
      <c r="G246" s="126">
        <f>IF(G$87=0,0,G$87/NFM!G$14*1000)</f>
        <v>0</v>
      </c>
      <c r="H246" s="126">
        <f>IF(H$87=0,0,H$87/NFM!H$14*1000)</f>
        <v>0</v>
      </c>
      <c r="I246" s="126">
        <f>IF(I$87=0,0,I$87/NFM!I$14*1000)</f>
        <v>0</v>
      </c>
      <c r="J246" s="126">
        <f>IF(J$87=0,0,J$87/NFM!J$14*1000)</f>
        <v>0</v>
      </c>
      <c r="K246" s="126">
        <f>IF(K$87=0,0,K$87/NFM!K$14*1000)</f>
        <v>0</v>
      </c>
      <c r="L246" s="126">
        <f>IF(L$87=0,0,L$87/NFM!L$14*1000)</f>
        <v>0</v>
      </c>
      <c r="M246" s="126">
        <f>IF(M$87=0,0,M$87/NFM!M$14*1000)</f>
        <v>0</v>
      </c>
      <c r="N246" s="126">
        <f>IF(N$87=0,0,N$87/NFM!N$14*1000)</f>
        <v>0</v>
      </c>
      <c r="O246" s="126">
        <f>IF(O$87=0,0,O$87/NFM!O$14*1000)</f>
        <v>0</v>
      </c>
      <c r="P246" s="126">
        <f>IF(P$87=0,0,P$87/NFM!P$14*1000)</f>
        <v>0</v>
      </c>
      <c r="Q246" s="126">
        <f>IF(Q$87=0,0,Q$87/NFM!Q$14*1000)</f>
        <v>0</v>
      </c>
    </row>
    <row r="247" spans="1:17" x14ac:dyDescent="0.25">
      <c r="A247" s="72" t="s">
        <v>147</v>
      </c>
      <c r="B247" s="125">
        <f>IF(B$94=0,0,B$94/NFM!B$14*1000)</f>
        <v>0</v>
      </c>
      <c r="C247" s="125">
        <f>IF(C$94=0,0,C$94/NFM!C$14*1000)</f>
        <v>0</v>
      </c>
      <c r="D247" s="125">
        <f>IF(D$94=0,0,D$94/NFM!D$14*1000)</f>
        <v>0</v>
      </c>
      <c r="E247" s="125">
        <f>IF(E$94=0,0,E$94/NFM!E$14*1000)</f>
        <v>0</v>
      </c>
      <c r="F247" s="125">
        <f>IF(F$94=0,0,F$94/NFM!F$14*1000)</f>
        <v>0</v>
      </c>
      <c r="G247" s="125">
        <f>IF(G$94=0,0,G$94/NFM!G$14*1000)</f>
        <v>0</v>
      </c>
      <c r="H247" s="125">
        <f>IF(H$94=0,0,H$94/NFM!H$14*1000)</f>
        <v>0</v>
      </c>
      <c r="I247" s="125">
        <f>IF(I$94=0,0,I$94/NFM!I$14*1000)</f>
        <v>0</v>
      </c>
      <c r="J247" s="125">
        <f>IF(J$94=0,0,J$94/NFM!J$14*1000)</f>
        <v>0</v>
      </c>
      <c r="K247" s="125">
        <f>IF(K$94=0,0,K$94/NFM!K$14*1000)</f>
        <v>0</v>
      </c>
      <c r="L247" s="125">
        <f>IF(L$94=0,0,L$94/NFM!L$14*1000)</f>
        <v>0</v>
      </c>
      <c r="M247" s="125">
        <f>IF(M$94=0,0,M$94/NFM!M$14*1000)</f>
        <v>0</v>
      </c>
      <c r="N247" s="125">
        <f>IF(N$94=0,0,N$94/NFM!N$14*1000)</f>
        <v>0</v>
      </c>
      <c r="O247" s="125">
        <f>IF(O$94=0,0,O$94/NFM!O$14*1000)</f>
        <v>0</v>
      </c>
      <c r="P247" s="125">
        <f>IF(P$94=0,0,P$94/NFM!P$14*1000)</f>
        <v>0</v>
      </c>
      <c r="Q247" s="125">
        <f>IF(Q$94=0,0,Q$94/NFM!Q$14*1000)</f>
        <v>0</v>
      </c>
    </row>
    <row r="248" spans="1:17" x14ac:dyDescent="0.25">
      <c r="A248" s="195"/>
      <c r="B248" s="194"/>
      <c r="C248" s="194"/>
      <c r="D248" s="194"/>
      <c r="E248" s="194"/>
      <c r="F248" s="194"/>
      <c r="G248" s="194"/>
      <c r="H248" s="194"/>
      <c r="I248" s="194"/>
      <c r="J248" s="194"/>
      <c r="K248" s="194"/>
      <c r="L248" s="194"/>
      <c r="M248" s="194"/>
      <c r="N248" s="194"/>
      <c r="O248" s="194"/>
      <c r="P248" s="194"/>
      <c r="Q248" s="194"/>
    </row>
    <row r="249" spans="1:17" x14ac:dyDescent="0.25">
      <c r="A249" s="78" t="s">
        <v>42</v>
      </c>
      <c r="B249" s="133">
        <f t="shared" ref="B249:Q249" si="57">SUM(B$250:B$257)</f>
        <v>133.91753879297784</v>
      </c>
      <c r="C249" s="133">
        <f t="shared" si="57"/>
        <v>159.63339610836789</v>
      </c>
      <c r="D249" s="133">
        <f t="shared" si="57"/>
        <v>137.33196817945711</v>
      </c>
      <c r="E249" s="133">
        <f t="shared" si="57"/>
        <v>163.6246620362985</v>
      </c>
      <c r="F249" s="133">
        <f t="shared" si="57"/>
        <v>127.84521589468781</v>
      </c>
      <c r="G249" s="133">
        <f t="shared" si="57"/>
        <v>154.1286630490485</v>
      </c>
      <c r="H249" s="133">
        <f t="shared" si="57"/>
        <v>139.76541999741298</v>
      </c>
      <c r="I249" s="133">
        <f t="shared" si="57"/>
        <v>111.10121503230728</v>
      </c>
      <c r="J249" s="133">
        <f t="shared" si="57"/>
        <v>159.48379560048488</v>
      </c>
      <c r="K249" s="133">
        <f t="shared" si="57"/>
        <v>201.99190602463545</v>
      </c>
      <c r="L249" s="133">
        <f t="shared" si="57"/>
        <v>198.53969449778549</v>
      </c>
      <c r="M249" s="133">
        <f t="shared" si="57"/>
        <v>227.069581883854</v>
      </c>
      <c r="N249" s="133">
        <f t="shared" si="57"/>
        <v>208.24559606164098</v>
      </c>
      <c r="O249" s="133">
        <f t="shared" si="57"/>
        <v>272.77549337896511</v>
      </c>
      <c r="P249" s="133">
        <f t="shared" si="57"/>
        <v>271.89801881074527</v>
      </c>
      <c r="Q249" s="133">
        <f t="shared" si="57"/>
        <v>269.39372182525216</v>
      </c>
    </row>
    <row r="250" spans="1:17" x14ac:dyDescent="0.25">
      <c r="A250" s="132" t="s">
        <v>83</v>
      </c>
      <c r="B250" s="131">
        <f>IF(B$113=0,0,B$113/NFM!B$15*1000)</f>
        <v>20.651725501477685</v>
      </c>
      <c r="C250" s="131">
        <f>IF(C$113=0,0,C$113/NFM!C$15*1000)</f>
        <v>24.617425820489597</v>
      </c>
      <c r="D250" s="131">
        <f>IF(D$113=0,0,D$113/NFM!D$15*1000)</f>
        <v>21.178272353139558</v>
      </c>
      <c r="E250" s="131">
        <f>IF(E$113=0,0,E$113/NFM!E$15*1000)</f>
        <v>25.232927935372746</v>
      </c>
      <c r="F250" s="131">
        <f>IF(F$113=0,0,F$113/NFM!F$15*1000)</f>
        <v>19.715298900584997</v>
      </c>
      <c r="G250" s="131">
        <f>IF(G$113=0,0,G$113/NFM!G$15*1000)</f>
        <v>23.768528527986984</v>
      </c>
      <c r="H250" s="131">
        <f>IF(H$113=0,0,H$113/NFM!H$15*1000)</f>
        <v>21.553540442879356</v>
      </c>
      <c r="I250" s="131">
        <f>IF(I$113=0,0,I$113/NFM!I$15*1000)</f>
        <v>17.13316878735953</v>
      </c>
      <c r="J250" s="131">
        <f>IF(J$113=0,0,J$113/NFM!J$15*1000)</f>
        <v>24.594355588976033</v>
      </c>
      <c r="K250" s="131">
        <f>IF(K$113=0,0,K$113/NFM!K$15*1000)</f>
        <v>31.149627108886097</v>
      </c>
      <c r="L250" s="131">
        <f>IF(L$113=0,0,L$113/NFM!L$15*1000)</f>
        <v>30.617253788198393</v>
      </c>
      <c r="M250" s="131">
        <f>IF(M$113=0,0,M$113/NFM!M$15*1000)</f>
        <v>35.016912027109015</v>
      </c>
      <c r="N250" s="131">
        <f>IF(N$113=0,0,N$113/NFM!N$15*1000)</f>
        <v>32.114022745033623</v>
      </c>
      <c r="O250" s="131">
        <f>IF(O$113=0,0,O$113/NFM!O$15*1000)</f>
        <v>42.06532365787416</v>
      </c>
      <c r="P250" s="131">
        <f>IF(P$113=0,0,P$113/NFM!P$15*1000)</f>
        <v>41.9300063269201</v>
      </c>
      <c r="Q250" s="131">
        <f>IF(Q$113=0,0,Q$113/NFM!Q$15*1000)</f>
        <v>41.543813044212513</v>
      </c>
    </row>
    <row r="251" spans="1:17" x14ac:dyDescent="0.25">
      <c r="A251" s="76" t="s">
        <v>82</v>
      </c>
      <c r="B251" s="130">
        <f>IF(B$114=0,0,B$114/NFM!B$15*1000)</f>
        <v>20.368814786857406</v>
      </c>
      <c r="C251" s="130">
        <f>IF(C$114=0,0,C$114/NFM!C$15*1000)</f>
        <v>24.280188453544739</v>
      </c>
      <c r="D251" s="130">
        <f>IF(D$114=0,0,D$114/NFM!D$15*1000)</f>
        <v>20.888148403670016</v>
      </c>
      <c r="E251" s="130">
        <f>IF(E$114=0,0,E$114/NFM!E$15*1000)</f>
        <v>24.887258723681576</v>
      </c>
      <c r="F251" s="130">
        <f>IF(F$114=0,0,F$114/NFM!F$15*1000)</f>
        <v>19.445216417621637</v>
      </c>
      <c r="G251" s="130">
        <f>IF(G$114=0,0,G$114/NFM!G$15*1000)</f>
        <v>23.442920317145518</v>
      </c>
      <c r="H251" s="130">
        <f>IF(H$114=0,0,H$114/NFM!H$15*1000)</f>
        <v>21.258275646295861</v>
      </c>
      <c r="I251" s="130">
        <f>IF(I$114=0,0,I$114/NFM!I$15*1000)</f>
        <v>16.89845924577692</v>
      </c>
      <c r="J251" s="130">
        <f>IF(J$114=0,0,J$114/NFM!J$15*1000)</f>
        <v>24.257434264179004</v>
      </c>
      <c r="K251" s="130">
        <f>IF(K$114=0,0,K$114/NFM!K$15*1000)</f>
        <v>30.722904253941145</v>
      </c>
      <c r="L251" s="130">
        <f>IF(L$114=0,0,L$114/NFM!L$15*1000)</f>
        <v>30.197823985671249</v>
      </c>
      <c r="M251" s="130">
        <f>IF(M$114=0,0,M$114/NFM!M$15*1000)</f>
        <v>34.537210725410233</v>
      </c>
      <c r="N251" s="130">
        <f>IF(N$114=0,0,N$114/NFM!N$15*1000)</f>
        <v>31.674088506924601</v>
      </c>
      <c r="O251" s="130">
        <f>IF(O$114=0,0,O$114/NFM!O$15*1000)</f>
        <v>41.489065234531722</v>
      </c>
      <c r="P251" s="130">
        <f>IF(P$114=0,0,P$114/NFM!P$15*1000)</f>
        <v>41.3556016335625</v>
      </c>
      <c r="Q251" s="130">
        <f>IF(Q$114=0,0,Q$114/NFM!Q$15*1000)</f>
        <v>40.974698863629953</v>
      </c>
    </row>
    <row r="252" spans="1:17" x14ac:dyDescent="0.25">
      <c r="A252" s="76" t="s">
        <v>81</v>
      </c>
      <c r="B252" s="130">
        <f>IF(B$115=0,0,B$115/NFM!B$15*1000)</f>
        <v>27.254769414196527</v>
      </c>
      <c r="C252" s="130">
        <f>IF(C$115=0,0,C$115/NFM!C$15*1000)</f>
        <v>32.488436099953191</v>
      </c>
      <c r="D252" s="130">
        <f>IF(D$115=0,0,D$115/NFM!D$15*1000)</f>
        <v>27.949670817316019</v>
      </c>
      <c r="E252" s="130">
        <f>IF(E$115=0,0,E$115/NFM!E$15*1000)</f>
        <v>33.300734724292852</v>
      </c>
      <c r="F252" s="130">
        <f>IF(F$115=0,0,F$115/NFM!F$15*1000)</f>
        <v>26.018936065606649</v>
      </c>
      <c r="G252" s="130">
        <f>IF(G$115=0,0,G$115/NFM!G$15*1000)</f>
        <v>31.368118092538317</v>
      </c>
      <c r="H252" s="130">
        <f>IF(H$115=0,0,H$115/NFM!H$15*1000)</f>
        <v>28.444924603912803</v>
      </c>
      <c r="I252" s="130">
        <f>IF(I$115=0,0,I$115/NFM!I$15*1000)</f>
        <v>22.611213024334486</v>
      </c>
      <c r="J252" s="130">
        <f>IF(J$115=0,0,J$115/NFM!J$15*1000)</f>
        <v>32.45798954766925</v>
      </c>
      <c r="K252" s="130">
        <f>IF(K$115=0,0,K$115/NFM!K$15*1000)</f>
        <v>41.109199525732087</v>
      </c>
      <c r="L252" s="130">
        <f>IF(L$115=0,0,L$115/NFM!L$15*1000)</f>
        <v>40.406608737539827</v>
      </c>
      <c r="M252" s="130">
        <f>IF(M$115=0,0,M$115/NFM!M$15*1000)</f>
        <v>46.212984131896043</v>
      </c>
      <c r="N252" s="130">
        <f>IF(N$115=0,0,N$115/NFM!N$15*1000)</f>
        <v>42.381944540930817</v>
      </c>
      <c r="O252" s="130">
        <f>IF(O$115=0,0,O$115/NFM!O$15*1000)</f>
        <v>55.515007525490901</v>
      </c>
      <c r="P252" s="130">
        <f>IF(P$115=0,0,P$115/NFM!P$15*1000)</f>
        <v>55.336424740598012</v>
      </c>
      <c r="Q252" s="130">
        <f>IF(Q$115=0,0,Q$115/NFM!Q$15*1000)</f>
        <v>54.826752613261547</v>
      </c>
    </row>
    <row r="253" spans="1:17" x14ac:dyDescent="0.25">
      <c r="A253" s="76" t="s">
        <v>80</v>
      </c>
      <c r="B253" s="130">
        <f>IF(B$116=0,0,B$116/NFM!B$15*1000)</f>
        <v>20.275662379790344</v>
      </c>
      <c r="C253" s="130">
        <f>IF(C$116=0,0,C$116/NFM!C$15*1000)</f>
        <v>24.169148217666649</v>
      </c>
      <c r="D253" s="130">
        <f>IF(D$116=0,0,D$116/NFM!D$15*1000)</f>
        <v>20.792620935658896</v>
      </c>
      <c r="E253" s="130">
        <f>IF(E$116=0,0,E$116/NFM!E$15*1000)</f>
        <v>24.773442182087432</v>
      </c>
      <c r="F253" s="130">
        <f>IF(F$116=0,0,F$116/NFM!F$15*1000)</f>
        <v>19.356287889663776</v>
      </c>
      <c r="G253" s="130">
        <f>IF(G$116=0,0,G$116/NFM!G$15*1000)</f>
        <v>23.335709147567179</v>
      </c>
      <c r="H253" s="130">
        <f>IF(H$116=0,0,H$116/NFM!H$15*1000)</f>
        <v>21.161055480701084</v>
      </c>
      <c r="I253" s="130">
        <f>IF(I$116=0,0,I$116/NFM!I$15*1000)</f>
        <v>16.821177765683903</v>
      </c>
      <c r="J253" s="130">
        <f>IF(J$116=0,0,J$116/NFM!J$15*1000)</f>
        <v>24.146498089707165</v>
      </c>
      <c r="K253" s="130">
        <f>IF(K$116=0,0,K$116/NFM!K$15*1000)</f>
        <v>30.582399638758908</v>
      </c>
      <c r="L253" s="130">
        <f>IF(L$116=0,0,L$116/NFM!L$15*1000)</f>
        <v>30.059720712511343</v>
      </c>
      <c r="M253" s="130">
        <f>IF(M$116=0,0,M$116/NFM!M$15*1000)</f>
        <v>34.379262197421731</v>
      </c>
      <c r="N253" s="130">
        <f>IF(N$116=0,0,N$116/NFM!N$15*1000)</f>
        <v>31.529233854508639</v>
      </c>
      <c r="O253" s="130">
        <f>IF(O$116=0,0,O$116/NFM!O$15*1000)</f>
        <v>41.299323890521222</v>
      </c>
      <c r="P253" s="130">
        <f>IF(P$116=0,0,P$116/NFM!P$15*1000)</f>
        <v>41.166470656714559</v>
      </c>
      <c r="Q253" s="130">
        <f>IF(Q$116=0,0,Q$116/NFM!Q$15*1000)</f>
        <v>40.787309863929387</v>
      </c>
    </row>
    <row r="254" spans="1:17" x14ac:dyDescent="0.25">
      <c r="A254" s="129" t="s">
        <v>79</v>
      </c>
      <c r="B254" s="128">
        <f>IF(B$117=0,0,B$117/NFM!B$15*1000)</f>
        <v>0.3760631216873449</v>
      </c>
      <c r="C254" s="128">
        <f>IF(C$117=0,0,C$117/NFM!C$15*1000)</f>
        <v>0.44827760282294832</v>
      </c>
      <c r="D254" s="128">
        <f>IF(D$117=0,0,D$117/NFM!D$15*1000)</f>
        <v>0.38565141748066445</v>
      </c>
      <c r="E254" s="128">
        <f>IF(E$117=0,0,E$117/NFM!E$15*1000)</f>
        <v>0.45948575328531804</v>
      </c>
      <c r="F254" s="128">
        <f>IF(F$117=0,0,F$117/NFM!F$15*1000)</f>
        <v>0.35901101092122145</v>
      </c>
      <c r="G254" s="128">
        <f>IF(G$117=0,0,G$117/NFM!G$15*1000)</f>
        <v>0.43281938041980694</v>
      </c>
      <c r="H254" s="128">
        <f>IF(H$117=0,0,H$117/NFM!H$15*1000)</f>
        <v>0.39248496217827811</v>
      </c>
      <c r="I254" s="128">
        <f>IF(I$117=0,0,I$117/NFM!I$15*1000)</f>
        <v>0.3119910216756262</v>
      </c>
      <c r="J254" s="128">
        <f>IF(J$117=0,0,J$117/NFM!J$15*1000)</f>
        <v>0.44785749926886892</v>
      </c>
      <c r="K254" s="128">
        <f>IF(K$117=0,0,K$117/NFM!K$15*1000)</f>
        <v>0.56722747012719432</v>
      </c>
      <c r="L254" s="128">
        <f>IF(L$117=0,0,L$117/NFM!L$15*1000)</f>
        <v>0.55753307568705179</v>
      </c>
      <c r="M254" s="128">
        <f>IF(M$117=0,0,M$117/NFM!M$15*1000)</f>
        <v>0.63764982968728234</v>
      </c>
      <c r="N254" s="128">
        <f>IF(N$117=0,0,N$117/NFM!N$15*1000)</f>
        <v>0.58478889052498839</v>
      </c>
      <c r="O254" s="128">
        <f>IF(O$117=0,0,O$117/NFM!O$15*1000)</f>
        <v>0.76599976735293973</v>
      </c>
      <c r="P254" s="128">
        <f>IF(P$117=0,0,P$117/NFM!P$15*1000)</f>
        <v>0.76353567020554425</v>
      </c>
      <c r="Q254" s="128">
        <f>IF(Q$117=0,0,Q$117/NFM!Q$15*1000)</f>
        <v>0.75650318028312569</v>
      </c>
    </row>
    <row r="255" spans="1:17" x14ac:dyDescent="0.25">
      <c r="A255" s="127" t="s">
        <v>146</v>
      </c>
      <c r="B255" s="126">
        <f>IF(B$122=0,0,B$122/NFM!B$15*1000)</f>
        <v>24.992970388591665</v>
      </c>
      <c r="C255" s="126">
        <f>IF(C$122=0,0,C$122/NFM!C$15*1000)</f>
        <v>29.7923093414555</v>
      </c>
      <c r="D255" s="126">
        <f>IF(D$122=0,0,D$122/NFM!D$15*1000)</f>
        <v>25.630203818352761</v>
      </c>
      <c r="E255" s="126">
        <f>IF(E$122=0,0,E$122/NFM!E$15*1000)</f>
        <v>30.537197517036244</v>
      </c>
      <c r="F255" s="126">
        <f>IF(F$122=0,0,F$122/NFM!F$15*1000)</f>
        <v>23.859695481101443</v>
      </c>
      <c r="G255" s="126">
        <f>IF(G$122=0,0,G$122/NFM!G$15*1000)</f>
        <v>28.764963471835284</v>
      </c>
      <c r="H255" s="126">
        <f>IF(H$122=0,0,H$122/NFM!H$15*1000)</f>
        <v>26.084357843108663</v>
      </c>
      <c r="I255" s="126">
        <f>IF(I$122=0,0,I$122/NFM!I$15*1000)</f>
        <v>20.73477008662449</v>
      </c>
      <c r="J255" s="126">
        <f>IF(J$122=0,0,J$122/NFM!J$15*1000)</f>
        <v>11.189918218839191</v>
      </c>
      <c r="K255" s="126">
        <f>IF(K$122=0,0,K$122/NFM!K$15*1000)</f>
        <v>9.3957723156133195</v>
      </c>
      <c r="L255" s="126">
        <f>IF(L$122=0,0,L$122/NFM!L$15*1000)</f>
        <v>15.749279767349439</v>
      </c>
      <c r="M255" s="126">
        <f>IF(M$122=0,0,M$122/NFM!M$15*1000)</f>
        <v>42.377894541104261</v>
      </c>
      <c r="N255" s="126">
        <f>IF(N$122=0,0,N$122/NFM!N$15*1000)</f>
        <v>38.864782483563161</v>
      </c>
      <c r="O255" s="126">
        <f>IF(O$122=0,0,O$122/NFM!O$15*1000)</f>
        <v>50.907968367705998</v>
      </c>
      <c r="P255" s="126">
        <f>IF(P$122=0,0,P$122/NFM!P$15*1000)</f>
        <v>50.74420568136987</v>
      </c>
      <c r="Q255" s="126">
        <f>IF(Q$122=0,0,Q$122/NFM!Q$15*1000)</f>
        <v>50.276829854672343</v>
      </c>
    </row>
    <row r="256" spans="1:17" x14ac:dyDescent="0.25">
      <c r="A256" s="127" t="s">
        <v>145</v>
      </c>
      <c r="B256" s="126">
        <f>IF(B$130=0,0,B$130/NFM!B$15*1000)</f>
        <v>15.647488330660941</v>
      </c>
      <c r="C256" s="126">
        <f>IF(C$130=0,0,C$130/NFM!C$15*1000)</f>
        <v>18.65223722973948</v>
      </c>
      <c r="D256" s="126">
        <f>IF(D$130=0,0,D$130/NFM!D$15*1000)</f>
        <v>16.046444617211225</v>
      </c>
      <c r="E256" s="126">
        <f>IF(E$130=0,0,E$130/NFM!E$15*1000)</f>
        <v>19.118593523282215</v>
      </c>
      <c r="F256" s="126">
        <f>IF(F$130=0,0,F$130/NFM!F$15*1000)</f>
        <v>14.937972590247846</v>
      </c>
      <c r="G256" s="126">
        <f>IF(G$130=0,0,G$130/NFM!G$15*1000)</f>
        <v>18.009041072720347</v>
      </c>
      <c r="H256" s="126">
        <f>IF(H$130=0,0,H$130/NFM!H$15*1000)</f>
        <v>16.33077935982887</v>
      </c>
      <c r="I256" s="126">
        <f>IF(I$130=0,0,I$130/NFM!I$15*1000)</f>
        <v>12.981533124109646</v>
      </c>
      <c r="J256" s="126">
        <f>IF(J$130=0,0,J$130/NFM!J$15*1000)</f>
        <v>31.017738108502076</v>
      </c>
      <c r="K256" s="126">
        <f>IF(K$130=0,0,K$130/NFM!K$15*1000)</f>
        <v>9.4506402417053916</v>
      </c>
      <c r="L256" s="126">
        <f>IF(L$130=0,0,L$130/NFM!L$15*1000)</f>
        <v>12.546165403738238</v>
      </c>
      <c r="M256" s="126">
        <f>IF(M$130=0,0,M$130/NFM!M$15*1000)</f>
        <v>26.531764732238155</v>
      </c>
      <c r="N256" s="126">
        <f>IF(N$130=0,0,N$130/NFM!N$15*1000)</f>
        <v>14.80106838042885</v>
      </c>
      <c r="O256" s="126">
        <f>IF(O$130=0,0,O$130/NFM!O$15*1000)</f>
        <v>31.872235616097274</v>
      </c>
      <c r="P256" s="126">
        <f>IF(P$130=0,0,P$130/NFM!P$15*1000)</f>
        <v>31.769707797930785</v>
      </c>
      <c r="Q256" s="126">
        <f>IF(Q$130=0,0,Q$130/NFM!Q$15*1000)</f>
        <v>31.477095208047466</v>
      </c>
    </row>
    <row r="257" spans="1:17" x14ac:dyDescent="0.25">
      <c r="A257" s="72" t="s">
        <v>144</v>
      </c>
      <c r="B257" s="125">
        <f>IF(B$137=0,0,B$137/NFM!B$15*1000)</f>
        <v>4.3500448697159193</v>
      </c>
      <c r="C257" s="125">
        <f>IF(C$137=0,0,C$137/NFM!C$15*1000)</f>
        <v>5.1853733426957769</v>
      </c>
      <c r="D257" s="125">
        <f>IF(D$137=0,0,D$137/NFM!D$15*1000)</f>
        <v>4.4609558166279788</v>
      </c>
      <c r="E257" s="125">
        <f>IF(E$137=0,0,E$137/NFM!E$15*1000)</f>
        <v>5.3150216772601304</v>
      </c>
      <c r="F257" s="125">
        <f>IF(F$137=0,0,F$137/NFM!F$15*1000)</f>
        <v>4.1527975389402272</v>
      </c>
      <c r="G257" s="125">
        <f>IF(G$137=0,0,G$137/NFM!G$15*1000)</f>
        <v>5.0065630388350888</v>
      </c>
      <c r="H257" s="125">
        <f>IF(H$137=0,0,H$137/NFM!H$15*1000)</f>
        <v>4.540001658508058</v>
      </c>
      <c r="I257" s="125">
        <f>IF(I$137=0,0,I$137/NFM!I$15*1000)</f>
        <v>3.6089019767426893</v>
      </c>
      <c r="J257" s="125">
        <f>IF(J$137=0,0,J$137/NFM!J$15*1000)</f>
        <v>11.372004283343298</v>
      </c>
      <c r="K257" s="125">
        <f>IF(K$137=0,0,K$137/NFM!K$15*1000)</f>
        <v>49.014135469871285</v>
      </c>
      <c r="L257" s="125">
        <f>IF(L$137=0,0,L$137/NFM!L$15*1000)</f>
        <v>38.405309027089956</v>
      </c>
      <c r="M257" s="125">
        <f>IF(M$137=0,0,M$137/NFM!M$15*1000)</f>
        <v>7.3759036989872806</v>
      </c>
      <c r="N257" s="125">
        <f>IF(N$137=0,0,N$137/NFM!N$15*1000)</f>
        <v>16.295666659726329</v>
      </c>
      <c r="O257" s="125">
        <f>IF(O$137=0,0,O$137/NFM!O$15*1000)</f>
        <v>8.8605693193908692</v>
      </c>
      <c r="P257" s="125">
        <f>IF(P$137=0,0,P$137/NFM!P$15*1000)</f>
        <v>8.8320663034439306</v>
      </c>
      <c r="Q257" s="125">
        <f>IF(Q$137=0,0,Q$137/NFM!Q$15*1000)</f>
        <v>8.7507191972158669</v>
      </c>
    </row>
  </sheetData>
  <pageMargins left="0.39370078740157483" right="0.39370078740157483" top="0.39370078740157483" bottom="0.39370078740157483" header="0.31496062992125984" footer="0.31496062992125984"/>
  <pageSetup paperSize="9" scale="28"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tabColor theme="4" tint="0.79998168889431442"/>
    <pageSetUpPr fitToPage="1"/>
  </sheetPr>
  <dimension ref="A1:Q257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2" width="9.7109375" style="14" customWidth="1"/>
    <col min="3" max="17" width="9.7109375" style="13" customWidth="1"/>
    <col min="18" max="16384" width="9.140625" style="13"/>
  </cols>
  <sheetData>
    <row r="1" spans="1:17" ht="12.75" x14ac:dyDescent="0.25">
      <c r="A1" s="12" t="s">
        <v>361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2" spans="1:17" x14ac:dyDescent="0.25">
      <c r="A2" s="164"/>
      <c r="B2" s="163"/>
      <c r="C2" s="163"/>
      <c r="D2" s="163"/>
      <c r="E2" s="163"/>
      <c r="F2" s="163"/>
      <c r="G2" s="163"/>
      <c r="H2" s="163"/>
      <c r="I2" s="163"/>
      <c r="J2" s="163"/>
      <c r="K2" s="163"/>
      <c r="L2" s="163"/>
      <c r="M2" s="163"/>
      <c r="N2" s="163"/>
      <c r="O2" s="163"/>
      <c r="P2" s="163"/>
      <c r="Q2" s="163"/>
    </row>
    <row r="3" spans="1:17" ht="12.75" x14ac:dyDescent="0.25">
      <c r="A3" s="98" t="s">
        <v>130</v>
      </c>
      <c r="B3" s="197"/>
      <c r="C3" s="197"/>
      <c r="D3" s="197"/>
      <c r="E3" s="197"/>
      <c r="F3" s="197"/>
      <c r="G3" s="197"/>
      <c r="H3" s="197"/>
      <c r="I3" s="197"/>
      <c r="J3" s="197"/>
      <c r="K3" s="197"/>
      <c r="L3" s="197"/>
      <c r="M3" s="197"/>
      <c r="N3" s="197"/>
      <c r="O3" s="197"/>
      <c r="P3" s="197"/>
      <c r="Q3" s="197"/>
    </row>
    <row r="4" spans="1:17" x14ac:dyDescent="0.25">
      <c r="A4" s="164"/>
      <c r="B4" s="163"/>
      <c r="C4" s="163"/>
      <c r="D4" s="163"/>
      <c r="E4" s="163"/>
      <c r="F4" s="163"/>
      <c r="G4" s="163"/>
      <c r="H4" s="163"/>
      <c r="I4" s="163"/>
      <c r="J4" s="163"/>
      <c r="K4" s="163"/>
      <c r="L4" s="163"/>
      <c r="M4" s="163"/>
      <c r="N4" s="163"/>
      <c r="O4" s="163"/>
      <c r="P4" s="163"/>
      <c r="Q4" s="163"/>
    </row>
    <row r="5" spans="1:17" ht="12.75" x14ac:dyDescent="0.25">
      <c r="A5" s="97" t="s">
        <v>44</v>
      </c>
      <c r="B5" s="96">
        <v>5.6490235832462039</v>
      </c>
      <c r="C5" s="96">
        <v>7.0282826302709918</v>
      </c>
      <c r="D5" s="96">
        <v>6.711698227978947</v>
      </c>
      <c r="E5" s="96">
        <v>9.0495058212804373</v>
      </c>
      <c r="F5" s="96">
        <v>9.0628936307210566</v>
      </c>
      <c r="G5" s="96">
        <v>11.441904510099219</v>
      </c>
      <c r="H5" s="96">
        <v>10.31213184604051</v>
      </c>
      <c r="I5" s="96">
        <v>8.5985780782592052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  <c r="P5" s="96">
        <v>0</v>
      </c>
      <c r="Q5" s="96">
        <v>0</v>
      </c>
    </row>
    <row r="6" spans="1:17" x14ac:dyDescent="0.25">
      <c r="A6" s="132" t="s">
        <v>83</v>
      </c>
      <c r="B6" s="160">
        <v>0.60859267293817065</v>
      </c>
      <c r="C6" s="160">
        <v>0.72720990825763399</v>
      </c>
      <c r="D6" s="160">
        <v>0.71960939751604913</v>
      </c>
      <c r="E6" s="160">
        <v>0.96136324769633763</v>
      </c>
      <c r="F6" s="160">
        <v>0.94541282572097307</v>
      </c>
      <c r="G6" s="160">
        <v>1.1803879892561138</v>
      </c>
      <c r="H6" s="160">
        <v>1.057370410513734</v>
      </c>
      <c r="I6" s="160">
        <v>0.88029440039948981</v>
      </c>
      <c r="J6" s="160">
        <v>0</v>
      </c>
      <c r="K6" s="160">
        <v>0</v>
      </c>
      <c r="L6" s="160">
        <v>0</v>
      </c>
      <c r="M6" s="160">
        <v>0</v>
      </c>
      <c r="N6" s="160">
        <v>0</v>
      </c>
      <c r="O6" s="160">
        <v>0</v>
      </c>
      <c r="P6" s="160">
        <v>0</v>
      </c>
      <c r="Q6" s="160">
        <v>0</v>
      </c>
    </row>
    <row r="7" spans="1:17" x14ac:dyDescent="0.25">
      <c r="A7" s="76" t="s">
        <v>82</v>
      </c>
      <c r="B7" s="159">
        <v>0.15625270571878189</v>
      </c>
      <c r="C7" s="159">
        <v>0.18670700592267306</v>
      </c>
      <c r="D7" s="159">
        <v>0.18475561803874765</v>
      </c>
      <c r="E7" s="159">
        <v>0.24682454342727395</v>
      </c>
      <c r="F7" s="159">
        <v>0.24272936334734516</v>
      </c>
      <c r="G7" s="159">
        <v>0.30305789951230327</v>
      </c>
      <c r="H7" s="159">
        <v>0.27147383617373111</v>
      </c>
      <c r="I7" s="159">
        <v>0.22601057818763307</v>
      </c>
      <c r="J7" s="159">
        <v>0</v>
      </c>
      <c r="K7" s="159">
        <v>0</v>
      </c>
      <c r="L7" s="159">
        <v>0</v>
      </c>
      <c r="M7" s="159">
        <v>0</v>
      </c>
      <c r="N7" s="159">
        <v>0</v>
      </c>
      <c r="O7" s="159">
        <v>0</v>
      </c>
      <c r="P7" s="159">
        <v>0</v>
      </c>
      <c r="Q7" s="159">
        <v>0</v>
      </c>
    </row>
    <row r="8" spans="1:17" x14ac:dyDescent="0.25">
      <c r="A8" s="76" t="s">
        <v>81</v>
      </c>
      <c r="B8" s="159">
        <v>1.114283624127465</v>
      </c>
      <c r="C8" s="159">
        <v>1.3314621225435639</v>
      </c>
      <c r="D8" s="159">
        <v>1.3175462063142973</v>
      </c>
      <c r="E8" s="159">
        <v>1.7601778190564179</v>
      </c>
      <c r="F8" s="159">
        <v>1.7309738953232161</v>
      </c>
      <c r="G8" s="159">
        <v>2.1611942848323751</v>
      </c>
      <c r="H8" s="159">
        <v>1.9359591159456635</v>
      </c>
      <c r="I8" s="159">
        <v>1.6117473614012938</v>
      </c>
      <c r="J8" s="159">
        <v>0</v>
      </c>
      <c r="K8" s="159">
        <v>0</v>
      </c>
      <c r="L8" s="159">
        <v>0</v>
      </c>
      <c r="M8" s="159">
        <v>0</v>
      </c>
      <c r="N8" s="159">
        <v>0</v>
      </c>
      <c r="O8" s="159">
        <v>0</v>
      </c>
      <c r="P8" s="159">
        <v>0</v>
      </c>
      <c r="Q8" s="159">
        <v>0</v>
      </c>
    </row>
    <row r="9" spans="1:17" x14ac:dyDescent="0.25">
      <c r="A9" s="76" t="s">
        <v>80</v>
      </c>
      <c r="B9" s="159">
        <v>0.59402743134953595</v>
      </c>
      <c r="C9" s="159">
        <v>0.70980584069256558</v>
      </c>
      <c r="D9" s="159">
        <v>0.70238723039124351</v>
      </c>
      <c r="E9" s="159">
        <v>0.93835526784418066</v>
      </c>
      <c r="F9" s="159">
        <v>0.92278658189660978</v>
      </c>
      <c r="G9" s="159">
        <v>1.1521381647078892</v>
      </c>
      <c r="H9" s="159">
        <v>1.0320647238654637</v>
      </c>
      <c r="I9" s="159">
        <v>0.85922661371543341</v>
      </c>
      <c r="J9" s="159">
        <v>0</v>
      </c>
      <c r="K9" s="159">
        <v>0</v>
      </c>
      <c r="L9" s="159">
        <v>0</v>
      </c>
      <c r="M9" s="159">
        <v>0</v>
      </c>
      <c r="N9" s="159">
        <v>0</v>
      </c>
      <c r="O9" s="159">
        <v>0</v>
      </c>
      <c r="P9" s="159">
        <v>0</v>
      </c>
      <c r="Q9" s="159">
        <v>0</v>
      </c>
    </row>
    <row r="10" spans="1:17" x14ac:dyDescent="0.25">
      <c r="A10" s="129" t="s">
        <v>79</v>
      </c>
      <c r="B10" s="158">
        <v>1.3865305259752757E-2</v>
      </c>
      <c r="C10" s="158">
        <v>1.9420810310850363E-2</v>
      </c>
      <c r="D10" s="158">
        <v>1.9217831671943249E-2</v>
      </c>
      <c r="E10" s="158">
        <v>2.5674090879849655E-2</v>
      </c>
      <c r="F10" s="158">
        <v>2.524812017174452E-2</v>
      </c>
      <c r="G10" s="158">
        <v>3.1523348310083223E-2</v>
      </c>
      <c r="H10" s="158">
        <v>2.8238050578950749E-2</v>
      </c>
      <c r="I10" s="158">
        <v>2.3509072653896665E-2</v>
      </c>
      <c r="J10" s="158">
        <v>0</v>
      </c>
      <c r="K10" s="158">
        <v>0</v>
      </c>
      <c r="L10" s="158">
        <v>0</v>
      </c>
      <c r="M10" s="158">
        <v>0</v>
      </c>
      <c r="N10" s="158">
        <v>0</v>
      </c>
      <c r="O10" s="158">
        <v>0</v>
      </c>
      <c r="P10" s="158">
        <v>0</v>
      </c>
      <c r="Q10" s="158">
        <v>0</v>
      </c>
    </row>
    <row r="11" spans="1:17" x14ac:dyDescent="0.25">
      <c r="A11" s="92" t="s">
        <v>125</v>
      </c>
      <c r="B11" s="91">
        <v>0</v>
      </c>
      <c r="C11" s="91">
        <v>0</v>
      </c>
      <c r="D11" s="91">
        <v>0</v>
      </c>
      <c r="E11" s="91">
        <v>0</v>
      </c>
      <c r="F11" s="91">
        <v>0</v>
      </c>
      <c r="G11" s="91">
        <v>0</v>
      </c>
      <c r="H11" s="91">
        <v>0</v>
      </c>
      <c r="I11" s="91">
        <v>0</v>
      </c>
      <c r="J11" s="91">
        <v>0</v>
      </c>
      <c r="K11" s="91">
        <v>0</v>
      </c>
      <c r="L11" s="91">
        <v>0</v>
      </c>
      <c r="M11" s="91">
        <v>0</v>
      </c>
      <c r="N11" s="91">
        <v>0</v>
      </c>
      <c r="O11" s="91">
        <v>0</v>
      </c>
      <c r="P11" s="91">
        <v>0</v>
      </c>
      <c r="Q11" s="91">
        <v>0</v>
      </c>
    </row>
    <row r="12" spans="1:17" x14ac:dyDescent="0.25">
      <c r="A12" s="92" t="s">
        <v>26</v>
      </c>
      <c r="B12" s="91">
        <v>1.3865305259752757E-2</v>
      </c>
      <c r="C12" s="91">
        <v>4.9703132230774945E-3</v>
      </c>
      <c r="D12" s="91">
        <v>4.9183654723495736E-3</v>
      </c>
      <c r="E12" s="91">
        <v>6.5706976870741375E-3</v>
      </c>
      <c r="F12" s="91">
        <v>6.4616802048346987E-3</v>
      </c>
      <c r="G12" s="91">
        <v>8.0676816483680382E-3</v>
      </c>
      <c r="H12" s="91">
        <v>7.2268846634105533E-3</v>
      </c>
      <c r="I12" s="91">
        <v>6.0166106770874394E-3</v>
      </c>
      <c r="J12" s="91">
        <v>0</v>
      </c>
      <c r="K12" s="91">
        <v>0</v>
      </c>
      <c r="L12" s="91">
        <v>0</v>
      </c>
      <c r="M12" s="91">
        <v>0</v>
      </c>
      <c r="N12" s="91">
        <v>0</v>
      </c>
      <c r="O12" s="91">
        <v>0</v>
      </c>
      <c r="P12" s="91">
        <v>0</v>
      </c>
      <c r="Q12" s="91">
        <v>0</v>
      </c>
    </row>
    <row r="13" spans="1:17" x14ac:dyDescent="0.25">
      <c r="A13" s="92" t="s">
        <v>126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2" t="s">
        <v>21</v>
      </c>
      <c r="B14" s="157">
        <v>0</v>
      </c>
      <c r="C14" s="157">
        <v>1.4450497087772867E-2</v>
      </c>
      <c r="D14" s="157">
        <v>1.4299466199593675E-2</v>
      </c>
      <c r="E14" s="157">
        <v>1.9103393192775518E-2</v>
      </c>
      <c r="F14" s="157">
        <v>1.8786439966909822E-2</v>
      </c>
      <c r="G14" s="157">
        <v>2.3455666661715183E-2</v>
      </c>
      <c r="H14" s="157">
        <v>2.1011165915540198E-2</v>
      </c>
      <c r="I14" s="157">
        <v>1.7492461976809225E-2</v>
      </c>
      <c r="J14" s="157">
        <v>0</v>
      </c>
      <c r="K14" s="157">
        <v>0</v>
      </c>
      <c r="L14" s="157">
        <v>0</v>
      </c>
      <c r="M14" s="157">
        <v>0</v>
      </c>
      <c r="N14" s="157">
        <v>0</v>
      </c>
      <c r="O14" s="157">
        <v>0</v>
      </c>
      <c r="P14" s="157">
        <v>0</v>
      </c>
      <c r="Q14" s="157">
        <v>0</v>
      </c>
    </row>
    <row r="15" spans="1:17" x14ac:dyDescent="0.25">
      <c r="A15" s="156" t="s">
        <v>152</v>
      </c>
      <c r="B15" s="206">
        <v>3.0237769886586423</v>
      </c>
      <c r="C15" s="206">
        <v>3.8885114899608402</v>
      </c>
      <c r="D15" s="206">
        <v>3.6047427355402912</v>
      </c>
      <c r="E15" s="206">
        <v>4.8987639980510034</v>
      </c>
      <c r="F15" s="206">
        <v>4.9810186835137191</v>
      </c>
      <c r="G15" s="206">
        <v>6.3455106065633622</v>
      </c>
      <c r="H15" s="206">
        <v>5.7468735047408561</v>
      </c>
      <c r="I15" s="206">
        <v>4.7978557256537568</v>
      </c>
      <c r="J15" s="206">
        <v>0</v>
      </c>
      <c r="K15" s="206">
        <v>0</v>
      </c>
      <c r="L15" s="206">
        <v>0</v>
      </c>
      <c r="M15" s="206">
        <v>0</v>
      </c>
      <c r="N15" s="206">
        <v>0</v>
      </c>
      <c r="O15" s="206">
        <v>0</v>
      </c>
      <c r="P15" s="206">
        <v>0</v>
      </c>
      <c r="Q15" s="206">
        <v>0</v>
      </c>
    </row>
    <row r="16" spans="1:17" x14ac:dyDescent="0.25">
      <c r="A16" s="88" t="s">
        <v>33</v>
      </c>
      <c r="B16" s="87">
        <v>2.4712341357116934</v>
      </c>
      <c r="C16" s="87">
        <v>1.6444620589609082</v>
      </c>
      <c r="D16" s="87">
        <v>2.7824253207330409</v>
      </c>
      <c r="E16" s="87">
        <v>3.322822503649927</v>
      </c>
      <c r="F16" s="87">
        <v>2.4907152489496736</v>
      </c>
      <c r="G16" s="87">
        <v>2.5087465439529018</v>
      </c>
      <c r="H16" s="87">
        <v>1.9494899461549315</v>
      </c>
      <c r="I16" s="87">
        <v>1.5593399105642225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  <c r="P16" s="87">
        <v>0</v>
      </c>
      <c r="Q16" s="87">
        <v>0</v>
      </c>
    </row>
    <row r="17" spans="1:17" x14ac:dyDescent="0.25">
      <c r="A17" s="88" t="s">
        <v>31</v>
      </c>
      <c r="B17" s="87">
        <v>0</v>
      </c>
      <c r="C17" s="87">
        <v>0</v>
      </c>
      <c r="D17" s="87">
        <v>0</v>
      </c>
      <c r="E17" s="87">
        <v>0</v>
      </c>
      <c r="F17" s="87">
        <v>0</v>
      </c>
      <c r="G17" s="87">
        <v>0</v>
      </c>
      <c r="H17" s="87">
        <v>0</v>
      </c>
      <c r="I17" s="87">
        <v>0</v>
      </c>
      <c r="J17" s="87">
        <v>0</v>
      </c>
      <c r="K17" s="87">
        <v>0</v>
      </c>
      <c r="L17" s="87">
        <v>0</v>
      </c>
      <c r="M17" s="87">
        <v>0</v>
      </c>
      <c r="N17" s="87">
        <v>0</v>
      </c>
      <c r="O17" s="87">
        <v>0</v>
      </c>
      <c r="P17" s="87">
        <v>0</v>
      </c>
      <c r="Q17" s="87">
        <v>0</v>
      </c>
    </row>
    <row r="18" spans="1:17" x14ac:dyDescent="0.25">
      <c r="A18" s="88" t="s">
        <v>30</v>
      </c>
      <c r="B18" s="87">
        <v>0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0</v>
      </c>
      <c r="I18" s="87">
        <v>0</v>
      </c>
      <c r="J18" s="87">
        <v>0</v>
      </c>
      <c r="K18" s="87">
        <v>0</v>
      </c>
      <c r="L18" s="87">
        <v>0</v>
      </c>
      <c r="M18" s="87">
        <v>0</v>
      </c>
      <c r="N18" s="87">
        <v>0</v>
      </c>
      <c r="O18" s="87">
        <v>0</v>
      </c>
      <c r="P18" s="87">
        <v>0</v>
      </c>
      <c r="Q18" s="87">
        <v>0</v>
      </c>
    </row>
    <row r="19" spans="1:17" x14ac:dyDescent="0.25">
      <c r="A19" s="88" t="s">
        <v>125</v>
      </c>
      <c r="B19" s="87">
        <v>0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0</v>
      </c>
      <c r="I19" s="87">
        <v>0</v>
      </c>
      <c r="J19" s="87">
        <v>0</v>
      </c>
      <c r="K19" s="87">
        <v>0</v>
      </c>
      <c r="L19" s="87">
        <v>0</v>
      </c>
      <c r="M19" s="87">
        <v>0</v>
      </c>
      <c r="N19" s="87">
        <v>0</v>
      </c>
      <c r="O19" s="87">
        <v>0</v>
      </c>
      <c r="P19" s="87">
        <v>0</v>
      </c>
      <c r="Q19" s="87">
        <v>0</v>
      </c>
    </row>
    <row r="20" spans="1:17" x14ac:dyDescent="0.25">
      <c r="A20" s="88" t="s">
        <v>29</v>
      </c>
      <c r="B20" s="87">
        <v>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0</v>
      </c>
      <c r="I20" s="87">
        <v>0</v>
      </c>
      <c r="J20" s="87">
        <v>0</v>
      </c>
      <c r="K20" s="87">
        <v>0</v>
      </c>
      <c r="L20" s="87">
        <v>0</v>
      </c>
      <c r="M20" s="87">
        <v>0</v>
      </c>
      <c r="N20" s="87">
        <v>0</v>
      </c>
      <c r="O20" s="87">
        <v>0</v>
      </c>
      <c r="P20" s="87">
        <v>0</v>
      </c>
      <c r="Q20" s="87">
        <v>0</v>
      </c>
    </row>
    <row r="21" spans="1:17" x14ac:dyDescent="0.25">
      <c r="A21" s="88" t="s">
        <v>28</v>
      </c>
      <c r="B21" s="87">
        <v>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0</v>
      </c>
      <c r="I21" s="87">
        <v>0</v>
      </c>
      <c r="J21" s="87">
        <v>0</v>
      </c>
      <c r="K21" s="87">
        <v>0</v>
      </c>
      <c r="L21" s="87">
        <v>0</v>
      </c>
      <c r="M21" s="87">
        <v>0</v>
      </c>
      <c r="N21" s="87">
        <v>0</v>
      </c>
      <c r="O21" s="87">
        <v>0</v>
      </c>
      <c r="P21" s="87">
        <v>0</v>
      </c>
      <c r="Q21" s="87">
        <v>0</v>
      </c>
    </row>
    <row r="22" spans="1:17" x14ac:dyDescent="0.25">
      <c r="A22" s="88" t="s">
        <v>26</v>
      </c>
      <c r="B22" s="87">
        <v>0.55254285294694894</v>
      </c>
      <c r="C22" s="87">
        <v>2.2440494309999321</v>
      </c>
      <c r="D22" s="87">
        <v>0.82231741480725029</v>
      </c>
      <c r="E22" s="87">
        <v>1.5759414944010761</v>
      </c>
      <c r="F22" s="87">
        <v>2.4903034345640456</v>
      </c>
      <c r="G22" s="87">
        <v>3.8367640626104604</v>
      </c>
      <c r="H22" s="87">
        <v>3.797383558585925</v>
      </c>
      <c r="I22" s="87">
        <v>3.2385158150895346</v>
      </c>
      <c r="J22" s="87">
        <v>0</v>
      </c>
      <c r="K22" s="87">
        <v>0</v>
      </c>
      <c r="L22" s="87">
        <v>0</v>
      </c>
      <c r="M22" s="87">
        <v>0</v>
      </c>
      <c r="N22" s="87">
        <v>0</v>
      </c>
      <c r="O22" s="87">
        <v>0</v>
      </c>
      <c r="P22" s="87">
        <v>0</v>
      </c>
      <c r="Q22" s="87">
        <v>0</v>
      </c>
    </row>
    <row r="23" spans="1:17" x14ac:dyDescent="0.25">
      <c r="A23" s="88" t="s">
        <v>25</v>
      </c>
      <c r="B23" s="87">
        <v>0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0</v>
      </c>
      <c r="I23" s="87">
        <v>0</v>
      </c>
      <c r="J23" s="87">
        <v>0</v>
      </c>
      <c r="K23" s="87">
        <v>0</v>
      </c>
      <c r="L23" s="87">
        <v>0</v>
      </c>
      <c r="M23" s="87">
        <v>0</v>
      </c>
      <c r="N23" s="87">
        <v>0</v>
      </c>
      <c r="O23" s="87">
        <v>0</v>
      </c>
      <c r="P23" s="87">
        <v>0</v>
      </c>
      <c r="Q23" s="87">
        <v>0</v>
      </c>
    </row>
    <row r="24" spans="1:17" x14ac:dyDescent="0.25">
      <c r="A24" s="88" t="s">
        <v>86</v>
      </c>
      <c r="B24" s="87">
        <v>0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0</v>
      </c>
      <c r="I24" s="87">
        <v>0</v>
      </c>
      <c r="J24" s="87">
        <v>0</v>
      </c>
      <c r="K24" s="87">
        <v>0</v>
      </c>
      <c r="L24" s="87">
        <v>0</v>
      </c>
      <c r="M24" s="87">
        <v>0</v>
      </c>
      <c r="N24" s="87">
        <v>0</v>
      </c>
      <c r="O24" s="87">
        <v>0</v>
      </c>
      <c r="P24" s="87">
        <v>0</v>
      </c>
      <c r="Q24" s="87">
        <v>0</v>
      </c>
    </row>
    <row r="25" spans="1:17" x14ac:dyDescent="0.25">
      <c r="A25" s="88" t="s">
        <v>22</v>
      </c>
      <c r="B25" s="87">
        <v>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0</v>
      </c>
      <c r="I25" s="87">
        <v>0</v>
      </c>
      <c r="J25" s="87">
        <v>0</v>
      </c>
      <c r="K25" s="87">
        <v>0</v>
      </c>
      <c r="L25" s="87">
        <v>0</v>
      </c>
      <c r="M25" s="87">
        <v>0</v>
      </c>
      <c r="N25" s="87">
        <v>0</v>
      </c>
      <c r="O25" s="87">
        <v>0</v>
      </c>
      <c r="P25" s="87">
        <v>0</v>
      </c>
      <c r="Q25" s="87">
        <v>0</v>
      </c>
    </row>
    <row r="26" spans="1:17" x14ac:dyDescent="0.25">
      <c r="A26" s="156" t="s">
        <v>151</v>
      </c>
      <c r="B26" s="204">
        <v>0.13822485519385541</v>
      </c>
      <c r="C26" s="204">
        <v>0.16516545258286469</v>
      </c>
      <c r="D26" s="204">
        <v>0.16343920850637439</v>
      </c>
      <c r="E26" s="204">
        <v>0.2183468543253741</v>
      </c>
      <c r="F26" s="204">
        <v>0.21472416074744854</v>
      </c>
      <c r="G26" s="204">
        <v>0.26809221691709129</v>
      </c>
      <c r="H26" s="204">
        <v>0.24015220422211159</v>
      </c>
      <c r="I26" s="204">
        <v>0.19993432624770199</v>
      </c>
      <c r="J26" s="204">
        <v>0</v>
      </c>
      <c r="K26" s="204">
        <v>0</v>
      </c>
      <c r="L26" s="204">
        <v>0</v>
      </c>
      <c r="M26" s="204">
        <v>0</v>
      </c>
      <c r="N26" s="204">
        <v>0</v>
      </c>
      <c r="O26" s="204">
        <v>0</v>
      </c>
      <c r="P26" s="204">
        <v>0</v>
      </c>
      <c r="Q26" s="204">
        <v>0</v>
      </c>
    </row>
    <row r="27" spans="1:17" x14ac:dyDescent="0.25">
      <c r="A27" s="84" t="s">
        <v>30</v>
      </c>
      <c r="B27" s="208">
        <v>0</v>
      </c>
      <c r="C27" s="208">
        <v>0</v>
      </c>
      <c r="D27" s="208">
        <v>0</v>
      </c>
      <c r="E27" s="208">
        <v>0</v>
      </c>
      <c r="F27" s="208">
        <v>0</v>
      </c>
      <c r="G27" s="208">
        <v>0</v>
      </c>
      <c r="H27" s="208">
        <v>0</v>
      </c>
      <c r="I27" s="208">
        <v>0</v>
      </c>
      <c r="J27" s="208">
        <v>0</v>
      </c>
      <c r="K27" s="208">
        <v>0</v>
      </c>
      <c r="L27" s="208">
        <v>0</v>
      </c>
      <c r="M27" s="208">
        <v>0</v>
      </c>
      <c r="N27" s="208">
        <v>0</v>
      </c>
      <c r="O27" s="208">
        <v>0</v>
      </c>
      <c r="P27" s="208">
        <v>0</v>
      </c>
      <c r="Q27" s="208">
        <v>0</v>
      </c>
    </row>
    <row r="28" spans="1:17" x14ac:dyDescent="0.25">
      <c r="A28" s="84" t="s">
        <v>125</v>
      </c>
      <c r="B28" s="208">
        <v>0</v>
      </c>
      <c r="C28" s="208">
        <v>0</v>
      </c>
      <c r="D28" s="208">
        <v>0</v>
      </c>
      <c r="E28" s="208">
        <v>0</v>
      </c>
      <c r="F28" s="208">
        <v>0</v>
      </c>
      <c r="G28" s="208">
        <v>0</v>
      </c>
      <c r="H28" s="208">
        <v>0</v>
      </c>
      <c r="I28" s="208">
        <v>0</v>
      </c>
      <c r="J28" s="208">
        <v>0</v>
      </c>
      <c r="K28" s="208">
        <v>0</v>
      </c>
      <c r="L28" s="208">
        <v>0</v>
      </c>
      <c r="M28" s="208">
        <v>0</v>
      </c>
      <c r="N28" s="208">
        <v>0</v>
      </c>
      <c r="O28" s="208">
        <v>0</v>
      </c>
      <c r="P28" s="208">
        <v>0</v>
      </c>
      <c r="Q28" s="208">
        <v>0</v>
      </c>
    </row>
    <row r="29" spans="1:17" x14ac:dyDescent="0.25">
      <c r="A29" s="84" t="s">
        <v>29</v>
      </c>
      <c r="B29" s="208">
        <v>0</v>
      </c>
      <c r="C29" s="208">
        <v>0</v>
      </c>
      <c r="D29" s="208">
        <v>0</v>
      </c>
      <c r="E29" s="208">
        <v>0</v>
      </c>
      <c r="F29" s="208">
        <v>0</v>
      </c>
      <c r="G29" s="208">
        <v>0</v>
      </c>
      <c r="H29" s="208">
        <v>0</v>
      </c>
      <c r="I29" s="208">
        <v>0</v>
      </c>
      <c r="J29" s="208">
        <v>0</v>
      </c>
      <c r="K29" s="208">
        <v>0</v>
      </c>
      <c r="L29" s="208">
        <v>0</v>
      </c>
      <c r="M29" s="208">
        <v>0</v>
      </c>
      <c r="N29" s="208">
        <v>0</v>
      </c>
      <c r="O29" s="208">
        <v>0</v>
      </c>
      <c r="P29" s="208">
        <v>0</v>
      </c>
      <c r="Q29" s="208">
        <v>0</v>
      </c>
    </row>
    <row r="30" spans="1:17" x14ac:dyDescent="0.25">
      <c r="A30" s="84" t="s">
        <v>26</v>
      </c>
      <c r="B30" s="208">
        <v>0.11338577971808771</v>
      </c>
      <c r="C30" s="208">
        <v>0.13548513830840647</v>
      </c>
      <c r="D30" s="208">
        <v>0.13406910115414739</v>
      </c>
      <c r="E30" s="208">
        <v>0.17910981561133019</v>
      </c>
      <c r="F30" s="208">
        <v>0.17613812187769073</v>
      </c>
      <c r="G30" s="208">
        <v>0.21991591171401997</v>
      </c>
      <c r="H30" s="208">
        <v>0.19699673324708988</v>
      </c>
      <c r="I30" s="208">
        <v>0.16400602802016154</v>
      </c>
      <c r="J30" s="208">
        <v>0</v>
      </c>
      <c r="K30" s="208">
        <v>0</v>
      </c>
      <c r="L30" s="208">
        <v>0</v>
      </c>
      <c r="M30" s="208">
        <v>0</v>
      </c>
      <c r="N30" s="208">
        <v>0</v>
      </c>
      <c r="O30" s="208">
        <v>0</v>
      </c>
      <c r="P30" s="208">
        <v>0</v>
      </c>
      <c r="Q30" s="208">
        <v>0</v>
      </c>
    </row>
    <row r="31" spans="1:17" x14ac:dyDescent="0.25">
      <c r="A31" s="82" t="s">
        <v>21</v>
      </c>
      <c r="B31" s="207">
        <v>2.4839075475767691E-2</v>
      </c>
      <c r="C31" s="207">
        <v>2.9680314274458205E-2</v>
      </c>
      <c r="D31" s="207">
        <v>2.9370107352227014E-2</v>
      </c>
      <c r="E31" s="207">
        <v>3.9237038714043923E-2</v>
      </c>
      <c r="F31" s="207">
        <v>3.8586038869757804E-2</v>
      </c>
      <c r="G31" s="207">
        <v>4.8176305203071305E-2</v>
      </c>
      <c r="H31" s="207">
        <v>4.3155470975021711E-2</v>
      </c>
      <c r="I31" s="207">
        <v>3.5928298227540449E-2</v>
      </c>
      <c r="J31" s="207">
        <v>0</v>
      </c>
      <c r="K31" s="207">
        <v>0</v>
      </c>
      <c r="L31" s="207">
        <v>0</v>
      </c>
      <c r="M31" s="207">
        <v>0</v>
      </c>
      <c r="N31" s="207">
        <v>0</v>
      </c>
      <c r="O31" s="207">
        <v>0</v>
      </c>
      <c r="P31" s="207">
        <v>0</v>
      </c>
      <c r="Q31" s="207">
        <v>0</v>
      </c>
    </row>
    <row r="32" spans="1:17" x14ac:dyDescent="0.25">
      <c r="A32" s="196"/>
      <c r="B32" s="196"/>
      <c r="C32" s="196"/>
      <c r="D32" s="196"/>
      <c r="E32" s="196"/>
      <c r="F32" s="196"/>
      <c r="G32" s="196"/>
      <c r="H32" s="196"/>
      <c r="I32" s="196"/>
      <c r="J32" s="196"/>
      <c r="K32" s="196"/>
      <c r="L32" s="196"/>
      <c r="M32" s="196"/>
      <c r="N32" s="196"/>
      <c r="O32" s="196"/>
      <c r="P32" s="196"/>
      <c r="Q32" s="196"/>
    </row>
    <row r="33" spans="1:17" ht="12.75" x14ac:dyDescent="0.25">
      <c r="A33" s="97" t="s">
        <v>43</v>
      </c>
      <c r="B33" s="96">
        <v>36.621105288781166</v>
      </c>
      <c r="C33" s="96">
        <v>43.207215579562913</v>
      </c>
      <c r="D33" s="96">
        <v>43.84149745696287</v>
      </c>
      <c r="E33" s="96">
        <v>57.202694912974181</v>
      </c>
      <c r="F33" s="96">
        <v>54.951363642896858</v>
      </c>
      <c r="G33" s="96">
        <v>61.686489972869218</v>
      </c>
      <c r="H33" s="96">
        <v>54.626286377205652</v>
      </c>
      <c r="I33" s="96">
        <v>45.94313339995805</v>
      </c>
      <c r="J33" s="96">
        <v>66.410715751088148</v>
      </c>
      <c r="K33" s="96">
        <v>77.820872130786455</v>
      </c>
      <c r="L33" s="96">
        <v>80.550000766539242</v>
      </c>
      <c r="M33" s="96">
        <v>99.054060813530469</v>
      </c>
      <c r="N33" s="96">
        <v>87.953252896998777</v>
      </c>
      <c r="O33" s="96">
        <v>103.94750413691393</v>
      </c>
      <c r="P33" s="96">
        <v>106.69119404510219</v>
      </c>
      <c r="Q33" s="96">
        <v>118.66755485926861</v>
      </c>
    </row>
    <row r="34" spans="1:17" x14ac:dyDescent="0.25">
      <c r="A34" s="132" t="s">
        <v>83</v>
      </c>
      <c r="B34" s="160">
        <v>2.3965469187752677</v>
      </c>
      <c r="C34" s="160">
        <v>2.792388325229771</v>
      </c>
      <c r="D34" s="160">
        <v>2.9089597951659041</v>
      </c>
      <c r="E34" s="160">
        <v>3.725421209598176</v>
      </c>
      <c r="F34" s="160">
        <v>3.5579076680884811</v>
      </c>
      <c r="G34" s="160">
        <v>3.9825706070269411</v>
      </c>
      <c r="H34" s="160">
        <v>3.5182169222662343</v>
      </c>
      <c r="I34" s="160">
        <v>2.9700697029040493</v>
      </c>
      <c r="J34" s="160">
        <v>4.3308105294391162</v>
      </c>
      <c r="K34" s="160">
        <v>5.0344903355926993</v>
      </c>
      <c r="L34" s="160">
        <v>5.2158970268140834</v>
      </c>
      <c r="M34" s="160">
        <v>6.4659504865040471</v>
      </c>
      <c r="N34" s="160">
        <v>5.724972225960439</v>
      </c>
      <c r="O34" s="160">
        <v>6.7655337413124634</v>
      </c>
      <c r="P34" s="160">
        <v>6.9506342293600829</v>
      </c>
      <c r="Q34" s="160">
        <v>7.7476867113439249</v>
      </c>
    </row>
    <row r="35" spans="1:17" x14ac:dyDescent="0.25">
      <c r="A35" s="76" t="s">
        <v>82</v>
      </c>
      <c r="B35" s="159">
        <v>0.61886750828511849</v>
      </c>
      <c r="C35" s="159">
        <v>0.72108682348791309</v>
      </c>
      <c r="D35" s="159">
        <v>0.75118942426377266</v>
      </c>
      <c r="E35" s="159">
        <v>0.96202670735725904</v>
      </c>
      <c r="F35" s="159">
        <v>0.91876918244675199</v>
      </c>
      <c r="G35" s="159">
        <v>1.0284311685413894</v>
      </c>
      <c r="H35" s="159">
        <v>0.90851972195150554</v>
      </c>
      <c r="I35" s="159">
        <v>0.76697001926784036</v>
      </c>
      <c r="J35" s="159">
        <v>1.1183582095603748</v>
      </c>
      <c r="K35" s="159">
        <v>1.3000715592357373</v>
      </c>
      <c r="L35" s="159">
        <v>1.3469167539210127</v>
      </c>
      <c r="M35" s="159">
        <v>1.6697218130503666</v>
      </c>
      <c r="N35" s="159">
        <v>1.4783767714809692</v>
      </c>
      <c r="O35" s="159">
        <v>1.7470840966654846</v>
      </c>
      <c r="P35" s="159">
        <v>1.7948831515986261</v>
      </c>
      <c r="Q35" s="159">
        <v>2.0007084077759143</v>
      </c>
    </row>
    <row r="36" spans="1:17" x14ac:dyDescent="0.25">
      <c r="A36" s="76" t="s">
        <v>81</v>
      </c>
      <c r="B36" s="159">
        <v>4.1815470161788593</v>
      </c>
      <c r="C36" s="159">
        <v>4.8722196832033617</v>
      </c>
      <c r="D36" s="159">
        <v>5.0756161109820983</v>
      </c>
      <c r="E36" s="159">
        <v>6.500195686118964</v>
      </c>
      <c r="F36" s="159">
        <v>6.2079144275373945</v>
      </c>
      <c r="G36" s="159">
        <v>6.9488755292325539</v>
      </c>
      <c r="H36" s="159">
        <v>6.1386611538114852</v>
      </c>
      <c r="I36" s="159">
        <v>5.1822420027430613</v>
      </c>
      <c r="J36" s="159">
        <v>7.556492094995912</v>
      </c>
      <c r="K36" s="159">
        <v>8.7842878751305058</v>
      </c>
      <c r="L36" s="159">
        <v>9.100810202504471</v>
      </c>
      <c r="M36" s="159">
        <v>11.281930577607294</v>
      </c>
      <c r="N36" s="159">
        <v>9.9890556456977802</v>
      </c>
      <c r="O36" s="159">
        <v>11.804649934957276</v>
      </c>
      <c r="P36" s="159">
        <v>12.127617279107717</v>
      </c>
      <c r="Q36" s="159">
        <v>13.518331728162089</v>
      </c>
    </row>
    <row r="37" spans="1:17" x14ac:dyDescent="0.25">
      <c r="A37" s="76" t="s">
        <v>80</v>
      </c>
      <c r="B37" s="159">
        <v>2.3588439444969165</v>
      </c>
      <c r="C37" s="159">
        <v>2.7484578916645028</v>
      </c>
      <c r="D37" s="159">
        <v>2.8631954350047657</v>
      </c>
      <c r="E37" s="159">
        <v>3.6668121087534971</v>
      </c>
      <c r="F37" s="159">
        <v>3.5019339250986135</v>
      </c>
      <c r="G37" s="159">
        <v>3.9199159784102027</v>
      </c>
      <c r="H37" s="159">
        <v>3.4628676023398586</v>
      </c>
      <c r="I37" s="159">
        <v>2.9233439489719171</v>
      </c>
      <c r="J37" s="159">
        <v>4.2626773179769764</v>
      </c>
      <c r="K37" s="159">
        <v>4.9552866871515233</v>
      </c>
      <c r="L37" s="159">
        <v>5.1338394505989697</v>
      </c>
      <c r="M37" s="159">
        <v>6.3642268094218819</v>
      </c>
      <c r="N37" s="159">
        <v>5.6349057728947214</v>
      </c>
      <c r="O37" s="159">
        <v>6.659096958193536</v>
      </c>
      <c r="P37" s="159">
        <v>6.841285406887744</v>
      </c>
      <c r="Q37" s="159">
        <v>7.6257984935477126</v>
      </c>
    </row>
    <row r="38" spans="1:17" x14ac:dyDescent="0.25">
      <c r="A38" s="129" t="s">
        <v>79</v>
      </c>
      <c r="B38" s="158">
        <v>3.9375013101337605E-2</v>
      </c>
      <c r="C38" s="158">
        <v>5.3779335506138143E-2</v>
      </c>
      <c r="D38" s="158">
        <v>5.602441586816951E-2</v>
      </c>
      <c r="E38" s="158">
        <v>7.174885932678346E-2</v>
      </c>
      <c r="F38" s="158">
        <v>6.8522672313582153E-2</v>
      </c>
      <c r="G38" s="158">
        <v>7.670136668207217E-2</v>
      </c>
      <c r="H38" s="158">
        <v>6.7758257881399664E-2</v>
      </c>
      <c r="I38" s="158">
        <v>5.7201347529609675E-2</v>
      </c>
      <c r="J38" s="158">
        <v>8.3408210230594346E-2</v>
      </c>
      <c r="K38" s="158">
        <v>9.6960563261906288E-2</v>
      </c>
      <c r="L38" s="158">
        <v>0.1004543220712046</v>
      </c>
      <c r="M38" s="158">
        <v>0.12452942788720658</v>
      </c>
      <c r="N38" s="158">
        <v>0.11025873418873958</v>
      </c>
      <c r="O38" s="158">
        <v>0.13029917997605223</v>
      </c>
      <c r="P38" s="158">
        <v>0.13386407858242488</v>
      </c>
      <c r="Q38" s="158">
        <v>0.14921472034571975</v>
      </c>
    </row>
    <row r="39" spans="1:17" x14ac:dyDescent="0.25">
      <c r="A39" s="92" t="s">
        <v>125</v>
      </c>
      <c r="B39" s="91">
        <v>0</v>
      </c>
      <c r="C39" s="91">
        <v>0</v>
      </c>
      <c r="D39" s="91">
        <v>0</v>
      </c>
      <c r="E39" s="91">
        <v>0</v>
      </c>
      <c r="F39" s="91">
        <v>0</v>
      </c>
      <c r="G39" s="91">
        <v>0</v>
      </c>
      <c r="H39" s="91">
        <v>0</v>
      </c>
      <c r="I39" s="91">
        <v>0</v>
      </c>
      <c r="J39" s="91">
        <v>0</v>
      </c>
      <c r="K39" s="91">
        <v>0</v>
      </c>
      <c r="L39" s="91">
        <v>0</v>
      </c>
      <c r="M39" s="91">
        <v>0</v>
      </c>
      <c r="N39" s="91">
        <v>0</v>
      </c>
      <c r="O39" s="91">
        <v>0</v>
      </c>
      <c r="P39" s="91">
        <v>0</v>
      </c>
      <c r="Q39" s="91">
        <v>0</v>
      </c>
    </row>
    <row r="40" spans="1:17" x14ac:dyDescent="0.25">
      <c r="A40" s="92" t="s">
        <v>26</v>
      </c>
      <c r="B40" s="91">
        <v>3.9375013101337605E-2</v>
      </c>
      <c r="C40" s="91">
        <v>1.3763593697485397E-2</v>
      </c>
      <c r="D40" s="91">
        <v>1.4338170784211885E-2</v>
      </c>
      <c r="E40" s="91">
        <v>1.8362483261236497E-2</v>
      </c>
      <c r="F40" s="91">
        <v>1.7536814315647929E-2</v>
      </c>
      <c r="G40" s="91">
        <v>1.9629964504366063E-2</v>
      </c>
      <c r="H40" s="91">
        <v>1.7341179885396314E-2</v>
      </c>
      <c r="I40" s="91">
        <v>1.4639379585795533E-2</v>
      </c>
      <c r="J40" s="91">
        <v>2.1346428062825693E-2</v>
      </c>
      <c r="K40" s="91">
        <v>2.4814843561313447E-2</v>
      </c>
      <c r="L40" s="91">
        <v>2.5708991402219803E-2</v>
      </c>
      <c r="M40" s="91">
        <v>3.1870465350472645E-2</v>
      </c>
      <c r="N40" s="91">
        <v>2.8218206950505108E-2</v>
      </c>
      <c r="O40" s="91">
        <v>3.3347101733921913E-2</v>
      </c>
      <c r="P40" s="91">
        <v>3.4259456182504588E-2</v>
      </c>
      <c r="Q40" s="91">
        <v>3.8188102645634048E-2</v>
      </c>
    </row>
    <row r="41" spans="1:17" x14ac:dyDescent="0.25">
      <c r="A41" s="92" t="s">
        <v>126</v>
      </c>
      <c r="B41" s="91">
        <v>0</v>
      </c>
      <c r="C41" s="91">
        <v>0</v>
      </c>
      <c r="D41" s="91">
        <v>0</v>
      </c>
      <c r="E41" s="91">
        <v>0</v>
      </c>
      <c r="F41" s="91">
        <v>0</v>
      </c>
      <c r="G41" s="91">
        <v>0</v>
      </c>
      <c r="H41" s="91">
        <v>0</v>
      </c>
      <c r="I41" s="91">
        <v>0</v>
      </c>
      <c r="J41" s="91">
        <v>0</v>
      </c>
      <c r="K41" s="91">
        <v>0</v>
      </c>
      <c r="L41" s="91">
        <v>0</v>
      </c>
      <c r="M41" s="91">
        <v>0</v>
      </c>
      <c r="N41" s="91">
        <v>0</v>
      </c>
      <c r="O41" s="91">
        <v>0</v>
      </c>
      <c r="P41" s="91">
        <v>0</v>
      </c>
      <c r="Q41" s="91">
        <v>0</v>
      </c>
    </row>
    <row r="42" spans="1:17" x14ac:dyDescent="0.25">
      <c r="A42" s="92" t="s">
        <v>21</v>
      </c>
      <c r="B42" s="157">
        <v>0</v>
      </c>
      <c r="C42" s="157">
        <v>4.0015741808652742E-2</v>
      </c>
      <c r="D42" s="157">
        <v>4.1686245083957622E-2</v>
      </c>
      <c r="E42" s="157">
        <v>5.3386376065546956E-2</v>
      </c>
      <c r="F42" s="157">
        <v>5.0985857997934224E-2</v>
      </c>
      <c r="G42" s="157">
        <v>5.7071402177706114E-2</v>
      </c>
      <c r="H42" s="157">
        <v>5.0417077996003354E-2</v>
      </c>
      <c r="I42" s="157">
        <v>4.2561967943814144E-2</v>
      </c>
      <c r="J42" s="157">
        <v>6.2061782167768656E-2</v>
      </c>
      <c r="K42" s="157">
        <v>7.2145719700592845E-2</v>
      </c>
      <c r="L42" s="157">
        <v>7.4745330668984797E-2</v>
      </c>
      <c r="M42" s="157">
        <v>9.2658962536733933E-2</v>
      </c>
      <c r="N42" s="157">
        <v>8.2040527238234462E-2</v>
      </c>
      <c r="O42" s="157">
        <v>9.6952078242130299E-2</v>
      </c>
      <c r="P42" s="157">
        <v>9.9604622399920309E-2</v>
      </c>
      <c r="Q42" s="157">
        <v>0.11102661770008572</v>
      </c>
    </row>
    <row r="43" spans="1:17" x14ac:dyDescent="0.25">
      <c r="A43" s="156" t="s">
        <v>150</v>
      </c>
      <c r="B43" s="204">
        <v>23.476113817211019</v>
      </c>
      <c r="C43" s="204">
        <v>27.353700289100257</v>
      </c>
      <c r="D43" s="204">
        <v>24.505168046297605</v>
      </c>
      <c r="E43" s="204">
        <v>36.493511413610676</v>
      </c>
      <c r="F43" s="204">
        <v>34.852580899963407</v>
      </c>
      <c r="G43" s="204">
        <v>39.012497574394885</v>
      </c>
      <c r="H43" s="204">
        <v>34.46377796891575</v>
      </c>
      <c r="I43" s="204">
        <v>29.094232975024841</v>
      </c>
      <c r="J43" s="204">
        <v>42.423789041378924</v>
      </c>
      <c r="K43" s="204">
        <v>49.316901415150738</v>
      </c>
      <c r="L43" s="204">
        <v>51.093926557847809</v>
      </c>
      <c r="M43" s="204">
        <v>63.339210414955517</v>
      </c>
      <c r="N43" s="204">
        <v>56.080729538023419</v>
      </c>
      <c r="O43" s="204">
        <v>66.273870501313056</v>
      </c>
      <c r="P43" s="204">
        <v>68.08707936903177</v>
      </c>
      <c r="Q43" s="204">
        <v>75.894852560847951</v>
      </c>
    </row>
    <row r="44" spans="1:17" x14ac:dyDescent="0.25">
      <c r="A44" s="156" t="s">
        <v>148</v>
      </c>
      <c r="B44" s="206">
        <v>2.1329663936860279</v>
      </c>
      <c r="C44" s="206">
        <v>2.9018488788568888</v>
      </c>
      <c r="D44" s="206">
        <v>2.7532425173412935</v>
      </c>
      <c r="E44" s="206">
        <v>3.5281526461475101</v>
      </c>
      <c r="F44" s="206">
        <v>3.6218620755901085</v>
      </c>
      <c r="G44" s="206">
        <v>4.1892899289439747</v>
      </c>
      <c r="H44" s="206">
        <v>3.7320078455611503</v>
      </c>
      <c r="I44" s="206">
        <v>3.0502889286047732</v>
      </c>
      <c r="J44" s="206">
        <v>4.1136013902128754</v>
      </c>
      <c r="K44" s="206">
        <v>5.2560761380975229</v>
      </c>
      <c r="L44" s="206">
        <v>5.3077881347889164</v>
      </c>
      <c r="M44" s="206">
        <v>5.8255258721873435</v>
      </c>
      <c r="N44" s="206">
        <v>5.4105048009307755</v>
      </c>
      <c r="O44" s="206">
        <v>6.2767723764434535</v>
      </c>
      <c r="P44" s="206">
        <v>6.4023479403169032</v>
      </c>
      <c r="Q44" s="206">
        <v>6.9433894216619798</v>
      </c>
    </row>
    <row r="45" spans="1:17" x14ac:dyDescent="0.25">
      <c r="A45" s="152" t="s">
        <v>164</v>
      </c>
      <c r="B45" s="151">
        <v>2.1214485199463855</v>
      </c>
      <c r="C45" s="151">
        <v>0.74603213404502178</v>
      </c>
      <c r="D45" s="151">
        <v>1.8947010006102389</v>
      </c>
      <c r="E45" s="151">
        <v>2.4175650779072466</v>
      </c>
      <c r="F45" s="151">
        <v>1.2633977155785183</v>
      </c>
      <c r="G45" s="151">
        <v>0.85436329594670124</v>
      </c>
      <c r="H45" s="151">
        <v>0.62559669087441239</v>
      </c>
      <c r="I45" s="151">
        <v>0.94350043347094414</v>
      </c>
      <c r="J45" s="151">
        <v>2.7602299416807758</v>
      </c>
      <c r="K45" s="151">
        <v>1.2446412174639145</v>
      </c>
      <c r="L45" s="151">
        <v>1.8598737276003345</v>
      </c>
      <c r="M45" s="151">
        <v>5.4307320404244113</v>
      </c>
      <c r="N45" s="151">
        <v>3.7620398352005151</v>
      </c>
      <c r="O45" s="151">
        <v>4.9311032677013831</v>
      </c>
      <c r="P45" s="151">
        <v>5.2572191683872305</v>
      </c>
      <c r="Q45" s="151">
        <v>6.6602218148199848</v>
      </c>
    </row>
    <row r="46" spans="1:17" x14ac:dyDescent="0.25">
      <c r="A46" s="154" t="s">
        <v>30</v>
      </c>
      <c r="B46" s="205">
        <v>0</v>
      </c>
      <c r="C46" s="205">
        <v>0</v>
      </c>
      <c r="D46" s="205">
        <v>0</v>
      </c>
      <c r="E46" s="205">
        <v>0</v>
      </c>
      <c r="F46" s="205">
        <v>0</v>
      </c>
      <c r="G46" s="205">
        <v>0</v>
      </c>
      <c r="H46" s="205">
        <v>0</v>
      </c>
      <c r="I46" s="205">
        <v>0</v>
      </c>
      <c r="J46" s="205">
        <v>0</v>
      </c>
      <c r="K46" s="205">
        <v>0</v>
      </c>
      <c r="L46" s="205">
        <v>0</v>
      </c>
      <c r="M46" s="205">
        <v>0</v>
      </c>
      <c r="N46" s="205">
        <v>0</v>
      </c>
      <c r="O46" s="205">
        <v>0</v>
      </c>
      <c r="P46" s="205">
        <v>0</v>
      </c>
      <c r="Q46" s="205">
        <v>0</v>
      </c>
    </row>
    <row r="47" spans="1:17" x14ac:dyDescent="0.25">
      <c r="A47" s="154" t="s">
        <v>125</v>
      </c>
      <c r="B47" s="205">
        <v>0</v>
      </c>
      <c r="C47" s="205">
        <v>0</v>
      </c>
      <c r="D47" s="205">
        <v>0</v>
      </c>
      <c r="E47" s="205">
        <v>0</v>
      </c>
      <c r="F47" s="205">
        <v>0</v>
      </c>
      <c r="G47" s="205">
        <v>0</v>
      </c>
      <c r="H47" s="205">
        <v>0</v>
      </c>
      <c r="I47" s="205">
        <v>0</v>
      </c>
      <c r="J47" s="205">
        <v>0</v>
      </c>
      <c r="K47" s="205">
        <v>0</v>
      </c>
      <c r="L47" s="205">
        <v>0</v>
      </c>
      <c r="M47" s="205">
        <v>0</v>
      </c>
      <c r="N47" s="205">
        <v>0</v>
      </c>
      <c r="O47" s="205">
        <v>0</v>
      </c>
      <c r="P47" s="205">
        <v>0</v>
      </c>
      <c r="Q47" s="205">
        <v>0</v>
      </c>
    </row>
    <row r="48" spans="1:17" x14ac:dyDescent="0.25">
      <c r="A48" s="154" t="s">
        <v>29</v>
      </c>
      <c r="B48" s="205">
        <v>0</v>
      </c>
      <c r="C48" s="205">
        <v>0</v>
      </c>
      <c r="D48" s="205">
        <v>0</v>
      </c>
      <c r="E48" s="205">
        <v>0</v>
      </c>
      <c r="F48" s="205">
        <v>0</v>
      </c>
      <c r="G48" s="205">
        <v>0</v>
      </c>
      <c r="H48" s="205">
        <v>0</v>
      </c>
      <c r="I48" s="205">
        <v>0</v>
      </c>
      <c r="J48" s="205">
        <v>0</v>
      </c>
      <c r="K48" s="205">
        <v>0</v>
      </c>
      <c r="L48" s="205">
        <v>0</v>
      </c>
      <c r="M48" s="205">
        <v>0</v>
      </c>
      <c r="N48" s="205">
        <v>0</v>
      </c>
      <c r="O48" s="205">
        <v>0</v>
      </c>
      <c r="P48" s="205">
        <v>0</v>
      </c>
      <c r="Q48" s="205">
        <v>0</v>
      </c>
    </row>
    <row r="49" spans="1:17" x14ac:dyDescent="0.25">
      <c r="A49" s="154" t="s">
        <v>26</v>
      </c>
      <c r="B49" s="205">
        <v>2.1214485199463855</v>
      </c>
      <c r="C49" s="205">
        <v>0.74603213404502178</v>
      </c>
      <c r="D49" s="205">
        <v>1.8947010006102389</v>
      </c>
      <c r="E49" s="205">
        <v>2.4175650779072466</v>
      </c>
      <c r="F49" s="205">
        <v>1.2633977155785183</v>
      </c>
      <c r="G49" s="205">
        <v>0.85436329594670124</v>
      </c>
      <c r="H49" s="205">
        <v>0.62559669087441239</v>
      </c>
      <c r="I49" s="205">
        <v>0.94350043347094414</v>
      </c>
      <c r="J49" s="205">
        <v>2.7602299416807758</v>
      </c>
      <c r="K49" s="205">
        <v>1.2446412174639145</v>
      </c>
      <c r="L49" s="205">
        <v>1.8598737276003345</v>
      </c>
      <c r="M49" s="205">
        <v>5.4307320404244113</v>
      </c>
      <c r="N49" s="205">
        <v>3.7620398352005151</v>
      </c>
      <c r="O49" s="205">
        <v>4.9311032677013831</v>
      </c>
      <c r="P49" s="205">
        <v>5.2572191683872305</v>
      </c>
      <c r="Q49" s="205">
        <v>6.6602218148199848</v>
      </c>
    </row>
    <row r="50" spans="1:17" x14ac:dyDescent="0.25">
      <c r="A50" s="152" t="s">
        <v>163</v>
      </c>
      <c r="B50" s="151">
        <v>1.1517873739642512E-2</v>
      </c>
      <c r="C50" s="151">
        <v>2.155816744811867</v>
      </c>
      <c r="D50" s="151">
        <v>0.8585415167310545</v>
      </c>
      <c r="E50" s="151">
        <v>1.1105875682402635</v>
      </c>
      <c r="F50" s="151">
        <v>2.35846436001159</v>
      </c>
      <c r="G50" s="151">
        <v>3.3349266329972735</v>
      </c>
      <c r="H50" s="151">
        <v>3.1064111546867377</v>
      </c>
      <c r="I50" s="151">
        <v>2.1067884951338289</v>
      </c>
      <c r="J50" s="151">
        <v>1.3533714485320993</v>
      </c>
      <c r="K50" s="151">
        <v>4.011434920633608</v>
      </c>
      <c r="L50" s="151">
        <v>3.4479144071885823</v>
      </c>
      <c r="M50" s="151">
        <v>0.39479383176293248</v>
      </c>
      <c r="N50" s="151">
        <v>1.6484649657302606</v>
      </c>
      <c r="O50" s="151">
        <v>1.3456691087420702</v>
      </c>
      <c r="P50" s="151">
        <v>1.145128771929673</v>
      </c>
      <c r="Q50" s="151">
        <v>0.2831676068419951</v>
      </c>
    </row>
    <row r="51" spans="1:17" x14ac:dyDescent="0.25">
      <c r="A51" s="156" t="s">
        <v>147</v>
      </c>
      <c r="B51" s="206">
        <v>1.4168446770466154</v>
      </c>
      <c r="C51" s="206">
        <v>1.7637343525140841</v>
      </c>
      <c r="D51" s="206">
        <v>4.9281017120392683</v>
      </c>
      <c r="E51" s="206">
        <v>2.2548262820613179</v>
      </c>
      <c r="F51" s="206">
        <v>2.2218727918585151</v>
      </c>
      <c r="G51" s="206">
        <v>2.5282078196371978</v>
      </c>
      <c r="H51" s="206">
        <v>2.3344769044782776</v>
      </c>
      <c r="I51" s="206">
        <v>1.8987844749119542</v>
      </c>
      <c r="J51" s="206">
        <v>2.5215789572933547</v>
      </c>
      <c r="K51" s="206">
        <v>3.076797557165841</v>
      </c>
      <c r="L51" s="206">
        <v>3.25036831799278</v>
      </c>
      <c r="M51" s="206">
        <v>3.9829654119167976</v>
      </c>
      <c r="N51" s="206">
        <v>3.5244494078219506</v>
      </c>
      <c r="O51" s="206">
        <v>4.2901973480525939</v>
      </c>
      <c r="P51" s="206">
        <v>4.3534825902169247</v>
      </c>
      <c r="Q51" s="206">
        <v>4.7875728155833182</v>
      </c>
    </row>
    <row r="52" spans="1:17" x14ac:dyDescent="0.25">
      <c r="A52" s="152" t="s">
        <v>162</v>
      </c>
      <c r="B52" s="151">
        <v>0.50904341955458599</v>
      </c>
      <c r="C52" s="151">
        <v>0.45919945872332085</v>
      </c>
      <c r="D52" s="151">
        <v>0.56357427723296794</v>
      </c>
      <c r="E52" s="151">
        <v>0.72392642798454343</v>
      </c>
      <c r="F52" s="151">
        <v>0.60205210142301391</v>
      </c>
      <c r="G52" s="151">
        <v>0.63815502759742904</v>
      </c>
      <c r="H52" s="151">
        <v>0.21092294178980606</v>
      </c>
      <c r="I52" s="151">
        <v>0.49050975653869466</v>
      </c>
      <c r="J52" s="151">
        <v>0.86765777841088254</v>
      </c>
      <c r="K52" s="151">
        <v>1.0396808039324916</v>
      </c>
      <c r="L52" s="151">
        <v>1.0781270056394536</v>
      </c>
      <c r="M52" s="151">
        <v>1.3533077679648091</v>
      </c>
      <c r="N52" s="151">
        <v>1.1795387292228736</v>
      </c>
      <c r="O52" s="151">
        <v>1.3660221842604436</v>
      </c>
      <c r="P52" s="151">
        <v>1.4165065159069261</v>
      </c>
      <c r="Q52" s="151">
        <v>1.6327479140850496</v>
      </c>
    </row>
    <row r="53" spans="1:17" x14ac:dyDescent="0.25">
      <c r="A53" s="154" t="s">
        <v>30</v>
      </c>
      <c r="B53" s="153">
        <v>0</v>
      </c>
      <c r="C53" s="153">
        <v>0</v>
      </c>
      <c r="D53" s="153">
        <v>0</v>
      </c>
      <c r="E53" s="153">
        <v>0</v>
      </c>
      <c r="F53" s="153">
        <v>0</v>
      </c>
      <c r="G53" s="153">
        <v>0</v>
      </c>
      <c r="H53" s="153">
        <v>0</v>
      </c>
      <c r="I53" s="153">
        <v>0</v>
      </c>
      <c r="J53" s="153">
        <v>0</v>
      </c>
      <c r="K53" s="153">
        <v>0</v>
      </c>
      <c r="L53" s="153">
        <v>0</v>
      </c>
      <c r="M53" s="153">
        <v>0</v>
      </c>
      <c r="N53" s="153">
        <v>0</v>
      </c>
      <c r="O53" s="153">
        <v>0</v>
      </c>
      <c r="P53" s="153">
        <v>0</v>
      </c>
      <c r="Q53" s="153">
        <v>0</v>
      </c>
    </row>
    <row r="54" spans="1:17" x14ac:dyDescent="0.25">
      <c r="A54" s="154" t="s">
        <v>125</v>
      </c>
      <c r="B54" s="153">
        <v>0</v>
      </c>
      <c r="C54" s="153">
        <v>0</v>
      </c>
      <c r="D54" s="153">
        <v>0</v>
      </c>
      <c r="E54" s="153">
        <v>0</v>
      </c>
      <c r="F54" s="153">
        <v>0</v>
      </c>
      <c r="G54" s="153">
        <v>0</v>
      </c>
      <c r="H54" s="153">
        <v>0</v>
      </c>
      <c r="I54" s="153">
        <v>0</v>
      </c>
      <c r="J54" s="153">
        <v>0</v>
      </c>
      <c r="K54" s="153">
        <v>0</v>
      </c>
      <c r="L54" s="153">
        <v>0</v>
      </c>
      <c r="M54" s="153">
        <v>0</v>
      </c>
      <c r="N54" s="153">
        <v>0</v>
      </c>
      <c r="O54" s="153">
        <v>0</v>
      </c>
      <c r="P54" s="153">
        <v>0</v>
      </c>
      <c r="Q54" s="153">
        <v>0</v>
      </c>
    </row>
    <row r="55" spans="1:17" x14ac:dyDescent="0.25">
      <c r="A55" s="154" t="s">
        <v>26</v>
      </c>
      <c r="B55" s="153">
        <v>0.50904341955458599</v>
      </c>
      <c r="C55" s="153">
        <v>0.45919945872332085</v>
      </c>
      <c r="D55" s="153">
        <v>0.56357427723296794</v>
      </c>
      <c r="E55" s="153">
        <v>0.72392642798454343</v>
      </c>
      <c r="F55" s="153">
        <v>0.60205210142301391</v>
      </c>
      <c r="G55" s="153">
        <v>0.63815502759742904</v>
      </c>
      <c r="H55" s="153">
        <v>0.21092294178980606</v>
      </c>
      <c r="I55" s="153">
        <v>0.49050975653869466</v>
      </c>
      <c r="J55" s="153">
        <v>0.86765777841088254</v>
      </c>
      <c r="K55" s="153">
        <v>1.0396808039324916</v>
      </c>
      <c r="L55" s="153">
        <v>1.0781270056394536</v>
      </c>
      <c r="M55" s="153">
        <v>1.3533077679648091</v>
      </c>
      <c r="N55" s="153">
        <v>1.1795387292228736</v>
      </c>
      <c r="O55" s="153">
        <v>1.3660221842604436</v>
      </c>
      <c r="P55" s="153">
        <v>1.4165065159069261</v>
      </c>
      <c r="Q55" s="153">
        <v>1.6327479140850496</v>
      </c>
    </row>
    <row r="56" spans="1:17" x14ac:dyDescent="0.25">
      <c r="A56" s="152" t="s">
        <v>161</v>
      </c>
      <c r="B56" s="151">
        <v>0.90691069018379045</v>
      </c>
      <c r="C56" s="151">
        <v>1.1372474184606425</v>
      </c>
      <c r="D56" s="151">
        <v>4.296028084654032</v>
      </c>
      <c r="E56" s="151">
        <v>1.4458722812480498</v>
      </c>
      <c r="F56" s="151">
        <v>1.4277326835335811</v>
      </c>
      <c r="G56" s="151">
        <v>1.6306502589549567</v>
      </c>
      <c r="H56" s="151">
        <v>1.4564066229976742</v>
      </c>
      <c r="I56" s="151">
        <v>1.2329385555472243</v>
      </c>
      <c r="J56" s="151">
        <v>1.5874661045665364</v>
      </c>
      <c r="K56" s="151">
        <v>1.9984013434372314</v>
      </c>
      <c r="L56" s="151">
        <v>2.1333519120783855</v>
      </c>
      <c r="M56" s="151">
        <v>2.6022962075916292</v>
      </c>
      <c r="N56" s="151">
        <v>2.2974907438057763</v>
      </c>
      <c r="O56" s="151">
        <v>2.8334923920290787</v>
      </c>
      <c r="P56" s="151">
        <v>2.8600878530438192</v>
      </c>
      <c r="Q56" s="151">
        <v>3.1359131280091983</v>
      </c>
    </row>
    <row r="57" spans="1:17" x14ac:dyDescent="0.25">
      <c r="A57" s="150" t="s">
        <v>33</v>
      </c>
      <c r="B57" s="87">
        <v>0.74118847521828435</v>
      </c>
      <c r="C57" s="87">
        <v>0.48094501871424311</v>
      </c>
      <c r="D57" s="87">
        <v>3.3160139844293304</v>
      </c>
      <c r="E57" s="87">
        <v>0.98073247771195338</v>
      </c>
      <c r="F57" s="87">
        <v>0.71392536190857958</v>
      </c>
      <c r="G57" s="87">
        <v>0.64469015264395224</v>
      </c>
      <c r="H57" s="87">
        <v>0.49405125529650074</v>
      </c>
      <c r="I57" s="87">
        <v>0.40071448723611208</v>
      </c>
      <c r="J57" s="87">
        <v>1.5836942746701459</v>
      </c>
      <c r="K57" s="87">
        <v>1.1140802059401753</v>
      </c>
      <c r="L57" s="87">
        <v>0.85516995741440427</v>
      </c>
      <c r="M57" s="87">
        <v>1.2612860945685089</v>
      </c>
      <c r="N57" s="87">
        <v>1.1480581352845678</v>
      </c>
      <c r="O57" s="87">
        <v>0.79411960759223266</v>
      </c>
      <c r="P57" s="87">
        <v>1.0578111441049476</v>
      </c>
      <c r="Q57" s="87">
        <v>1.4268922734086973</v>
      </c>
    </row>
    <row r="58" spans="1:17" x14ac:dyDescent="0.25">
      <c r="A58" s="150" t="s">
        <v>31</v>
      </c>
      <c r="B58" s="87">
        <v>0</v>
      </c>
      <c r="C58" s="87">
        <v>0</v>
      </c>
      <c r="D58" s="87">
        <v>0</v>
      </c>
      <c r="E58" s="87">
        <v>0</v>
      </c>
      <c r="F58" s="87">
        <v>0</v>
      </c>
      <c r="G58" s="87">
        <v>0</v>
      </c>
      <c r="H58" s="87">
        <v>0</v>
      </c>
      <c r="I58" s="87">
        <v>0</v>
      </c>
      <c r="J58" s="87">
        <v>0</v>
      </c>
      <c r="K58" s="87">
        <v>0</v>
      </c>
      <c r="L58" s="87">
        <v>0</v>
      </c>
      <c r="M58" s="87">
        <v>0</v>
      </c>
      <c r="N58" s="87">
        <v>0</v>
      </c>
      <c r="O58" s="87">
        <v>0</v>
      </c>
      <c r="P58" s="87">
        <v>0</v>
      </c>
      <c r="Q58" s="87">
        <v>0</v>
      </c>
    </row>
    <row r="59" spans="1:17" x14ac:dyDescent="0.25">
      <c r="A59" s="150" t="s">
        <v>30</v>
      </c>
      <c r="B59" s="87">
        <v>0</v>
      </c>
      <c r="C59" s="87">
        <v>0</v>
      </c>
      <c r="D59" s="87">
        <v>0</v>
      </c>
      <c r="E59" s="87">
        <v>0</v>
      </c>
      <c r="F59" s="87">
        <v>0</v>
      </c>
      <c r="G59" s="87">
        <v>0</v>
      </c>
      <c r="H59" s="87">
        <v>0</v>
      </c>
      <c r="I59" s="87">
        <v>0</v>
      </c>
      <c r="J59" s="87">
        <v>0</v>
      </c>
      <c r="K59" s="87">
        <v>0</v>
      </c>
      <c r="L59" s="87">
        <v>0</v>
      </c>
      <c r="M59" s="87">
        <v>0</v>
      </c>
      <c r="N59" s="87">
        <v>0</v>
      </c>
      <c r="O59" s="87">
        <v>0</v>
      </c>
      <c r="P59" s="87">
        <v>0</v>
      </c>
      <c r="Q59" s="87">
        <v>0</v>
      </c>
    </row>
    <row r="60" spans="1:17" x14ac:dyDescent="0.25">
      <c r="A60" s="150" t="s">
        <v>125</v>
      </c>
      <c r="B60" s="87">
        <v>0</v>
      </c>
      <c r="C60" s="87">
        <v>0</v>
      </c>
      <c r="D60" s="87">
        <v>0</v>
      </c>
      <c r="E60" s="87">
        <v>0</v>
      </c>
      <c r="F60" s="87">
        <v>0</v>
      </c>
      <c r="G60" s="87">
        <v>0</v>
      </c>
      <c r="H60" s="87">
        <v>0</v>
      </c>
      <c r="I60" s="87">
        <v>0</v>
      </c>
      <c r="J60" s="87">
        <v>0</v>
      </c>
      <c r="K60" s="87">
        <v>0</v>
      </c>
      <c r="L60" s="87">
        <v>0</v>
      </c>
      <c r="M60" s="87">
        <v>0</v>
      </c>
      <c r="N60" s="87">
        <v>0</v>
      </c>
      <c r="O60" s="87">
        <v>0</v>
      </c>
      <c r="P60" s="87">
        <v>0</v>
      </c>
      <c r="Q60" s="87">
        <v>0</v>
      </c>
    </row>
    <row r="61" spans="1:17" x14ac:dyDescent="0.25">
      <c r="A61" s="150" t="s">
        <v>29</v>
      </c>
      <c r="B61" s="87">
        <v>0</v>
      </c>
      <c r="C61" s="87">
        <v>0</v>
      </c>
      <c r="D61" s="87">
        <v>0</v>
      </c>
      <c r="E61" s="87">
        <v>0</v>
      </c>
      <c r="F61" s="87">
        <v>0</v>
      </c>
      <c r="G61" s="87">
        <v>0</v>
      </c>
      <c r="H61" s="87">
        <v>0</v>
      </c>
      <c r="I61" s="87">
        <v>0</v>
      </c>
      <c r="J61" s="87">
        <v>0</v>
      </c>
      <c r="K61" s="87">
        <v>0</v>
      </c>
      <c r="L61" s="87">
        <v>0</v>
      </c>
      <c r="M61" s="87">
        <v>0</v>
      </c>
      <c r="N61" s="87">
        <v>0</v>
      </c>
      <c r="O61" s="87">
        <v>0</v>
      </c>
      <c r="P61" s="87">
        <v>0</v>
      </c>
      <c r="Q61" s="87">
        <v>0</v>
      </c>
    </row>
    <row r="62" spans="1:17" x14ac:dyDescent="0.25">
      <c r="A62" s="150" t="s">
        <v>28</v>
      </c>
      <c r="B62" s="87">
        <v>0</v>
      </c>
      <c r="C62" s="87">
        <v>0</v>
      </c>
      <c r="D62" s="87">
        <v>0</v>
      </c>
      <c r="E62" s="87">
        <v>0</v>
      </c>
      <c r="F62" s="87">
        <v>0</v>
      </c>
      <c r="G62" s="87">
        <v>0</v>
      </c>
      <c r="H62" s="87">
        <v>0</v>
      </c>
      <c r="I62" s="87">
        <v>0</v>
      </c>
      <c r="J62" s="87">
        <v>0</v>
      </c>
      <c r="K62" s="87">
        <v>0</v>
      </c>
      <c r="L62" s="87">
        <v>0</v>
      </c>
      <c r="M62" s="87">
        <v>0</v>
      </c>
      <c r="N62" s="87">
        <v>0</v>
      </c>
      <c r="O62" s="87">
        <v>0</v>
      </c>
      <c r="P62" s="87">
        <v>0</v>
      </c>
      <c r="Q62" s="87">
        <v>0</v>
      </c>
    </row>
    <row r="63" spans="1:17" x14ac:dyDescent="0.25">
      <c r="A63" s="150" t="s">
        <v>26</v>
      </c>
      <c r="B63" s="87">
        <v>0.16572221496550604</v>
      </c>
      <c r="C63" s="87">
        <v>0.65630239974639937</v>
      </c>
      <c r="D63" s="87">
        <v>0.98001410022470181</v>
      </c>
      <c r="E63" s="87">
        <v>0.4651398035360963</v>
      </c>
      <c r="F63" s="87">
        <v>0.71380732162500149</v>
      </c>
      <c r="G63" s="87">
        <v>0.9859601063110045</v>
      </c>
      <c r="H63" s="87">
        <v>0.96235536770117336</v>
      </c>
      <c r="I63" s="87">
        <v>0.83222406831111218</v>
      </c>
      <c r="J63" s="87">
        <v>3.7718298963905681E-3</v>
      </c>
      <c r="K63" s="87">
        <v>0.8843211374970561</v>
      </c>
      <c r="L63" s="87">
        <v>1.2781819546639812</v>
      </c>
      <c r="M63" s="87">
        <v>1.3410101130231202</v>
      </c>
      <c r="N63" s="87">
        <v>1.1494326085212085</v>
      </c>
      <c r="O63" s="87">
        <v>2.0393727844368459</v>
      </c>
      <c r="P63" s="87">
        <v>1.8022767089388716</v>
      </c>
      <c r="Q63" s="87">
        <v>1.709020854600501</v>
      </c>
    </row>
    <row r="64" spans="1:17" x14ac:dyDescent="0.25">
      <c r="A64" s="150" t="s">
        <v>25</v>
      </c>
      <c r="B64" s="87">
        <v>0</v>
      </c>
      <c r="C64" s="87">
        <v>0</v>
      </c>
      <c r="D64" s="87">
        <v>0</v>
      </c>
      <c r="E64" s="87">
        <v>0</v>
      </c>
      <c r="F64" s="87">
        <v>0</v>
      </c>
      <c r="G64" s="87">
        <v>0</v>
      </c>
      <c r="H64" s="87">
        <v>0</v>
      </c>
      <c r="I64" s="87">
        <v>0</v>
      </c>
      <c r="J64" s="87">
        <v>0</v>
      </c>
      <c r="K64" s="87">
        <v>0</v>
      </c>
      <c r="L64" s="87">
        <v>0</v>
      </c>
      <c r="M64" s="87">
        <v>0</v>
      </c>
      <c r="N64" s="87">
        <v>0</v>
      </c>
      <c r="O64" s="87">
        <v>0</v>
      </c>
      <c r="P64" s="87">
        <v>0</v>
      </c>
      <c r="Q64" s="87">
        <v>0</v>
      </c>
    </row>
    <row r="65" spans="1:17" x14ac:dyDescent="0.25">
      <c r="A65" s="150" t="s">
        <v>86</v>
      </c>
      <c r="B65" s="87">
        <v>0</v>
      </c>
      <c r="C65" s="87">
        <v>0</v>
      </c>
      <c r="D65" s="87">
        <v>0</v>
      </c>
      <c r="E65" s="87">
        <v>0</v>
      </c>
      <c r="F65" s="87">
        <v>0</v>
      </c>
      <c r="G65" s="87">
        <v>0</v>
      </c>
      <c r="H65" s="87">
        <v>0</v>
      </c>
      <c r="I65" s="87">
        <v>0</v>
      </c>
      <c r="J65" s="87">
        <v>0</v>
      </c>
      <c r="K65" s="87">
        <v>0</v>
      </c>
      <c r="L65" s="87">
        <v>0</v>
      </c>
      <c r="M65" s="87">
        <v>0</v>
      </c>
      <c r="N65" s="87">
        <v>0</v>
      </c>
      <c r="O65" s="87">
        <v>0</v>
      </c>
      <c r="P65" s="87">
        <v>0</v>
      </c>
      <c r="Q65" s="87">
        <v>0</v>
      </c>
    </row>
    <row r="66" spans="1:17" x14ac:dyDescent="0.25">
      <c r="A66" s="150" t="s">
        <v>22</v>
      </c>
      <c r="B66" s="87">
        <v>0</v>
      </c>
      <c r="C66" s="87">
        <v>0</v>
      </c>
      <c r="D66" s="87">
        <v>0</v>
      </c>
      <c r="E66" s="87">
        <v>0</v>
      </c>
      <c r="F66" s="87">
        <v>0</v>
      </c>
      <c r="G66" s="87">
        <v>0</v>
      </c>
      <c r="H66" s="87">
        <v>0</v>
      </c>
      <c r="I66" s="87">
        <v>0</v>
      </c>
      <c r="J66" s="87">
        <v>0</v>
      </c>
      <c r="K66" s="87">
        <v>0</v>
      </c>
      <c r="L66" s="87">
        <v>0</v>
      </c>
      <c r="M66" s="87">
        <v>0</v>
      </c>
      <c r="N66" s="87">
        <v>0</v>
      </c>
      <c r="O66" s="87">
        <v>0</v>
      </c>
      <c r="P66" s="87">
        <v>0</v>
      </c>
      <c r="Q66" s="87">
        <v>0</v>
      </c>
    </row>
    <row r="67" spans="1:17" x14ac:dyDescent="0.25">
      <c r="A67" s="149" t="s">
        <v>160</v>
      </c>
      <c r="B67" s="148">
        <v>8.9056730823907488E-4</v>
      </c>
      <c r="C67" s="148">
        <v>0.16728747533012089</v>
      </c>
      <c r="D67" s="148">
        <v>6.8499350152268199E-2</v>
      </c>
      <c r="E67" s="148">
        <v>8.5027572828724765E-2</v>
      </c>
      <c r="F67" s="148">
        <v>0.19208800690192018</v>
      </c>
      <c r="G67" s="148">
        <v>0.25940253308481193</v>
      </c>
      <c r="H67" s="148">
        <v>0.6671473396907972</v>
      </c>
      <c r="I67" s="148">
        <v>0.17533616282603529</v>
      </c>
      <c r="J67" s="148">
        <v>6.6455074315936127E-2</v>
      </c>
      <c r="K67" s="148">
        <v>3.8715409796118032E-2</v>
      </c>
      <c r="L67" s="148">
        <v>3.8889400274940963E-2</v>
      </c>
      <c r="M67" s="148">
        <v>2.736143636035919E-2</v>
      </c>
      <c r="N67" s="148">
        <v>4.7419934793300464E-2</v>
      </c>
      <c r="O67" s="148">
        <v>9.0682771763071365E-2</v>
      </c>
      <c r="P67" s="148">
        <v>7.6888221266180112E-2</v>
      </c>
      <c r="Q67" s="148">
        <v>1.8911773489069951E-2</v>
      </c>
    </row>
    <row r="68" spans="1:17" hidden="1" x14ac:dyDescent="0.25">
      <c r="A68" s="196"/>
      <c r="B68" s="196"/>
      <c r="C68" s="196"/>
      <c r="D68" s="196"/>
      <c r="E68" s="196"/>
      <c r="F68" s="196"/>
      <c r="G68" s="196"/>
      <c r="H68" s="196"/>
      <c r="I68" s="196"/>
      <c r="J68" s="196"/>
      <c r="K68" s="196"/>
      <c r="L68" s="196"/>
      <c r="M68" s="196"/>
      <c r="N68" s="196"/>
      <c r="O68" s="196"/>
      <c r="P68" s="196"/>
      <c r="Q68" s="196"/>
    </row>
    <row r="69" spans="1:17" x14ac:dyDescent="0.25">
      <c r="A69" s="196"/>
      <c r="B69" s="196"/>
      <c r="C69" s="196"/>
      <c r="D69" s="196"/>
      <c r="E69" s="196"/>
      <c r="F69" s="196"/>
      <c r="G69" s="196"/>
      <c r="H69" s="196"/>
      <c r="I69" s="196"/>
      <c r="J69" s="196"/>
      <c r="K69" s="196"/>
      <c r="L69" s="196"/>
      <c r="M69" s="196"/>
      <c r="N69" s="196"/>
      <c r="O69" s="196"/>
      <c r="P69" s="196"/>
      <c r="Q69" s="196"/>
    </row>
    <row r="70" spans="1:17" ht="12.75" x14ac:dyDescent="0.25">
      <c r="A70" s="97" t="s">
        <v>344</v>
      </c>
      <c r="B70" s="96">
        <v>0</v>
      </c>
      <c r="C70" s="96">
        <v>0</v>
      </c>
      <c r="D70" s="96">
        <v>0</v>
      </c>
      <c r="E70" s="96">
        <v>0</v>
      </c>
      <c r="F70" s="96">
        <v>0</v>
      </c>
      <c r="G70" s="96">
        <v>0</v>
      </c>
      <c r="H70" s="96">
        <v>0</v>
      </c>
      <c r="I70" s="96">
        <v>0</v>
      </c>
      <c r="J70" s="96">
        <v>0</v>
      </c>
      <c r="K70" s="96">
        <v>0</v>
      </c>
      <c r="L70" s="96">
        <v>0</v>
      </c>
      <c r="M70" s="96">
        <v>0</v>
      </c>
      <c r="N70" s="96">
        <v>0</v>
      </c>
      <c r="O70" s="96">
        <v>0</v>
      </c>
      <c r="P70" s="96">
        <v>0</v>
      </c>
      <c r="Q70" s="96">
        <v>0</v>
      </c>
    </row>
    <row r="71" spans="1:17" x14ac:dyDescent="0.25">
      <c r="A71" s="132" t="s">
        <v>83</v>
      </c>
      <c r="B71" s="160">
        <v>0</v>
      </c>
      <c r="C71" s="160">
        <v>0</v>
      </c>
      <c r="D71" s="160">
        <v>0</v>
      </c>
      <c r="E71" s="160">
        <v>0</v>
      </c>
      <c r="F71" s="160">
        <v>0</v>
      </c>
      <c r="G71" s="160">
        <v>0</v>
      </c>
      <c r="H71" s="160">
        <v>0</v>
      </c>
      <c r="I71" s="160">
        <v>0</v>
      </c>
      <c r="J71" s="160">
        <v>0</v>
      </c>
      <c r="K71" s="160">
        <v>0</v>
      </c>
      <c r="L71" s="160">
        <v>0</v>
      </c>
      <c r="M71" s="160">
        <v>0</v>
      </c>
      <c r="N71" s="160">
        <v>0</v>
      </c>
      <c r="O71" s="160">
        <v>0</v>
      </c>
      <c r="P71" s="160">
        <v>0</v>
      </c>
      <c r="Q71" s="160">
        <v>0</v>
      </c>
    </row>
    <row r="72" spans="1:17" x14ac:dyDescent="0.25">
      <c r="A72" s="76" t="s">
        <v>82</v>
      </c>
      <c r="B72" s="159">
        <v>0</v>
      </c>
      <c r="C72" s="159">
        <v>0</v>
      </c>
      <c r="D72" s="159">
        <v>0</v>
      </c>
      <c r="E72" s="159">
        <v>0</v>
      </c>
      <c r="F72" s="159">
        <v>0</v>
      </c>
      <c r="G72" s="159">
        <v>0</v>
      </c>
      <c r="H72" s="159">
        <v>0</v>
      </c>
      <c r="I72" s="159">
        <v>0</v>
      </c>
      <c r="J72" s="159">
        <v>0</v>
      </c>
      <c r="K72" s="159">
        <v>0</v>
      </c>
      <c r="L72" s="159">
        <v>0</v>
      </c>
      <c r="M72" s="159">
        <v>0</v>
      </c>
      <c r="N72" s="159">
        <v>0</v>
      </c>
      <c r="O72" s="159">
        <v>0</v>
      </c>
      <c r="P72" s="159">
        <v>0</v>
      </c>
      <c r="Q72" s="159">
        <v>0</v>
      </c>
    </row>
    <row r="73" spans="1:17" x14ac:dyDescent="0.25">
      <c r="A73" s="76" t="s">
        <v>81</v>
      </c>
      <c r="B73" s="159">
        <v>0</v>
      </c>
      <c r="C73" s="159">
        <v>0</v>
      </c>
      <c r="D73" s="159">
        <v>0</v>
      </c>
      <c r="E73" s="159">
        <v>0</v>
      </c>
      <c r="F73" s="159">
        <v>0</v>
      </c>
      <c r="G73" s="159">
        <v>0</v>
      </c>
      <c r="H73" s="159">
        <v>0</v>
      </c>
      <c r="I73" s="159">
        <v>0</v>
      </c>
      <c r="J73" s="159">
        <v>0</v>
      </c>
      <c r="K73" s="159">
        <v>0</v>
      </c>
      <c r="L73" s="159">
        <v>0</v>
      </c>
      <c r="M73" s="159">
        <v>0</v>
      </c>
      <c r="N73" s="159">
        <v>0</v>
      </c>
      <c r="O73" s="159">
        <v>0</v>
      </c>
      <c r="P73" s="159">
        <v>0</v>
      </c>
      <c r="Q73" s="159">
        <v>0</v>
      </c>
    </row>
    <row r="74" spans="1:17" x14ac:dyDescent="0.25">
      <c r="A74" s="76" t="s">
        <v>80</v>
      </c>
      <c r="B74" s="159">
        <v>0</v>
      </c>
      <c r="C74" s="159">
        <v>0</v>
      </c>
      <c r="D74" s="159">
        <v>0</v>
      </c>
      <c r="E74" s="159">
        <v>0</v>
      </c>
      <c r="F74" s="159">
        <v>0</v>
      </c>
      <c r="G74" s="159">
        <v>0</v>
      </c>
      <c r="H74" s="159">
        <v>0</v>
      </c>
      <c r="I74" s="159">
        <v>0</v>
      </c>
      <c r="J74" s="159">
        <v>0</v>
      </c>
      <c r="K74" s="159">
        <v>0</v>
      </c>
      <c r="L74" s="159">
        <v>0</v>
      </c>
      <c r="M74" s="159">
        <v>0</v>
      </c>
      <c r="N74" s="159">
        <v>0</v>
      </c>
      <c r="O74" s="159">
        <v>0</v>
      </c>
      <c r="P74" s="159">
        <v>0</v>
      </c>
      <c r="Q74" s="159">
        <v>0</v>
      </c>
    </row>
    <row r="75" spans="1:17" x14ac:dyDescent="0.25">
      <c r="A75" s="129" t="s">
        <v>79</v>
      </c>
      <c r="B75" s="158">
        <v>0</v>
      </c>
      <c r="C75" s="158">
        <v>0</v>
      </c>
      <c r="D75" s="158">
        <v>0</v>
      </c>
      <c r="E75" s="158">
        <v>0</v>
      </c>
      <c r="F75" s="158">
        <v>0</v>
      </c>
      <c r="G75" s="158">
        <v>0</v>
      </c>
      <c r="H75" s="158">
        <v>0</v>
      </c>
      <c r="I75" s="158">
        <v>0</v>
      </c>
      <c r="J75" s="158">
        <v>0</v>
      </c>
      <c r="K75" s="158">
        <v>0</v>
      </c>
      <c r="L75" s="158">
        <v>0</v>
      </c>
      <c r="M75" s="158">
        <v>0</v>
      </c>
      <c r="N75" s="158">
        <v>0</v>
      </c>
      <c r="O75" s="158">
        <v>0</v>
      </c>
      <c r="P75" s="158">
        <v>0</v>
      </c>
      <c r="Q75" s="158">
        <v>0</v>
      </c>
    </row>
    <row r="76" spans="1:17" x14ac:dyDescent="0.25">
      <c r="A76" s="92" t="s">
        <v>125</v>
      </c>
      <c r="B76" s="91">
        <v>0</v>
      </c>
      <c r="C76" s="91">
        <v>0</v>
      </c>
      <c r="D76" s="91">
        <v>0</v>
      </c>
      <c r="E76" s="91">
        <v>0</v>
      </c>
      <c r="F76" s="91">
        <v>0</v>
      </c>
      <c r="G76" s="91">
        <v>0</v>
      </c>
      <c r="H76" s="91">
        <v>0</v>
      </c>
      <c r="I76" s="91">
        <v>0</v>
      </c>
      <c r="J76" s="91">
        <v>0</v>
      </c>
      <c r="K76" s="91">
        <v>0</v>
      </c>
      <c r="L76" s="91">
        <v>0</v>
      </c>
      <c r="M76" s="91">
        <v>0</v>
      </c>
      <c r="N76" s="91">
        <v>0</v>
      </c>
      <c r="O76" s="91">
        <v>0</v>
      </c>
      <c r="P76" s="91">
        <v>0</v>
      </c>
      <c r="Q76" s="91">
        <v>0</v>
      </c>
    </row>
    <row r="77" spans="1:17" x14ac:dyDescent="0.25">
      <c r="A77" s="92" t="s">
        <v>26</v>
      </c>
      <c r="B77" s="91">
        <v>0</v>
      </c>
      <c r="C77" s="91">
        <v>0</v>
      </c>
      <c r="D77" s="91">
        <v>0</v>
      </c>
      <c r="E77" s="91">
        <v>0</v>
      </c>
      <c r="F77" s="91">
        <v>0</v>
      </c>
      <c r="G77" s="91">
        <v>0</v>
      </c>
      <c r="H77" s="91">
        <v>0</v>
      </c>
      <c r="I77" s="91">
        <v>0</v>
      </c>
      <c r="J77" s="91">
        <v>0</v>
      </c>
      <c r="K77" s="91">
        <v>0</v>
      </c>
      <c r="L77" s="91">
        <v>0</v>
      </c>
      <c r="M77" s="91">
        <v>0</v>
      </c>
      <c r="N77" s="91">
        <v>0</v>
      </c>
      <c r="O77" s="91">
        <v>0</v>
      </c>
      <c r="P77" s="91">
        <v>0</v>
      </c>
      <c r="Q77" s="91">
        <v>0</v>
      </c>
    </row>
    <row r="78" spans="1:17" x14ac:dyDescent="0.25">
      <c r="A78" s="92" t="s">
        <v>126</v>
      </c>
      <c r="B78" s="91">
        <v>0</v>
      </c>
      <c r="C78" s="91">
        <v>0</v>
      </c>
      <c r="D78" s="91">
        <v>0</v>
      </c>
      <c r="E78" s="91">
        <v>0</v>
      </c>
      <c r="F78" s="91">
        <v>0</v>
      </c>
      <c r="G78" s="91">
        <v>0</v>
      </c>
      <c r="H78" s="91">
        <v>0</v>
      </c>
      <c r="I78" s="91">
        <v>0</v>
      </c>
      <c r="J78" s="91">
        <v>0</v>
      </c>
      <c r="K78" s="91">
        <v>0</v>
      </c>
      <c r="L78" s="91">
        <v>0</v>
      </c>
      <c r="M78" s="91">
        <v>0</v>
      </c>
      <c r="N78" s="91">
        <v>0</v>
      </c>
      <c r="O78" s="91">
        <v>0</v>
      </c>
      <c r="P78" s="91">
        <v>0</v>
      </c>
      <c r="Q78" s="91">
        <v>0</v>
      </c>
    </row>
    <row r="79" spans="1:17" x14ac:dyDescent="0.25">
      <c r="A79" s="92" t="s">
        <v>21</v>
      </c>
      <c r="B79" s="157">
        <v>0</v>
      </c>
      <c r="C79" s="157">
        <v>0</v>
      </c>
      <c r="D79" s="157">
        <v>0</v>
      </c>
      <c r="E79" s="157">
        <v>0</v>
      </c>
      <c r="F79" s="157">
        <v>0</v>
      </c>
      <c r="G79" s="157">
        <v>0</v>
      </c>
      <c r="H79" s="157">
        <v>0</v>
      </c>
      <c r="I79" s="157">
        <v>0</v>
      </c>
      <c r="J79" s="157">
        <v>0</v>
      </c>
      <c r="K79" s="157">
        <v>0</v>
      </c>
      <c r="L79" s="157">
        <v>0</v>
      </c>
      <c r="M79" s="157">
        <v>0</v>
      </c>
      <c r="N79" s="157">
        <v>0</v>
      </c>
      <c r="O79" s="157">
        <v>0</v>
      </c>
      <c r="P79" s="157">
        <v>0</v>
      </c>
      <c r="Q79" s="157">
        <v>0</v>
      </c>
    </row>
    <row r="80" spans="1:17" x14ac:dyDescent="0.25">
      <c r="A80" s="156" t="s">
        <v>149</v>
      </c>
      <c r="B80" s="204">
        <v>0</v>
      </c>
      <c r="C80" s="204">
        <v>0</v>
      </c>
      <c r="D80" s="204">
        <v>0</v>
      </c>
      <c r="E80" s="204">
        <v>0</v>
      </c>
      <c r="F80" s="204">
        <v>0</v>
      </c>
      <c r="G80" s="204">
        <v>0</v>
      </c>
      <c r="H80" s="204">
        <v>0</v>
      </c>
      <c r="I80" s="204">
        <v>0</v>
      </c>
      <c r="J80" s="204">
        <v>0</v>
      </c>
      <c r="K80" s="204">
        <v>0</v>
      </c>
      <c r="L80" s="204">
        <v>0</v>
      </c>
      <c r="M80" s="204">
        <v>0</v>
      </c>
      <c r="N80" s="204">
        <v>0</v>
      </c>
      <c r="O80" s="204">
        <v>0</v>
      </c>
      <c r="P80" s="204">
        <v>0</v>
      </c>
      <c r="Q80" s="204">
        <v>0</v>
      </c>
    </row>
    <row r="81" spans="1:17" x14ac:dyDescent="0.25">
      <c r="A81" s="152" t="s">
        <v>166</v>
      </c>
      <c r="B81" s="151">
        <v>0</v>
      </c>
      <c r="C81" s="151">
        <v>0</v>
      </c>
      <c r="D81" s="151">
        <v>0</v>
      </c>
      <c r="E81" s="151">
        <v>0</v>
      </c>
      <c r="F81" s="151">
        <v>0</v>
      </c>
      <c r="G81" s="151">
        <v>0</v>
      </c>
      <c r="H81" s="151">
        <v>0</v>
      </c>
      <c r="I81" s="151">
        <v>0</v>
      </c>
      <c r="J81" s="151">
        <v>0</v>
      </c>
      <c r="K81" s="151">
        <v>0</v>
      </c>
      <c r="L81" s="151">
        <v>0</v>
      </c>
      <c r="M81" s="151">
        <v>0</v>
      </c>
      <c r="N81" s="151">
        <v>0</v>
      </c>
      <c r="O81" s="151">
        <v>0</v>
      </c>
      <c r="P81" s="151">
        <v>0</v>
      </c>
      <c r="Q81" s="151">
        <v>0</v>
      </c>
    </row>
    <row r="82" spans="1:17" x14ac:dyDescent="0.25">
      <c r="A82" s="154" t="s">
        <v>30</v>
      </c>
      <c r="B82" s="153">
        <v>0</v>
      </c>
      <c r="C82" s="153">
        <v>0</v>
      </c>
      <c r="D82" s="153">
        <v>0</v>
      </c>
      <c r="E82" s="153">
        <v>0</v>
      </c>
      <c r="F82" s="153">
        <v>0</v>
      </c>
      <c r="G82" s="153">
        <v>0</v>
      </c>
      <c r="H82" s="153">
        <v>0</v>
      </c>
      <c r="I82" s="153">
        <v>0</v>
      </c>
      <c r="J82" s="153">
        <v>0</v>
      </c>
      <c r="K82" s="153">
        <v>0</v>
      </c>
      <c r="L82" s="153">
        <v>0</v>
      </c>
      <c r="M82" s="153">
        <v>0</v>
      </c>
      <c r="N82" s="153">
        <v>0</v>
      </c>
      <c r="O82" s="153">
        <v>0</v>
      </c>
      <c r="P82" s="153">
        <v>0</v>
      </c>
      <c r="Q82" s="153">
        <v>0</v>
      </c>
    </row>
    <row r="83" spans="1:17" x14ac:dyDescent="0.25">
      <c r="A83" s="154" t="s">
        <v>125</v>
      </c>
      <c r="B83" s="153">
        <v>0</v>
      </c>
      <c r="C83" s="153">
        <v>0</v>
      </c>
      <c r="D83" s="153">
        <v>0</v>
      </c>
      <c r="E83" s="153">
        <v>0</v>
      </c>
      <c r="F83" s="153">
        <v>0</v>
      </c>
      <c r="G83" s="153">
        <v>0</v>
      </c>
      <c r="H83" s="153">
        <v>0</v>
      </c>
      <c r="I83" s="153">
        <v>0</v>
      </c>
      <c r="J83" s="153">
        <v>0</v>
      </c>
      <c r="K83" s="153">
        <v>0</v>
      </c>
      <c r="L83" s="153">
        <v>0</v>
      </c>
      <c r="M83" s="153">
        <v>0</v>
      </c>
      <c r="N83" s="153">
        <v>0</v>
      </c>
      <c r="O83" s="153">
        <v>0</v>
      </c>
      <c r="P83" s="153">
        <v>0</v>
      </c>
      <c r="Q83" s="153">
        <v>0</v>
      </c>
    </row>
    <row r="84" spans="1:17" x14ac:dyDescent="0.25">
      <c r="A84" s="154" t="s">
        <v>29</v>
      </c>
      <c r="B84" s="153">
        <v>0</v>
      </c>
      <c r="C84" s="153">
        <v>0</v>
      </c>
      <c r="D84" s="153">
        <v>0</v>
      </c>
      <c r="E84" s="153">
        <v>0</v>
      </c>
      <c r="F84" s="153">
        <v>0</v>
      </c>
      <c r="G84" s="153">
        <v>0</v>
      </c>
      <c r="H84" s="153">
        <v>0</v>
      </c>
      <c r="I84" s="153">
        <v>0</v>
      </c>
      <c r="J84" s="153">
        <v>0</v>
      </c>
      <c r="K84" s="153">
        <v>0</v>
      </c>
      <c r="L84" s="153">
        <v>0</v>
      </c>
      <c r="M84" s="153">
        <v>0</v>
      </c>
      <c r="N84" s="153">
        <v>0</v>
      </c>
      <c r="O84" s="153">
        <v>0</v>
      </c>
      <c r="P84" s="153">
        <v>0</v>
      </c>
      <c r="Q84" s="153">
        <v>0</v>
      </c>
    </row>
    <row r="85" spans="1:17" x14ac:dyDescent="0.25">
      <c r="A85" s="154" t="s">
        <v>26</v>
      </c>
      <c r="B85" s="153">
        <v>0</v>
      </c>
      <c r="C85" s="153">
        <v>0</v>
      </c>
      <c r="D85" s="153">
        <v>0</v>
      </c>
      <c r="E85" s="153">
        <v>0</v>
      </c>
      <c r="F85" s="153">
        <v>0</v>
      </c>
      <c r="G85" s="153">
        <v>0</v>
      </c>
      <c r="H85" s="153">
        <v>0</v>
      </c>
      <c r="I85" s="153">
        <v>0</v>
      </c>
      <c r="J85" s="153">
        <v>0</v>
      </c>
      <c r="K85" s="153">
        <v>0</v>
      </c>
      <c r="L85" s="153">
        <v>0</v>
      </c>
      <c r="M85" s="153">
        <v>0</v>
      </c>
      <c r="N85" s="153">
        <v>0</v>
      </c>
      <c r="O85" s="153">
        <v>0</v>
      </c>
      <c r="P85" s="153">
        <v>0</v>
      </c>
      <c r="Q85" s="153">
        <v>0</v>
      </c>
    </row>
    <row r="86" spans="1:17" x14ac:dyDescent="0.25">
      <c r="A86" s="152" t="s">
        <v>165</v>
      </c>
      <c r="B86" s="151">
        <v>0</v>
      </c>
      <c r="C86" s="151">
        <v>0</v>
      </c>
      <c r="D86" s="151">
        <v>0</v>
      </c>
      <c r="E86" s="151">
        <v>0</v>
      </c>
      <c r="F86" s="151">
        <v>0</v>
      </c>
      <c r="G86" s="151">
        <v>0</v>
      </c>
      <c r="H86" s="151">
        <v>0</v>
      </c>
      <c r="I86" s="151">
        <v>0</v>
      </c>
      <c r="J86" s="151">
        <v>0</v>
      </c>
      <c r="K86" s="151">
        <v>0</v>
      </c>
      <c r="L86" s="151">
        <v>0</v>
      </c>
      <c r="M86" s="151">
        <v>0</v>
      </c>
      <c r="N86" s="151">
        <v>0</v>
      </c>
      <c r="O86" s="151">
        <v>0</v>
      </c>
      <c r="P86" s="151">
        <v>0</v>
      </c>
      <c r="Q86" s="151">
        <v>0</v>
      </c>
    </row>
    <row r="87" spans="1:17" x14ac:dyDescent="0.25">
      <c r="A87" s="156" t="s">
        <v>148</v>
      </c>
      <c r="B87" s="206">
        <v>0</v>
      </c>
      <c r="C87" s="206">
        <v>0</v>
      </c>
      <c r="D87" s="206">
        <v>0</v>
      </c>
      <c r="E87" s="206">
        <v>0</v>
      </c>
      <c r="F87" s="206">
        <v>0</v>
      </c>
      <c r="G87" s="206">
        <v>0</v>
      </c>
      <c r="H87" s="206">
        <v>0</v>
      </c>
      <c r="I87" s="206">
        <v>0</v>
      </c>
      <c r="J87" s="206">
        <v>0</v>
      </c>
      <c r="K87" s="206">
        <v>0</v>
      </c>
      <c r="L87" s="206">
        <v>0</v>
      </c>
      <c r="M87" s="206">
        <v>0</v>
      </c>
      <c r="N87" s="206">
        <v>0</v>
      </c>
      <c r="O87" s="206">
        <v>0</v>
      </c>
      <c r="P87" s="206">
        <v>0</v>
      </c>
      <c r="Q87" s="206">
        <v>0</v>
      </c>
    </row>
    <row r="88" spans="1:17" x14ac:dyDescent="0.25">
      <c r="A88" s="152" t="s">
        <v>164</v>
      </c>
      <c r="B88" s="151">
        <v>0</v>
      </c>
      <c r="C88" s="151">
        <v>0</v>
      </c>
      <c r="D88" s="151">
        <v>0</v>
      </c>
      <c r="E88" s="151">
        <v>0</v>
      </c>
      <c r="F88" s="151">
        <v>0</v>
      </c>
      <c r="G88" s="151">
        <v>0</v>
      </c>
      <c r="H88" s="151">
        <v>0</v>
      </c>
      <c r="I88" s="151">
        <v>0</v>
      </c>
      <c r="J88" s="151">
        <v>0</v>
      </c>
      <c r="K88" s="151">
        <v>0</v>
      </c>
      <c r="L88" s="151">
        <v>0</v>
      </c>
      <c r="M88" s="151">
        <v>0</v>
      </c>
      <c r="N88" s="151">
        <v>0</v>
      </c>
      <c r="O88" s="151">
        <v>0</v>
      </c>
      <c r="P88" s="151">
        <v>0</v>
      </c>
      <c r="Q88" s="151">
        <v>0</v>
      </c>
    </row>
    <row r="89" spans="1:17" x14ac:dyDescent="0.25">
      <c r="A89" s="154" t="s">
        <v>30</v>
      </c>
      <c r="B89" s="205">
        <v>0</v>
      </c>
      <c r="C89" s="205">
        <v>0</v>
      </c>
      <c r="D89" s="205">
        <v>0</v>
      </c>
      <c r="E89" s="205">
        <v>0</v>
      </c>
      <c r="F89" s="205">
        <v>0</v>
      </c>
      <c r="G89" s="205">
        <v>0</v>
      </c>
      <c r="H89" s="205">
        <v>0</v>
      </c>
      <c r="I89" s="205">
        <v>0</v>
      </c>
      <c r="J89" s="205">
        <v>0</v>
      </c>
      <c r="K89" s="205">
        <v>0</v>
      </c>
      <c r="L89" s="205">
        <v>0</v>
      </c>
      <c r="M89" s="205">
        <v>0</v>
      </c>
      <c r="N89" s="205">
        <v>0</v>
      </c>
      <c r="O89" s="205">
        <v>0</v>
      </c>
      <c r="P89" s="205">
        <v>0</v>
      </c>
      <c r="Q89" s="205">
        <v>0</v>
      </c>
    </row>
    <row r="90" spans="1:17" x14ac:dyDescent="0.25">
      <c r="A90" s="154" t="s">
        <v>125</v>
      </c>
      <c r="B90" s="205">
        <v>0</v>
      </c>
      <c r="C90" s="205">
        <v>0</v>
      </c>
      <c r="D90" s="205">
        <v>0</v>
      </c>
      <c r="E90" s="205">
        <v>0</v>
      </c>
      <c r="F90" s="205">
        <v>0</v>
      </c>
      <c r="G90" s="205">
        <v>0</v>
      </c>
      <c r="H90" s="205">
        <v>0</v>
      </c>
      <c r="I90" s="205">
        <v>0</v>
      </c>
      <c r="J90" s="205">
        <v>0</v>
      </c>
      <c r="K90" s="205">
        <v>0</v>
      </c>
      <c r="L90" s="205">
        <v>0</v>
      </c>
      <c r="M90" s="205">
        <v>0</v>
      </c>
      <c r="N90" s="205">
        <v>0</v>
      </c>
      <c r="O90" s="205">
        <v>0</v>
      </c>
      <c r="P90" s="205">
        <v>0</v>
      </c>
      <c r="Q90" s="205">
        <v>0</v>
      </c>
    </row>
    <row r="91" spans="1:17" x14ac:dyDescent="0.25">
      <c r="A91" s="154" t="s">
        <v>29</v>
      </c>
      <c r="B91" s="205">
        <v>0</v>
      </c>
      <c r="C91" s="205">
        <v>0</v>
      </c>
      <c r="D91" s="205">
        <v>0</v>
      </c>
      <c r="E91" s="205">
        <v>0</v>
      </c>
      <c r="F91" s="205">
        <v>0</v>
      </c>
      <c r="G91" s="205">
        <v>0</v>
      </c>
      <c r="H91" s="205">
        <v>0</v>
      </c>
      <c r="I91" s="205">
        <v>0</v>
      </c>
      <c r="J91" s="205">
        <v>0</v>
      </c>
      <c r="K91" s="205">
        <v>0</v>
      </c>
      <c r="L91" s="205">
        <v>0</v>
      </c>
      <c r="M91" s="205">
        <v>0</v>
      </c>
      <c r="N91" s="205">
        <v>0</v>
      </c>
      <c r="O91" s="205">
        <v>0</v>
      </c>
      <c r="P91" s="205">
        <v>0</v>
      </c>
      <c r="Q91" s="205">
        <v>0</v>
      </c>
    </row>
    <row r="92" spans="1:17" x14ac:dyDescent="0.25">
      <c r="A92" s="154" t="s">
        <v>26</v>
      </c>
      <c r="B92" s="205">
        <v>0</v>
      </c>
      <c r="C92" s="205">
        <v>0</v>
      </c>
      <c r="D92" s="205">
        <v>0</v>
      </c>
      <c r="E92" s="205">
        <v>0</v>
      </c>
      <c r="F92" s="205">
        <v>0</v>
      </c>
      <c r="G92" s="205">
        <v>0</v>
      </c>
      <c r="H92" s="205">
        <v>0</v>
      </c>
      <c r="I92" s="205">
        <v>0</v>
      </c>
      <c r="J92" s="205">
        <v>0</v>
      </c>
      <c r="K92" s="205">
        <v>0</v>
      </c>
      <c r="L92" s="205">
        <v>0</v>
      </c>
      <c r="M92" s="205">
        <v>0</v>
      </c>
      <c r="N92" s="205">
        <v>0</v>
      </c>
      <c r="O92" s="205">
        <v>0</v>
      </c>
      <c r="P92" s="205">
        <v>0</v>
      </c>
      <c r="Q92" s="205">
        <v>0</v>
      </c>
    </row>
    <row r="93" spans="1:17" x14ac:dyDescent="0.25">
      <c r="A93" s="152" t="s">
        <v>163</v>
      </c>
      <c r="B93" s="151">
        <v>0</v>
      </c>
      <c r="C93" s="151">
        <v>0</v>
      </c>
      <c r="D93" s="151">
        <v>0</v>
      </c>
      <c r="E93" s="151">
        <v>0</v>
      </c>
      <c r="F93" s="151">
        <v>0</v>
      </c>
      <c r="G93" s="151">
        <v>0</v>
      </c>
      <c r="H93" s="151">
        <v>0</v>
      </c>
      <c r="I93" s="151">
        <v>0</v>
      </c>
      <c r="J93" s="151">
        <v>0</v>
      </c>
      <c r="K93" s="151">
        <v>0</v>
      </c>
      <c r="L93" s="151">
        <v>0</v>
      </c>
      <c r="M93" s="151">
        <v>0</v>
      </c>
      <c r="N93" s="151">
        <v>0</v>
      </c>
      <c r="O93" s="151">
        <v>0</v>
      </c>
      <c r="P93" s="151">
        <v>0</v>
      </c>
      <c r="Q93" s="151">
        <v>0</v>
      </c>
    </row>
    <row r="94" spans="1:17" x14ac:dyDescent="0.25">
      <c r="A94" s="156" t="s">
        <v>147</v>
      </c>
      <c r="B94" s="206">
        <v>0</v>
      </c>
      <c r="C94" s="206">
        <v>0</v>
      </c>
      <c r="D94" s="206">
        <v>0</v>
      </c>
      <c r="E94" s="206">
        <v>0</v>
      </c>
      <c r="F94" s="206">
        <v>0</v>
      </c>
      <c r="G94" s="206">
        <v>0</v>
      </c>
      <c r="H94" s="206">
        <v>0</v>
      </c>
      <c r="I94" s="206">
        <v>0</v>
      </c>
      <c r="J94" s="206">
        <v>0</v>
      </c>
      <c r="K94" s="206">
        <v>0</v>
      </c>
      <c r="L94" s="206">
        <v>0</v>
      </c>
      <c r="M94" s="206">
        <v>0</v>
      </c>
      <c r="N94" s="206">
        <v>0</v>
      </c>
      <c r="O94" s="206">
        <v>0</v>
      </c>
      <c r="P94" s="206">
        <v>0</v>
      </c>
      <c r="Q94" s="206">
        <v>0</v>
      </c>
    </row>
    <row r="95" spans="1:17" x14ac:dyDescent="0.25">
      <c r="A95" s="152" t="s">
        <v>162</v>
      </c>
      <c r="B95" s="151">
        <v>0</v>
      </c>
      <c r="C95" s="151">
        <v>0</v>
      </c>
      <c r="D95" s="151">
        <v>0</v>
      </c>
      <c r="E95" s="151">
        <v>0</v>
      </c>
      <c r="F95" s="151">
        <v>0</v>
      </c>
      <c r="G95" s="151">
        <v>0</v>
      </c>
      <c r="H95" s="151">
        <v>0</v>
      </c>
      <c r="I95" s="151">
        <v>0</v>
      </c>
      <c r="J95" s="151">
        <v>0</v>
      </c>
      <c r="K95" s="151">
        <v>0</v>
      </c>
      <c r="L95" s="151">
        <v>0</v>
      </c>
      <c r="M95" s="151">
        <v>0</v>
      </c>
      <c r="N95" s="151">
        <v>0</v>
      </c>
      <c r="O95" s="151">
        <v>0</v>
      </c>
      <c r="P95" s="151">
        <v>0</v>
      </c>
      <c r="Q95" s="151">
        <v>0</v>
      </c>
    </row>
    <row r="96" spans="1:17" x14ac:dyDescent="0.25">
      <c r="A96" s="154" t="s">
        <v>30</v>
      </c>
      <c r="B96" s="153">
        <v>0</v>
      </c>
      <c r="C96" s="153">
        <v>0</v>
      </c>
      <c r="D96" s="153">
        <v>0</v>
      </c>
      <c r="E96" s="153">
        <v>0</v>
      </c>
      <c r="F96" s="153">
        <v>0</v>
      </c>
      <c r="G96" s="153">
        <v>0</v>
      </c>
      <c r="H96" s="153">
        <v>0</v>
      </c>
      <c r="I96" s="153">
        <v>0</v>
      </c>
      <c r="J96" s="153">
        <v>0</v>
      </c>
      <c r="K96" s="153">
        <v>0</v>
      </c>
      <c r="L96" s="153">
        <v>0</v>
      </c>
      <c r="M96" s="153">
        <v>0</v>
      </c>
      <c r="N96" s="153">
        <v>0</v>
      </c>
      <c r="O96" s="153">
        <v>0</v>
      </c>
      <c r="P96" s="153">
        <v>0</v>
      </c>
      <c r="Q96" s="153">
        <v>0</v>
      </c>
    </row>
    <row r="97" spans="1:17" x14ac:dyDescent="0.25">
      <c r="A97" s="154" t="s">
        <v>125</v>
      </c>
      <c r="B97" s="153">
        <v>0</v>
      </c>
      <c r="C97" s="153">
        <v>0</v>
      </c>
      <c r="D97" s="153">
        <v>0</v>
      </c>
      <c r="E97" s="153">
        <v>0</v>
      </c>
      <c r="F97" s="153">
        <v>0</v>
      </c>
      <c r="G97" s="153">
        <v>0</v>
      </c>
      <c r="H97" s="153">
        <v>0</v>
      </c>
      <c r="I97" s="153">
        <v>0</v>
      </c>
      <c r="J97" s="153">
        <v>0</v>
      </c>
      <c r="K97" s="153">
        <v>0</v>
      </c>
      <c r="L97" s="153">
        <v>0</v>
      </c>
      <c r="M97" s="153">
        <v>0</v>
      </c>
      <c r="N97" s="153">
        <v>0</v>
      </c>
      <c r="O97" s="153">
        <v>0</v>
      </c>
      <c r="P97" s="153">
        <v>0</v>
      </c>
      <c r="Q97" s="153">
        <v>0</v>
      </c>
    </row>
    <row r="98" spans="1:17" x14ac:dyDescent="0.25">
      <c r="A98" s="154" t="s">
        <v>26</v>
      </c>
      <c r="B98" s="153">
        <v>0</v>
      </c>
      <c r="C98" s="153">
        <v>0</v>
      </c>
      <c r="D98" s="153">
        <v>0</v>
      </c>
      <c r="E98" s="153">
        <v>0</v>
      </c>
      <c r="F98" s="153">
        <v>0</v>
      </c>
      <c r="G98" s="153">
        <v>0</v>
      </c>
      <c r="H98" s="153">
        <v>0</v>
      </c>
      <c r="I98" s="153">
        <v>0</v>
      </c>
      <c r="J98" s="153">
        <v>0</v>
      </c>
      <c r="K98" s="153">
        <v>0</v>
      </c>
      <c r="L98" s="153">
        <v>0</v>
      </c>
      <c r="M98" s="153">
        <v>0</v>
      </c>
      <c r="N98" s="153">
        <v>0</v>
      </c>
      <c r="O98" s="153">
        <v>0</v>
      </c>
      <c r="P98" s="153">
        <v>0</v>
      </c>
      <c r="Q98" s="153">
        <v>0</v>
      </c>
    </row>
    <row r="99" spans="1:17" x14ac:dyDescent="0.25">
      <c r="A99" s="152" t="s">
        <v>161</v>
      </c>
      <c r="B99" s="151">
        <v>0</v>
      </c>
      <c r="C99" s="151">
        <v>0</v>
      </c>
      <c r="D99" s="151">
        <v>0</v>
      </c>
      <c r="E99" s="151">
        <v>0</v>
      </c>
      <c r="F99" s="151">
        <v>0</v>
      </c>
      <c r="G99" s="151">
        <v>0</v>
      </c>
      <c r="H99" s="151">
        <v>0</v>
      </c>
      <c r="I99" s="151">
        <v>0</v>
      </c>
      <c r="J99" s="151">
        <v>0</v>
      </c>
      <c r="K99" s="151">
        <v>0</v>
      </c>
      <c r="L99" s="151">
        <v>0</v>
      </c>
      <c r="M99" s="151">
        <v>0</v>
      </c>
      <c r="N99" s="151">
        <v>0</v>
      </c>
      <c r="O99" s="151">
        <v>0</v>
      </c>
      <c r="P99" s="151">
        <v>0</v>
      </c>
      <c r="Q99" s="151">
        <v>0</v>
      </c>
    </row>
    <row r="100" spans="1:17" x14ac:dyDescent="0.25">
      <c r="A100" s="150" t="s">
        <v>33</v>
      </c>
      <c r="B100" s="87">
        <v>0</v>
      </c>
      <c r="C100" s="87">
        <v>0</v>
      </c>
      <c r="D100" s="87">
        <v>0</v>
      </c>
      <c r="E100" s="87">
        <v>0</v>
      </c>
      <c r="F100" s="87">
        <v>0</v>
      </c>
      <c r="G100" s="87">
        <v>0</v>
      </c>
      <c r="H100" s="87">
        <v>0</v>
      </c>
      <c r="I100" s="87">
        <v>0</v>
      </c>
      <c r="J100" s="87">
        <v>0</v>
      </c>
      <c r="K100" s="87">
        <v>0</v>
      </c>
      <c r="L100" s="87">
        <v>0</v>
      </c>
      <c r="M100" s="87">
        <v>0</v>
      </c>
      <c r="N100" s="87">
        <v>0</v>
      </c>
      <c r="O100" s="87">
        <v>0</v>
      </c>
      <c r="P100" s="87">
        <v>0</v>
      </c>
      <c r="Q100" s="87">
        <v>0</v>
      </c>
    </row>
    <row r="101" spans="1:17" x14ac:dyDescent="0.25">
      <c r="A101" s="150" t="s">
        <v>31</v>
      </c>
      <c r="B101" s="87">
        <v>0</v>
      </c>
      <c r="C101" s="87">
        <v>0</v>
      </c>
      <c r="D101" s="87">
        <v>0</v>
      </c>
      <c r="E101" s="87">
        <v>0</v>
      </c>
      <c r="F101" s="87">
        <v>0</v>
      </c>
      <c r="G101" s="87">
        <v>0</v>
      </c>
      <c r="H101" s="87">
        <v>0</v>
      </c>
      <c r="I101" s="87">
        <v>0</v>
      </c>
      <c r="J101" s="87">
        <v>0</v>
      </c>
      <c r="K101" s="87">
        <v>0</v>
      </c>
      <c r="L101" s="87">
        <v>0</v>
      </c>
      <c r="M101" s="87">
        <v>0</v>
      </c>
      <c r="N101" s="87">
        <v>0</v>
      </c>
      <c r="O101" s="87">
        <v>0</v>
      </c>
      <c r="P101" s="87">
        <v>0</v>
      </c>
      <c r="Q101" s="87">
        <v>0</v>
      </c>
    </row>
    <row r="102" spans="1:17" x14ac:dyDescent="0.25">
      <c r="A102" s="150" t="s">
        <v>30</v>
      </c>
      <c r="B102" s="87">
        <v>0</v>
      </c>
      <c r="C102" s="87">
        <v>0</v>
      </c>
      <c r="D102" s="87">
        <v>0</v>
      </c>
      <c r="E102" s="87">
        <v>0</v>
      </c>
      <c r="F102" s="87">
        <v>0</v>
      </c>
      <c r="G102" s="87">
        <v>0</v>
      </c>
      <c r="H102" s="87">
        <v>0</v>
      </c>
      <c r="I102" s="87">
        <v>0</v>
      </c>
      <c r="J102" s="87">
        <v>0</v>
      </c>
      <c r="K102" s="87">
        <v>0</v>
      </c>
      <c r="L102" s="87">
        <v>0</v>
      </c>
      <c r="M102" s="87">
        <v>0</v>
      </c>
      <c r="N102" s="87">
        <v>0</v>
      </c>
      <c r="O102" s="87">
        <v>0</v>
      </c>
      <c r="P102" s="87">
        <v>0</v>
      </c>
      <c r="Q102" s="87">
        <v>0</v>
      </c>
    </row>
    <row r="103" spans="1:17" x14ac:dyDescent="0.25">
      <c r="A103" s="150" t="s">
        <v>125</v>
      </c>
      <c r="B103" s="87">
        <v>0</v>
      </c>
      <c r="C103" s="87">
        <v>0</v>
      </c>
      <c r="D103" s="87">
        <v>0</v>
      </c>
      <c r="E103" s="87">
        <v>0</v>
      </c>
      <c r="F103" s="87">
        <v>0</v>
      </c>
      <c r="G103" s="87">
        <v>0</v>
      </c>
      <c r="H103" s="87">
        <v>0</v>
      </c>
      <c r="I103" s="87">
        <v>0</v>
      </c>
      <c r="J103" s="87">
        <v>0</v>
      </c>
      <c r="K103" s="87">
        <v>0</v>
      </c>
      <c r="L103" s="87">
        <v>0</v>
      </c>
      <c r="M103" s="87">
        <v>0</v>
      </c>
      <c r="N103" s="87">
        <v>0</v>
      </c>
      <c r="O103" s="87">
        <v>0</v>
      </c>
      <c r="P103" s="87">
        <v>0</v>
      </c>
      <c r="Q103" s="87">
        <v>0</v>
      </c>
    </row>
    <row r="104" spans="1:17" x14ac:dyDescent="0.25">
      <c r="A104" s="150" t="s">
        <v>29</v>
      </c>
      <c r="B104" s="87">
        <v>0</v>
      </c>
      <c r="C104" s="87">
        <v>0</v>
      </c>
      <c r="D104" s="87">
        <v>0</v>
      </c>
      <c r="E104" s="87">
        <v>0</v>
      </c>
      <c r="F104" s="87">
        <v>0</v>
      </c>
      <c r="G104" s="87">
        <v>0</v>
      </c>
      <c r="H104" s="87">
        <v>0</v>
      </c>
      <c r="I104" s="87">
        <v>0</v>
      </c>
      <c r="J104" s="87">
        <v>0</v>
      </c>
      <c r="K104" s="87">
        <v>0</v>
      </c>
      <c r="L104" s="87">
        <v>0</v>
      </c>
      <c r="M104" s="87">
        <v>0</v>
      </c>
      <c r="N104" s="87">
        <v>0</v>
      </c>
      <c r="O104" s="87">
        <v>0</v>
      </c>
      <c r="P104" s="87">
        <v>0</v>
      </c>
      <c r="Q104" s="87">
        <v>0</v>
      </c>
    </row>
    <row r="105" spans="1:17" x14ac:dyDescent="0.25">
      <c r="A105" s="150" t="s">
        <v>28</v>
      </c>
      <c r="B105" s="87">
        <v>0</v>
      </c>
      <c r="C105" s="87">
        <v>0</v>
      </c>
      <c r="D105" s="87">
        <v>0</v>
      </c>
      <c r="E105" s="87">
        <v>0</v>
      </c>
      <c r="F105" s="87">
        <v>0</v>
      </c>
      <c r="G105" s="87">
        <v>0</v>
      </c>
      <c r="H105" s="87">
        <v>0</v>
      </c>
      <c r="I105" s="87">
        <v>0</v>
      </c>
      <c r="J105" s="87">
        <v>0</v>
      </c>
      <c r="K105" s="87">
        <v>0</v>
      </c>
      <c r="L105" s="87">
        <v>0</v>
      </c>
      <c r="M105" s="87">
        <v>0</v>
      </c>
      <c r="N105" s="87">
        <v>0</v>
      </c>
      <c r="O105" s="87">
        <v>0</v>
      </c>
      <c r="P105" s="87">
        <v>0</v>
      </c>
      <c r="Q105" s="87">
        <v>0</v>
      </c>
    </row>
    <row r="106" spans="1:17" x14ac:dyDescent="0.25">
      <c r="A106" s="150" t="s">
        <v>26</v>
      </c>
      <c r="B106" s="87">
        <v>0</v>
      </c>
      <c r="C106" s="87">
        <v>0</v>
      </c>
      <c r="D106" s="87">
        <v>0</v>
      </c>
      <c r="E106" s="87">
        <v>0</v>
      </c>
      <c r="F106" s="87">
        <v>0</v>
      </c>
      <c r="G106" s="87">
        <v>0</v>
      </c>
      <c r="H106" s="87">
        <v>0</v>
      </c>
      <c r="I106" s="87">
        <v>0</v>
      </c>
      <c r="J106" s="87">
        <v>0</v>
      </c>
      <c r="K106" s="87">
        <v>0</v>
      </c>
      <c r="L106" s="87">
        <v>0</v>
      </c>
      <c r="M106" s="87">
        <v>0</v>
      </c>
      <c r="N106" s="87">
        <v>0</v>
      </c>
      <c r="O106" s="87">
        <v>0</v>
      </c>
      <c r="P106" s="87">
        <v>0</v>
      </c>
      <c r="Q106" s="87">
        <v>0</v>
      </c>
    </row>
    <row r="107" spans="1:17" x14ac:dyDescent="0.25">
      <c r="A107" s="150" t="s">
        <v>25</v>
      </c>
      <c r="B107" s="87">
        <v>0</v>
      </c>
      <c r="C107" s="87">
        <v>0</v>
      </c>
      <c r="D107" s="87">
        <v>0</v>
      </c>
      <c r="E107" s="87">
        <v>0</v>
      </c>
      <c r="F107" s="87">
        <v>0</v>
      </c>
      <c r="G107" s="87">
        <v>0</v>
      </c>
      <c r="H107" s="87">
        <v>0</v>
      </c>
      <c r="I107" s="87">
        <v>0</v>
      </c>
      <c r="J107" s="87">
        <v>0</v>
      </c>
      <c r="K107" s="87">
        <v>0</v>
      </c>
      <c r="L107" s="87">
        <v>0</v>
      </c>
      <c r="M107" s="87">
        <v>0</v>
      </c>
      <c r="N107" s="87">
        <v>0</v>
      </c>
      <c r="O107" s="87">
        <v>0</v>
      </c>
      <c r="P107" s="87">
        <v>0</v>
      </c>
      <c r="Q107" s="87">
        <v>0</v>
      </c>
    </row>
    <row r="108" spans="1:17" x14ac:dyDescent="0.25">
      <c r="A108" s="150" t="s">
        <v>86</v>
      </c>
      <c r="B108" s="87">
        <v>0</v>
      </c>
      <c r="C108" s="87">
        <v>0</v>
      </c>
      <c r="D108" s="87">
        <v>0</v>
      </c>
      <c r="E108" s="87">
        <v>0</v>
      </c>
      <c r="F108" s="87">
        <v>0</v>
      </c>
      <c r="G108" s="87">
        <v>0</v>
      </c>
      <c r="H108" s="87">
        <v>0</v>
      </c>
      <c r="I108" s="87">
        <v>0</v>
      </c>
      <c r="J108" s="87">
        <v>0</v>
      </c>
      <c r="K108" s="87">
        <v>0</v>
      </c>
      <c r="L108" s="87">
        <v>0</v>
      </c>
      <c r="M108" s="87">
        <v>0</v>
      </c>
      <c r="N108" s="87">
        <v>0</v>
      </c>
      <c r="O108" s="87">
        <v>0</v>
      </c>
      <c r="P108" s="87">
        <v>0</v>
      </c>
      <c r="Q108" s="87">
        <v>0</v>
      </c>
    </row>
    <row r="109" spans="1:17" x14ac:dyDescent="0.25">
      <c r="A109" s="150" t="s">
        <v>22</v>
      </c>
      <c r="B109" s="87">
        <v>0</v>
      </c>
      <c r="C109" s="87">
        <v>0</v>
      </c>
      <c r="D109" s="87">
        <v>0</v>
      </c>
      <c r="E109" s="87">
        <v>0</v>
      </c>
      <c r="F109" s="87">
        <v>0</v>
      </c>
      <c r="G109" s="87">
        <v>0</v>
      </c>
      <c r="H109" s="87">
        <v>0</v>
      </c>
      <c r="I109" s="87">
        <v>0</v>
      </c>
      <c r="J109" s="87">
        <v>0</v>
      </c>
      <c r="K109" s="87">
        <v>0</v>
      </c>
      <c r="L109" s="87">
        <v>0</v>
      </c>
      <c r="M109" s="87">
        <v>0</v>
      </c>
      <c r="N109" s="87">
        <v>0</v>
      </c>
      <c r="O109" s="87">
        <v>0</v>
      </c>
      <c r="P109" s="87">
        <v>0</v>
      </c>
      <c r="Q109" s="87">
        <v>0</v>
      </c>
    </row>
    <row r="110" spans="1:17" x14ac:dyDescent="0.25">
      <c r="A110" s="149" t="s">
        <v>160</v>
      </c>
      <c r="B110" s="148">
        <v>0</v>
      </c>
      <c r="C110" s="148">
        <v>0</v>
      </c>
      <c r="D110" s="148">
        <v>0</v>
      </c>
      <c r="E110" s="148">
        <v>0</v>
      </c>
      <c r="F110" s="148">
        <v>0</v>
      </c>
      <c r="G110" s="148">
        <v>0</v>
      </c>
      <c r="H110" s="148">
        <v>0</v>
      </c>
      <c r="I110" s="148">
        <v>0</v>
      </c>
      <c r="J110" s="148">
        <v>0</v>
      </c>
      <c r="K110" s="148">
        <v>0</v>
      </c>
      <c r="L110" s="148">
        <v>0</v>
      </c>
      <c r="M110" s="148">
        <v>0</v>
      </c>
      <c r="N110" s="148">
        <v>0</v>
      </c>
      <c r="O110" s="148">
        <v>0</v>
      </c>
      <c r="P110" s="148">
        <v>0</v>
      </c>
      <c r="Q110" s="148">
        <v>0</v>
      </c>
    </row>
    <row r="111" spans="1:17" x14ac:dyDescent="0.25">
      <c r="A111" s="195"/>
      <c r="B111" s="194"/>
      <c r="C111" s="194"/>
      <c r="D111" s="194"/>
      <c r="E111" s="194"/>
      <c r="F111" s="194"/>
      <c r="G111" s="194"/>
      <c r="H111" s="194"/>
      <c r="I111" s="194"/>
      <c r="J111" s="194"/>
      <c r="K111" s="194"/>
      <c r="L111" s="194"/>
      <c r="M111" s="194"/>
      <c r="N111" s="194"/>
      <c r="O111" s="194"/>
      <c r="P111" s="194"/>
      <c r="Q111" s="194"/>
    </row>
    <row r="112" spans="1:17" ht="12.75" x14ac:dyDescent="0.25">
      <c r="A112" s="97" t="s">
        <v>42</v>
      </c>
      <c r="B112" s="96">
        <v>22.264534944038481</v>
      </c>
      <c r="C112" s="96">
        <v>27.504093584902918</v>
      </c>
      <c r="D112" s="96">
        <v>34.107364109398731</v>
      </c>
      <c r="E112" s="96">
        <v>33.191763999451211</v>
      </c>
      <c r="F112" s="96">
        <v>48.920329977812678</v>
      </c>
      <c r="G112" s="96">
        <v>41.054614939567287</v>
      </c>
      <c r="H112" s="96">
        <v>48.473722485148258</v>
      </c>
      <c r="I112" s="96">
        <v>47.979185056116663</v>
      </c>
      <c r="J112" s="96">
        <v>58.170527356161273</v>
      </c>
      <c r="K112" s="96">
        <v>32.928528467033175</v>
      </c>
      <c r="L112" s="96">
        <v>42.587584949985533</v>
      </c>
      <c r="M112" s="96">
        <v>28.579983914671779</v>
      </c>
      <c r="N112" s="96">
        <v>38.53100506997545</v>
      </c>
      <c r="O112" s="96">
        <v>24.105822612740372</v>
      </c>
      <c r="P112" s="96">
        <v>23.997981950111551</v>
      </c>
      <c r="Q112" s="96">
        <v>23.689492505429012</v>
      </c>
    </row>
    <row r="113" spans="1:17" x14ac:dyDescent="0.25">
      <c r="A113" s="132" t="s">
        <v>83</v>
      </c>
      <c r="B113" s="160">
        <v>3.7808688564689548</v>
      </c>
      <c r="C113" s="160">
        <v>4.5068998522406298</v>
      </c>
      <c r="D113" s="160">
        <v>5.66578239926588</v>
      </c>
      <c r="E113" s="160">
        <v>5.5114871752604051</v>
      </c>
      <c r="F113" s="160">
        <v>8.0409655597262528</v>
      </c>
      <c r="G113" s="160">
        <v>6.7152774576410268</v>
      </c>
      <c r="H113" s="160">
        <v>7.9048335244562811</v>
      </c>
      <c r="I113" s="160">
        <v>7.8711877555497027</v>
      </c>
      <c r="J113" s="160">
        <v>9.396965500620988</v>
      </c>
      <c r="K113" s="160">
        <v>5.2073269678029677</v>
      </c>
      <c r="L113" s="160">
        <v>6.7995557111760556</v>
      </c>
      <c r="M113" s="160">
        <v>4.7717521335768476</v>
      </c>
      <c r="N113" s="160">
        <v>6.376516241605759</v>
      </c>
      <c r="O113" s="160">
        <v>4.006981191759829</v>
      </c>
      <c r="P113" s="160">
        <v>3.9940913824607973</v>
      </c>
      <c r="Q113" s="160">
        <v>3.9573040934153307</v>
      </c>
    </row>
    <row r="114" spans="1:17" x14ac:dyDescent="0.25">
      <c r="A114" s="76" t="s">
        <v>82</v>
      </c>
      <c r="B114" s="159">
        <v>0.97029165194179567</v>
      </c>
      <c r="C114" s="159">
        <v>1.1566143838299787</v>
      </c>
      <c r="D114" s="159">
        <v>1.4540206424564155</v>
      </c>
      <c r="E114" s="159">
        <v>1.4144235621369408</v>
      </c>
      <c r="F114" s="159">
        <v>2.0635684686086746</v>
      </c>
      <c r="G114" s="159">
        <v>1.7233545793247262</v>
      </c>
      <c r="H114" s="159">
        <v>2.0286326423743684</v>
      </c>
      <c r="I114" s="159">
        <v>2.0199980639394779</v>
      </c>
      <c r="J114" s="159">
        <v>2.4115613434296508</v>
      </c>
      <c r="K114" s="159">
        <v>1.3363663426584369</v>
      </c>
      <c r="L114" s="159">
        <v>1.7449830697457467</v>
      </c>
      <c r="M114" s="159">
        <v>1.2245839345692435</v>
      </c>
      <c r="N114" s="159">
        <v>1.6364176364158816</v>
      </c>
      <c r="O114" s="159">
        <v>1.0283192957619249</v>
      </c>
      <c r="P114" s="159">
        <v>1.0250113591915853</v>
      </c>
      <c r="Q114" s="159">
        <v>1.0155705663967458</v>
      </c>
    </row>
    <row r="115" spans="1:17" x14ac:dyDescent="0.25">
      <c r="A115" s="76" t="s">
        <v>81</v>
      </c>
      <c r="B115" s="159">
        <v>7.142465863499349</v>
      </c>
      <c r="C115" s="159">
        <v>8.5140161076367864</v>
      </c>
      <c r="D115" s="159">
        <v>10.703269251863375</v>
      </c>
      <c r="E115" s="159">
        <v>10.411789062468674</v>
      </c>
      <c r="F115" s="159">
        <v>15.190244412115405</v>
      </c>
      <c r="G115" s="159">
        <v>12.685877724392203</v>
      </c>
      <c r="H115" s="159">
        <v>14.933076429898604</v>
      </c>
      <c r="I115" s="159">
        <v>14.869515971974955</v>
      </c>
      <c r="J115" s="159">
        <v>17.751873407042513</v>
      </c>
      <c r="K115" s="159">
        <v>9.8371978821682458</v>
      </c>
      <c r="L115" s="159">
        <v>12.845088363999382</v>
      </c>
      <c r="M115" s="159">
        <v>9.0143504091233968</v>
      </c>
      <c r="N115" s="159">
        <v>12.045921536208214</v>
      </c>
      <c r="O115" s="159">
        <v>7.569616261315443</v>
      </c>
      <c r="P115" s="159">
        <v>7.5452660322013525</v>
      </c>
      <c r="Q115" s="159">
        <v>7.4757709065589051</v>
      </c>
    </row>
    <row r="116" spans="1:17" x14ac:dyDescent="0.25">
      <c r="A116" s="76" t="s">
        <v>80</v>
      </c>
      <c r="B116" s="159">
        <v>3.6879981134198636</v>
      </c>
      <c r="C116" s="159">
        <v>4.3961953676327372</v>
      </c>
      <c r="D116" s="159">
        <v>5.5266118960430566</v>
      </c>
      <c r="E116" s="159">
        <v>5.3761066770989316</v>
      </c>
      <c r="F116" s="159">
        <v>7.8434526401532221</v>
      </c>
      <c r="G116" s="159">
        <v>6.5503278571795143</v>
      </c>
      <c r="H116" s="159">
        <v>7.710664461480305</v>
      </c>
      <c r="I116" s="159">
        <v>7.677845144819873</v>
      </c>
      <c r="J116" s="159">
        <v>9.1661447021274949</v>
      </c>
      <c r="K116" s="159">
        <v>5.0794176582875128</v>
      </c>
      <c r="L116" s="159">
        <v>6.6325359558570707</v>
      </c>
      <c r="M116" s="159">
        <v>4.6545419940256867</v>
      </c>
      <c r="N116" s="159">
        <v>6.2198877459071298</v>
      </c>
      <c r="O116" s="159">
        <v>3.908556375986131</v>
      </c>
      <c r="P116" s="159">
        <v>3.8959831833730538</v>
      </c>
      <c r="Q116" s="159">
        <v>3.8600995127809408</v>
      </c>
    </row>
    <row r="117" spans="1:17" x14ac:dyDescent="0.25">
      <c r="A117" s="129" t="s">
        <v>79</v>
      </c>
      <c r="B117" s="158">
        <v>9.7824145688643907E-2</v>
      </c>
      <c r="C117" s="158">
        <v>0.13669014390110532</v>
      </c>
      <c r="D117" s="158">
        <v>0.17183798993957627</v>
      </c>
      <c r="E117" s="158">
        <v>0.16715835714008631</v>
      </c>
      <c r="F117" s="158">
        <v>0.24387511937199571</v>
      </c>
      <c r="G117" s="158">
        <v>0.20366821365343976</v>
      </c>
      <c r="H117" s="158">
        <v>0.23974635944817541</v>
      </c>
      <c r="I117" s="158">
        <v>0.23872591409898106</v>
      </c>
      <c r="J117" s="158">
        <v>0.28500135539400162</v>
      </c>
      <c r="K117" s="158">
        <v>0.15793345667870207</v>
      </c>
      <c r="L117" s="158">
        <v>0.20622429587872146</v>
      </c>
      <c r="M117" s="158">
        <v>0.14472287097188444</v>
      </c>
      <c r="N117" s="158">
        <v>0.19339389629869461</v>
      </c>
      <c r="O117" s="158">
        <v>0.12152806888716955</v>
      </c>
      <c r="P117" s="158">
        <v>0.12113713277904489</v>
      </c>
      <c r="Q117" s="158">
        <v>0.12002140800187763</v>
      </c>
    </row>
    <row r="118" spans="1:17" x14ac:dyDescent="0.25">
      <c r="A118" s="92" t="s">
        <v>125</v>
      </c>
      <c r="B118" s="91">
        <v>0</v>
      </c>
      <c r="C118" s="91">
        <v>0</v>
      </c>
      <c r="D118" s="91">
        <v>0</v>
      </c>
      <c r="E118" s="91">
        <v>0</v>
      </c>
      <c r="F118" s="91">
        <v>0</v>
      </c>
      <c r="G118" s="91">
        <v>0</v>
      </c>
      <c r="H118" s="91">
        <v>0</v>
      </c>
      <c r="I118" s="91">
        <v>0</v>
      </c>
      <c r="J118" s="91">
        <v>0</v>
      </c>
      <c r="K118" s="91">
        <v>0</v>
      </c>
      <c r="L118" s="91">
        <v>0</v>
      </c>
      <c r="M118" s="91">
        <v>0</v>
      </c>
      <c r="N118" s="91">
        <v>0</v>
      </c>
      <c r="O118" s="91">
        <v>0</v>
      </c>
      <c r="P118" s="91">
        <v>0</v>
      </c>
      <c r="Q118" s="91">
        <v>0</v>
      </c>
    </row>
    <row r="119" spans="1:17" x14ac:dyDescent="0.25">
      <c r="A119" s="92" t="s">
        <v>26</v>
      </c>
      <c r="B119" s="91">
        <v>9.7824145688643907E-2</v>
      </c>
      <c r="C119" s="91">
        <v>3.4982723111015315E-2</v>
      </c>
      <c r="D119" s="91">
        <v>4.3978012243215008E-2</v>
      </c>
      <c r="E119" s="91">
        <v>4.2780367015741824E-2</v>
      </c>
      <c r="F119" s="91">
        <v>6.2414271659767734E-2</v>
      </c>
      <c r="G119" s="91">
        <v>5.2124231648393034E-2</v>
      </c>
      <c r="H119" s="91">
        <v>6.1357609774099084E-2</v>
      </c>
      <c r="I119" s="91">
        <v>6.1096450073172749E-2</v>
      </c>
      <c r="J119" s="91">
        <v>7.2939593283519885E-2</v>
      </c>
      <c r="K119" s="91">
        <v>4.0419464251598383E-2</v>
      </c>
      <c r="L119" s="91">
        <v>5.2778402565066523E-2</v>
      </c>
      <c r="M119" s="91">
        <v>3.7038516300806158E-2</v>
      </c>
      <c r="N119" s="91">
        <v>4.9494754577714191E-2</v>
      </c>
      <c r="O119" s="91">
        <v>3.1102336004358168E-2</v>
      </c>
      <c r="P119" s="91">
        <v>3.1002284828506619E-2</v>
      </c>
      <c r="Q119" s="91">
        <v>3.0716740532233298E-2</v>
      </c>
    </row>
    <row r="120" spans="1:17" x14ac:dyDescent="0.25">
      <c r="A120" s="92" t="s">
        <v>126</v>
      </c>
      <c r="B120" s="91">
        <v>0</v>
      </c>
      <c r="C120" s="91">
        <v>0</v>
      </c>
      <c r="D120" s="91">
        <v>0</v>
      </c>
      <c r="E120" s="91">
        <v>0</v>
      </c>
      <c r="F120" s="91">
        <v>0</v>
      </c>
      <c r="G120" s="91">
        <v>0</v>
      </c>
      <c r="H120" s="91">
        <v>0</v>
      </c>
      <c r="I120" s="91">
        <v>0</v>
      </c>
      <c r="J120" s="91">
        <v>0</v>
      </c>
      <c r="K120" s="91">
        <v>0</v>
      </c>
      <c r="L120" s="91">
        <v>0</v>
      </c>
      <c r="M120" s="91">
        <v>0</v>
      </c>
      <c r="N120" s="91">
        <v>0</v>
      </c>
      <c r="O120" s="91">
        <v>0</v>
      </c>
      <c r="P120" s="91">
        <v>0</v>
      </c>
      <c r="Q120" s="91">
        <v>0</v>
      </c>
    </row>
    <row r="121" spans="1:17" x14ac:dyDescent="0.25">
      <c r="A121" s="92" t="s">
        <v>21</v>
      </c>
      <c r="B121" s="157">
        <v>0</v>
      </c>
      <c r="C121" s="157">
        <v>0.10170742079009</v>
      </c>
      <c r="D121" s="157">
        <v>0.12785997769636126</v>
      </c>
      <c r="E121" s="157">
        <v>0.12437799012434449</v>
      </c>
      <c r="F121" s="157">
        <v>0.18146084771222798</v>
      </c>
      <c r="G121" s="157">
        <v>0.15154398200504673</v>
      </c>
      <c r="H121" s="157">
        <v>0.17838874967407631</v>
      </c>
      <c r="I121" s="157">
        <v>0.17762946402580831</v>
      </c>
      <c r="J121" s="157">
        <v>0.21206176211048172</v>
      </c>
      <c r="K121" s="157">
        <v>0.11751399242710367</v>
      </c>
      <c r="L121" s="157">
        <v>0.15344589331365494</v>
      </c>
      <c r="M121" s="157">
        <v>0.10768435467107827</v>
      </c>
      <c r="N121" s="157">
        <v>0.14389914172098042</v>
      </c>
      <c r="O121" s="157">
        <v>9.0425732882811388E-2</v>
      </c>
      <c r="P121" s="157">
        <v>9.0134847950538277E-2</v>
      </c>
      <c r="Q121" s="157">
        <v>8.9304667469644342E-2</v>
      </c>
    </row>
    <row r="122" spans="1:17" x14ac:dyDescent="0.25">
      <c r="A122" s="156" t="s">
        <v>146</v>
      </c>
      <c r="B122" s="206">
        <v>3.1959655469307116</v>
      </c>
      <c r="C122" s="206">
        <v>4.1705019136788533</v>
      </c>
      <c r="D122" s="206">
        <v>5.2428847130647824</v>
      </c>
      <c r="E122" s="206">
        <v>5.1001061850115299</v>
      </c>
      <c r="F122" s="206">
        <v>7.4407826563956263</v>
      </c>
      <c r="G122" s="206">
        <v>6.2140447771549647</v>
      </c>
      <c r="H122" s="206">
        <v>7.3148116048480389</v>
      </c>
      <c r="I122" s="206">
        <v>7.2836771780330487</v>
      </c>
      <c r="J122" s="206">
        <v>3.2690983272327343</v>
      </c>
      <c r="K122" s="206">
        <v>1.2010009921972529</v>
      </c>
      <c r="L122" s="206">
        <v>2.6743847457658241</v>
      </c>
      <c r="M122" s="206">
        <v>4.4155854483408827</v>
      </c>
      <c r="N122" s="206">
        <v>5.9005689187879593</v>
      </c>
      <c r="O122" s="206">
        <v>3.7078975074188785</v>
      </c>
      <c r="P122" s="206">
        <v>3.6959698018760436</v>
      </c>
      <c r="Q122" s="206">
        <v>3.6619283400301814</v>
      </c>
    </row>
    <row r="123" spans="1:17" x14ac:dyDescent="0.25">
      <c r="A123" s="152" t="s">
        <v>159</v>
      </c>
      <c r="B123" s="151">
        <v>2.8149712490878889</v>
      </c>
      <c r="C123" s="151">
        <v>1.860685469179796</v>
      </c>
      <c r="D123" s="151">
        <v>2.339133179675057</v>
      </c>
      <c r="E123" s="151">
        <v>2.275431990235913</v>
      </c>
      <c r="F123" s="151">
        <v>3.3197338005457415</v>
      </c>
      <c r="G123" s="151">
        <v>2.7724199774999074</v>
      </c>
      <c r="H123" s="151">
        <v>3.2635313313937409</v>
      </c>
      <c r="I123" s="151">
        <v>3.2496405871224368</v>
      </c>
      <c r="J123" s="151">
        <v>1.4585207921499892</v>
      </c>
      <c r="K123" s="151">
        <v>0.53583121190338978</v>
      </c>
      <c r="L123" s="151">
        <v>1.1931870404185985</v>
      </c>
      <c r="M123" s="151">
        <v>1.9700304307982401</v>
      </c>
      <c r="N123" s="151">
        <v>2.6325615176130897</v>
      </c>
      <c r="O123" s="151">
        <v>1.6542927340791918</v>
      </c>
      <c r="P123" s="151">
        <v>1.6489711423754654</v>
      </c>
      <c r="Q123" s="151">
        <v>1.6337834132442348</v>
      </c>
    </row>
    <row r="124" spans="1:17" x14ac:dyDescent="0.25">
      <c r="A124" s="154" t="s">
        <v>33</v>
      </c>
      <c r="B124" s="153">
        <v>0</v>
      </c>
      <c r="C124" s="153">
        <v>0</v>
      </c>
      <c r="D124" s="153">
        <v>0</v>
      </c>
      <c r="E124" s="153">
        <v>0</v>
      </c>
      <c r="F124" s="153">
        <v>0</v>
      </c>
      <c r="G124" s="153">
        <v>0</v>
      </c>
      <c r="H124" s="153">
        <v>0</v>
      </c>
      <c r="I124" s="153">
        <v>0</v>
      </c>
      <c r="J124" s="153">
        <v>0</v>
      </c>
      <c r="K124" s="153">
        <v>0</v>
      </c>
      <c r="L124" s="153">
        <v>0</v>
      </c>
      <c r="M124" s="153">
        <v>0</v>
      </c>
      <c r="N124" s="153">
        <v>0</v>
      </c>
      <c r="O124" s="153">
        <v>0</v>
      </c>
      <c r="P124" s="153">
        <v>0</v>
      </c>
      <c r="Q124" s="153">
        <v>0</v>
      </c>
    </row>
    <row r="125" spans="1:17" x14ac:dyDescent="0.25">
      <c r="A125" s="154" t="s">
        <v>30</v>
      </c>
      <c r="B125" s="153">
        <v>0</v>
      </c>
      <c r="C125" s="153">
        <v>0</v>
      </c>
      <c r="D125" s="153">
        <v>0</v>
      </c>
      <c r="E125" s="153">
        <v>0</v>
      </c>
      <c r="F125" s="153">
        <v>0</v>
      </c>
      <c r="G125" s="153">
        <v>0</v>
      </c>
      <c r="H125" s="153">
        <v>0</v>
      </c>
      <c r="I125" s="153">
        <v>0</v>
      </c>
      <c r="J125" s="153">
        <v>0</v>
      </c>
      <c r="K125" s="153">
        <v>0</v>
      </c>
      <c r="L125" s="153">
        <v>0</v>
      </c>
      <c r="M125" s="153">
        <v>0</v>
      </c>
      <c r="N125" s="153">
        <v>0</v>
      </c>
      <c r="O125" s="153">
        <v>0</v>
      </c>
      <c r="P125" s="153">
        <v>0</v>
      </c>
      <c r="Q125" s="153">
        <v>0</v>
      </c>
    </row>
    <row r="126" spans="1:17" x14ac:dyDescent="0.25">
      <c r="A126" s="154" t="s">
        <v>125</v>
      </c>
      <c r="B126" s="153">
        <v>0</v>
      </c>
      <c r="C126" s="153">
        <v>0</v>
      </c>
      <c r="D126" s="153">
        <v>0</v>
      </c>
      <c r="E126" s="153">
        <v>0</v>
      </c>
      <c r="F126" s="153">
        <v>0</v>
      </c>
      <c r="G126" s="153">
        <v>0</v>
      </c>
      <c r="H126" s="153">
        <v>0</v>
      </c>
      <c r="I126" s="153">
        <v>0</v>
      </c>
      <c r="J126" s="153">
        <v>0</v>
      </c>
      <c r="K126" s="153">
        <v>0</v>
      </c>
      <c r="L126" s="153">
        <v>0</v>
      </c>
      <c r="M126" s="153">
        <v>0</v>
      </c>
      <c r="N126" s="153">
        <v>0</v>
      </c>
      <c r="O126" s="153">
        <v>0</v>
      </c>
      <c r="P126" s="153">
        <v>0</v>
      </c>
      <c r="Q126" s="153">
        <v>0</v>
      </c>
    </row>
    <row r="127" spans="1:17" x14ac:dyDescent="0.25">
      <c r="A127" s="154" t="s">
        <v>29</v>
      </c>
      <c r="B127" s="153">
        <v>0</v>
      </c>
      <c r="C127" s="153">
        <v>0</v>
      </c>
      <c r="D127" s="153">
        <v>0</v>
      </c>
      <c r="E127" s="153">
        <v>0</v>
      </c>
      <c r="F127" s="153">
        <v>0</v>
      </c>
      <c r="G127" s="153">
        <v>0</v>
      </c>
      <c r="H127" s="153">
        <v>0</v>
      </c>
      <c r="I127" s="153">
        <v>0</v>
      </c>
      <c r="J127" s="153">
        <v>0</v>
      </c>
      <c r="K127" s="153">
        <v>0</v>
      </c>
      <c r="L127" s="153">
        <v>0</v>
      </c>
      <c r="M127" s="153">
        <v>0</v>
      </c>
      <c r="N127" s="153">
        <v>0</v>
      </c>
      <c r="O127" s="153">
        <v>0</v>
      </c>
      <c r="P127" s="153">
        <v>0</v>
      </c>
      <c r="Q127" s="153">
        <v>0</v>
      </c>
    </row>
    <row r="128" spans="1:17" x14ac:dyDescent="0.25">
      <c r="A128" s="154" t="s">
        <v>26</v>
      </c>
      <c r="B128" s="153">
        <v>2.8149712490878889</v>
      </c>
      <c r="C128" s="153">
        <v>1.860685469179796</v>
      </c>
      <c r="D128" s="153">
        <v>2.339133179675057</v>
      </c>
      <c r="E128" s="153">
        <v>2.275431990235913</v>
      </c>
      <c r="F128" s="153">
        <v>3.3197338005457415</v>
      </c>
      <c r="G128" s="153">
        <v>2.7724199774999074</v>
      </c>
      <c r="H128" s="153">
        <v>3.2635313313937409</v>
      </c>
      <c r="I128" s="153">
        <v>3.2496405871224368</v>
      </c>
      <c r="J128" s="153">
        <v>1.4585207921499892</v>
      </c>
      <c r="K128" s="153">
        <v>0.53583121190338978</v>
      </c>
      <c r="L128" s="153">
        <v>1.1931870404185985</v>
      </c>
      <c r="M128" s="153">
        <v>1.9700304307982401</v>
      </c>
      <c r="N128" s="153">
        <v>2.6325615176130897</v>
      </c>
      <c r="O128" s="153">
        <v>1.6542927340791918</v>
      </c>
      <c r="P128" s="153">
        <v>1.6489711423754654</v>
      </c>
      <c r="Q128" s="153">
        <v>1.6337834132442348</v>
      </c>
    </row>
    <row r="129" spans="1:17" x14ac:dyDescent="0.25">
      <c r="A129" s="152" t="s">
        <v>158</v>
      </c>
      <c r="B129" s="151">
        <v>0.38099429784282246</v>
      </c>
      <c r="C129" s="151">
        <v>2.3098164444990572</v>
      </c>
      <c r="D129" s="151">
        <v>2.9037515333897255</v>
      </c>
      <c r="E129" s="151">
        <v>2.8246741947756164</v>
      </c>
      <c r="F129" s="151">
        <v>4.1210488558498852</v>
      </c>
      <c r="G129" s="151">
        <v>3.4416247996550573</v>
      </c>
      <c r="H129" s="151">
        <v>4.0512802734542985</v>
      </c>
      <c r="I129" s="151">
        <v>4.0340365909106115</v>
      </c>
      <c r="J129" s="151">
        <v>1.8105775350827451</v>
      </c>
      <c r="K129" s="151">
        <v>0.6651697802938632</v>
      </c>
      <c r="L129" s="151">
        <v>1.4811977053472258</v>
      </c>
      <c r="M129" s="151">
        <v>2.4455550175426426</v>
      </c>
      <c r="N129" s="151">
        <v>3.2680074011748701</v>
      </c>
      <c r="O129" s="151">
        <v>2.0536047733396865</v>
      </c>
      <c r="P129" s="151">
        <v>2.046998659500578</v>
      </c>
      <c r="Q129" s="151">
        <v>2.0281449267859468</v>
      </c>
    </row>
    <row r="130" spans="1:17" x14ac:dyDescent="0.25">
      <c r="A130" s="156" t="s">
        <v>145</v>
      </c>
      <c r="B130" s="206">
        <v>2.6087857226814219</v>
      </c>
      <c r="C130" s="206">
        <v>3.6309946095741581</v>
      </c>
      <c r="D130" s="206">
        <v>4.1573382202268618</v>
      </c>
      <c r="E130" s="206">
        <v>4.0465927905309194</v>
      </c>
      <c r="F130" s="206">
        <v>6.345913598810073</v>
      </c>
      <c r="G130" s="206">
        <v>5.4763300329774847</v>
      </c>
      <c r="H130" s="206">
        <v>6.5007188160126042</v>
      </c>
      <c r="I130" s="206">
        <v>6.2670524163868979</v>
      </c>
      <c r="J130" s="206">
        <v>11.517965073940632</v>
      </c>
      <c r="K130" s="206">
        <v>1.6876787764916277</v>
      </c>
      <c r="L130" s="206">
        <v>2.9011508244090685</v>
      </c>
      <c r="M130" s="206">
        <v>3.3329542737377573</v>
      </c>
      <c r="N130" s="206">
        <v>2.8418860037841749</v>
      </c>
      <c r="O130" s="206">
        <v>2.8820422119146465</v>
      </c>
      <c r="P130" s="206">
        <v>2.8522103606136806</v>
      </c>
      <c r="Q130" s="206">
        <v>2.749461324225515</v>
      </c>
    </row>
    <row r="131" spans="1:17" x14ac:dyDescent="0.25">
      <c r="A131" s="152" t="s">
        <v>157</v>
      </c>
      <c r="B131" s="151">
        <v>2.5946984568639326</v>
      </c>
      <c r="C131" s="151">
        <v>0.93348715607604615</v>
      </c>
      <c r="D131" s="151">
        <v>2.8609586101210853</v>
      </c>
      <c r="E131" s="151">
        <v>2.7728112686907158</v>
      </c>
      <c r="F131" s="151">
        <v>2.2136162495058644</v>
      </c>
      <c r="G131" s="151">
        <v>1.116842103560487</v>
      </c>
      <c r="H131" s="151">
        <v>1.0897158708922861</v>
      </c>
      <c r="I131" s="151">
        <v>1.9384939623246793</v>
      </c>
      <c r="J131" s="151">
        <v>7.7285641092899242</v>
      </c>
      <c r="K131" s="151">
        <v>0.39964310102647455</v>
      </c>
      <c r="L131" s="151">
        <v>1.0165767851129688</v>
      </c>
      <c r="M131" s="151">
        <v>3.1070811392450066</v>
      </c>
      <c r="N131" s="151">
        <v>1.9760241875204758</v>
      </c>
      <c r="O131" s="151">
        <v>2.2641649109598974</v>
      </c>
      <c r="P131" s="151">
        <v>2.3420618685320451</v>
      </c>
      <c r="Q131" s="151">
        <v>2.6373318819596649</v>
      </c>
    </row>
    <row r="132" spans="1:17" x14ac:dyDescent="0.25">
      <c r="A132" s="154" t="s">
        <v>30</v>
      </c>
      <c r="B132" s="205">
        <v>0</v>
      </c>
      <c r="C132" s="205">
        <v>0</v>
      </c>
      <c r="D132" s="205">
        <v>0</v>
      </c>
      <c r="E132" s="205">
        <v>0</v>
      </c>
      <c r="F132" s="205">
        <v>0</v>
      </c>
      <c r="G132" s="205">
        <v>0</v>
      </c>
      <c r="H132" s="205">
        <v>0</v>
      </c>
      <c r="I132" s="205">
        <v>0</v>
      </c>
      <c r="J132" s="205">
        <v>0</v>
      </c>
      <c r="K132" s="205">
        <v>0</v>
      </c>
      <c r="L132" s="205">
        <v>0</v>
      </c>
      <c r="M132" s="205">
        <v>0</v>
      </c>
      <c r="N132" s="205">
        <v>0</v>
      </c>
      <c r="O132" s="205">
        <v>0</v>
      </c>
      <c r="P132" s="205">
        <v>0</v>
      </c>
      <c r="Q132" s="205">
        <v>0</v>
      </c>
    </row>
    <row r="133" spans="1:17" x14ac:dyDescent="0.25">
      <c r="A133" s="154" t="s">
        <v>125</v>
      </c>
      <c r="B133" s="205">
        <v>0</v>
      </c>
      <c r="C133" s="205">
        <v>0</v>
      </c>
      <c r="D133" s="205">
        <v>0</v>
      </c>
      <c r="E133" s="205">
        <v>0</v>
      </c>
      <c r="F133" s="205">
        <v>0</v>
      </c>
      <c r="G133" s="205">
        <v>0</v>
      </c>
      <c r="H133" s="205">
        <v>0</v>
      </c>
      <c r="I133" s="205">
        <v>0</v>
      </c>
      <c r="J133" s="205">
        <v>0</v>
      </c>
      <c r="K133" s="205">
        <v>0</v>
      </c>
      <c r="L133" s="205">
        <v>0</v>
      </c>
      <c r="M133" s="205">
        <v>0</v>
      </c>
      <c r="N133" s="205">
        <v>0</v>
      </c>
      <c r="O133" s="205">
        <v>0</v>
      </c>
      <c r="P133" s="205">
        <v>0</v>
      </c>
      <c r="Q133" s="205">
        <v>0</v>
      </c>
    </row>
    <row r="134" spans="1:17" x14ac:dyDescent="0.25">
      <c r="A134" s="154" t="s">
        <v>29</v>
      </c>
      <c r="B134" s="205">
        <v>0</v>
      </c>
      <c r="C134" s="205">
        <v>0</v>
      </c>
      <c r="D134" s="205">
        <v>0</v>
      </c>
      <c r="E134" s="205">
        <v>0</v>
      </c>
      <c r="F134" s="205">
        <v>0</v>
      </c>
      <c r="G134" s="205">
        <v>0</v>
      </c>
      <c r="H134" s="205">
        <v>0</v>
      </c>
      <c r="I134" s="205">
        <v>0</v>
      </c>
      <c r="J134" s="205">
        <v>0</v>
      </c>
      <c r="K134" s="205">
        <v>0</v>
      </c>
      <c r="L134" s="205">
        <v>0</v>
      </c>
      <c r="M134" s="205">
        <v>0</v>
      </c>
      <c r="N134" s="205">
        <v>0</v>
      </c>
      <c r="O134" s="205">
        <v>0</v>
      </c>
      <c r="P134" s="205">
        <v>0</v>
      </c>
      <c r="Q134" s="205">
        <v>0</v>
      </c>
    </row>
    <row r="135" spans="1:17" x14ac:dyDescent="0.25">
      <c r="A135" s="154" t="s">
        <v>26</v>
      </c>
      <c r="B135" s="205">
        <v>2.5946984568639326</v>
      </c>
      <c r="C135" s="205">
        <v>0.93348715607604615</v>
      </c>
      <c r="D135" s="205">
        <v>2.8609586101210853</v>
      </c>
      <c r="E135" s="205">
        <v>2.7728112686907158</v>
      </c>
      <c r="F135" s="205">
        <v>2.2136162495058644</v>
      </c>
      <c r="G135" s="205">
        <v>1.116842103560487</v>
      </c>
      <c r="H135" s="205">
        <v>1.0897158708922861</v>
      </c>
      <c r="I135" s="205">
        <v>1.9384939623246793</v>
      </c>
      <c r="J135" s="205">
        <v>7.7285641092899242</v>
      </c>
      <c r="K135" s="205">
        <v>0.39964310102647455</v>
      </c>
      <c r="L135" s="205">
        <v>1.0165767851129688</v>
      </c>
      <c r="M135" s="205">
        <v>3.1070811392450066</v>
      </c>
      <c r="N135" s="205">
        <v>1.9760241875204758</v>
      </c>
      <c r="O135" s="205">
        <v>2.2641649109598974</v>
      </c>
      <c r="P135" s="205">
        <v>2.3420618685320451</v>
      </c>
      <c r="Q135" s="205">
        <v>2.6373318819596649</v>
      </c>
    </row>
    <row r="136" spans="1:17" x14ac:dyDescent="0.25">
      <c r="A136" s="152" t="s">
        <v>156</v>
      </c>
      <c r="B136" s="151">
        <v>1.4087265817489324E-2</v>
      </c>
      <c r="C136" s="151">
        <v>2.6975074534981118</v>
      </c>
      <c r="D136" s="151">
        <v>1.2963796101057763</v>
      </c>
      <c r="E136" s="151">
        <v>1.2737815218402031</v>
      </c>
      <c r="F136" s="151">
        <v>4.132297349304209</v>
      </c>
      <c r="G136" s="151">
        <v>4.3594879294169973</v>
      </c>
      <c r="H136" s="151">
        <v>5.4110029451203179</v>
      </c>
      <c r="I136" s="151">
        <v>4.3285584540622182</v>
      </c>
      <c r="J136" s="151">
        <v>3.7894009646507079</v>
      </c>
      <c r="K136" s="151">
        <v>1.2880356754651532</v>
      </c>
      <c r="L136" s="151">
        <v>1.8845740392960995</v>
      </c>
      <c r="M136" s="151">
        <v>0.22587313449275073</v>
      </c>
      <c r="N136" s="151">
        <v>0.86586181626369918</v>
      </c>
      <c r="O136" s="151">
        <v>0.61787730095474902</v>
      </c>
      <c r="P136" s="151">
        <v>0.51014849208163537</v>
      </c>
      <c r="Q136" s="151">
        <v>0.11212944226585017</v>
      </c>
    </row>
    <row r="137" spans="1:17" x14ac:dyDescent="0.25">
      <c r="A137" s="156" t="s">
        <v>144</v>
      </c>
      <c r="B137" s="204">
        <v>0.78033504340774529</v>
      </c>
      <c r="C137" s="204">
        <v>0.99218120640867669</v>
      </c>
      <c r="D137" s="204">
        <v>1.1856189965387856</v>
      </c>
      <c r="E137" s="204">
        <v>1.1641001898037193</v>
      </c>
      <c r="F137" s="204">
        <v>1.751527522631426</v>
      </c>
      <c r="G137" s="204">
        <v>1.4857342972439256</v>
      </c>
      <c r="H137" s="204">
        <v>1.8412386466298785</v>
      </c>
      <c r="I137" s="204">
        <v>1.7511826113137299</v>
      </c>
      <c r="J137" s="204">
        <v>4.3719176463732552</v>
      </c>
      <c r="K137" s="204">
        <v>8.4216063907484298</v>
      </c>
      <c r="L137" s="204">
        <v>8.7836619831536584</v>
      </c>
      <c r="M137" s="204">
        <v>1.0214928503260829</v>
      </c>
      <c r="N137" s="204">
        <v>3.3164130909676373</v>
      </c>
      <c r="O137" s="204">
        <v>0.88088169969634755</v>
      </c>
      <c r="P137" s="204">
        <v>0.86831269761599306</v>
      </c>
      <c r="Q137" s="204">
        <v>0.84933635401951757</v>
      </c>
    </row>
    <row r="138" spans="1:17" x14ac:dyDescent="0.25">
      <c r="A138" s="152" t="s">
        <v>155</v>
      </c>
      <c r="B138" s="151">
        <v>0.34158430480753404</v>
      </c>
      <c r="C138" s="151">
        <v>0.31523966956003108</v>
      </c>
      <c r="D138" s="151">
        <v>0.46688587675573762</v>
      </c>
      <c r="E138" s="151">
        <v>0.4555386725061053</v>
      </c>
      <c r="F138" s="151">
        <v>0.57874200849115309</v>
      </c>
      <c r="G138" s="151">
        <v>0.4576822546734084</v>
      </c>
      <c r="H138" s="151">
        <v>0.20157252537258022</v>
      </c>
      <c r="I138" s="151">
        <v>0.5529153952366761</v>
      </c>
      <c r="J138" s="151">
        <v>3.0811105639513889</v>
      </c>
      <c r="K138" s="151">
        <v>7.508996637073305</v>
      </c>
      <c r="L138" s="151">
        <v>7.6558393278292707</v>
      </c>
      <c r="M138" s="151">
        <v>0.4247950802837418</v>
      </c>
      <c r="N138" s="151">
        <v>2.434880389769154</v>
      </c>
      <c r="O138" s="151">
        <v>0.34412038011844359</v>
      </c>
      <c r="P138" s="151">
        <v>0.34621791838476129</v>
      </c>
      <c r="Q138" s="151">
        <v>0.35471856004623437</v>
      </c>
    </row>
    <row r="139" spans="1:17" x14ac:dyDescent="0.25">
      <c r="A139" s="154" t="s">
        <v>30</v>
      </c>
      <c r="B139" s="153">
        <v>0</v>
      </c>
      <c r="C139" s="153">
        <v>0</v>
      </c>
      <c r="D139" s="153">
        <v>0</v>
      </c>
      <c r="E139" s="153">
        <v>0</v>
      </c>
      <c r="F139" s="153">
        <v>0</v>
      </c>
      <c r="G139" s="153">
        <v>0</v>
      </c>
      <c r="H139" s="153">
        <v>0</v>
      </c>
      <c r="I139" s="153">
        <v>0</v>
      </c>
      <c r="J139" s="153">
        <v>0</v>
      </c>
      <c r="K139" s="153">
        <v>0</v>
      </c>
      <c r="L139" s="153">
        <v>0</v>
      </c>
      <c r="M139" s="153">
        <v>0</v>
      </c>
      <c r="N139" s="153">
        <v>0</v>
      </c>
      <c r="O139" s="153">
        <v>0</v>
      </c>
      <c r="P139" s="153">
        <v>0</v>
      </c>
      <c r="Q139" s="153">
        <v>0</v>
      </c>
    </row>
    <row r="140" spans="1:17" x14ac:dyDescent="0.25">
      <c r="A140" s="154" t="s">
        <v>125</v>
      </c>
      <c r="B140" s="153">
        <v>0</v>
      </c>
      <c r="C140" s="153">
        <v>0</v>
      </c>
      <c r="D140" s="153">
        <v>0</v>
      </c>
      <c r="E140" s="153">
        <v>0</v>
      </c>
      <c r="F140" s="153">
        <v>0</v>
      </c>
      <c r="G140" s="153">
        <v>0</v>
      </c>
      <c r="H140" s="153">
        <v>0</v>
      </c>
      <c r="I140" s="153">
        <v>0</v>
      </c>
      <c r="J140" s="153">
        <v>0</v>
      </c>
      <c r="K140" s="153">
        <v>0</v>
      </c>
      <c r="L140" s="153">
        <v>0</v>
      </c>
      <c r="M140" s="153">
        <v>0</v>
      </c>
      <c r="N140" s="153">
        <v>0</v>
      </c>
      <c r="O140" s="153">
        <v>0</v>
      </c>
      <c r="P140" s="153">
        <v>0</v>
      </c>
      <c r="Q140" s="153">
        <v>0</v>
      </c>
    </row>
    <row r="141" spans="1:17" x14ac:dyDescent="0.25">
      <c r="A141" s="154" t="s">
        <v>26</v>
      </c>
      <c r="B141" s="153">
        <v>0.34158430480753404</v>
      </c>
      <c r="C141" s="153">
        <v>0.31523966956003108</v>
      </c>
      <c r="D141" s="153">
        <v>0.46688587675573762</v>
      </c>
      <c r="E141" s="153">
        <v>0.4555386725061053</v>
      </c>
      <c r="F141" s="153">
        <v>0.57874200849115309</v>
      </c>
      <c r="G141" s="153">
        <v>0.4576822546734084</v>
      </c>
      <c r="H141" s="153">
        <v>0.20157252537258022</v>
      </c>
      <c r="I141" s="153">
        <v>0.5529153952366761</v>
      </c>
      <c r="J141" s="153">
        <v>3.0811105639513889</v>
      </c>
      <c r="K141" s="153">
        <v>7.508996637073305</v>
      </c>
      <c r="L141" s="153">
        <v>7.6558393278292707</v>
      </c>
      <c r="M141" s="153">
        <v>0.4247950802837418</v>
      </c>
      <c r="N141" s="153">
        <v>2.434880389769154</v>
      </c>
      <c r="O141" s="153">
        <v>0.34412038011844359</v>
      </c>
      <c r="P141" s="153">
        <v>0.34621791838476129</v>
      </c>
      <c r="Q141" s="153">
        <v>0.35471856004623437</v>
      </c>
    </row>
    <row r="142" spans="1:17" x14ac:dyDescent="0.25">
      <c r="A142" s="152" t="s">
        <v>154</v>
      </c>
      <c r="B142" s="151">
        <v>0.43815313964659869</v>
      </c>
      <c r="C142" s="151">
        <v>0.56209896148669669</v>
      </c>
      <c r="D142" s="151">
        <v>0.66198571230721015</v>
      </c>
      <c r="E142" s="151">
        <v>0.65505698126257861</v>
      </c>
      <c r="F142" s="151">
        <v>0.98813471953509002</v>
      </c>
      <c r="G142" s="151">
        <v>0.84200957471246329</v>
      </c>
      <c r="H142" s="151">
        <v>1.0020940633486504</v>
      </c>
      <c r="I142" s="151">
        <v>1.0006237187237208</v>
      </c>
      <c r="J142" s="151">
        <v>1.0548206870967238</v>
      </c>
      <c r="K142" s="151">
        <v>0.63299135458343381</v>
      </c>
      <c r="L142" s="151">
        <v>0.85166687914660943</v>
      </c>
      <c r="M142" s="151">
        <v>0.58810918152573421</v>
      </c>
      <c r="N142" s="151">
        <v>0.78364539453207982</v>
      </c>
      <c r="O142" s="151">
        <v>0.51391704204796262</v>
      </c>
      <c r="P142" s="151">
        <v>0.5033020101079354</v>
      </c>
      <c r="Q142" s="151">
        <v>0.49050916397468197</v>
      </c>
    </row>
    <row r="143" spans="1:17" x14ac:dyDescent="0.25">
      <c r="A143" s="150" t="s">
        <v>33</v>
      </c>
      <c r="B143" s="87">
        <v>0.35808824507400316</v>
      </c>
      <c r="C143" s="87">
        <v>0.23771317583415708</v>
      </c>
      <c r="D143" s="87">
        <v>0.51097288850240385</v>
      </c>
      <c r="E143" s="87">
        <v>0.44432393137907245</v>
      </c>
      <c r="F143" s="87">
        <v>0.49410820764609126</v>
      </c>
      <c r="G143" s="87">
        <v>0.33289497749010677</v>
      </c>
      <c r="H143" s="87">
        <v>0.33993654114504984</v>
      </c>
      <c r="I143" s="87">
        <v>0.32521038340528202</v>
      </c>
      <c r="J143" s="87">
        <v>1.0523144262124897</v>
      </c>
      <c r="K143" s="87">
        <v>0.35288363920918903</v>
      </c>
      <c r="L143" s="87">
        <v>0.3413969934578257</v>
      </c>
      <c r="M143" s="87">
        <v>0.28504592620260238</v>
      </c>
      <c r="N143" s="87">
        <v>0.39158828943987017</v>
      </c>
      <c r="O143" s="87">
        <v>0.14403130247116638</v>
      </c>
      <c r="P143" s="87">
        <v>0.1861475949334897</v>
      </c>
      <c r="Q143" s="87">
        <v>0.22318977201895895</v>
      </c>
    </row>
    <row r="144" spans="1:17" x14ac:dyDescent="0.25">
      <c r="A144" s="150" t="s">
        <v>31</v>
      </c>
      <c r="B144" s="87">
        <v>0</v>
      </c>
      <c r="C144" s="87">
        <v>0</v>
      </c>
      <c r="D144" s="87">
        <v>0</v>
      </c>
      <c r="E144" s="87">
        <v>0</v>
      </c>
      <c r="F144" s="87">
        <v>0</v>
      </c>
      <c r="G144" s="87">
        <v>0</v>
      </c>
      <c r="H144" s="87">
        <v>0</v>
      </c>
      <c r="I144" s="87">
        <v>0</v>
      </c>
      <c r="J144" s="87">
        <v>0</v>
      </c>
      <c r="K144" s="87">
        <v>0</v>
      </c>
      <c r="L144" s="87">
        <v>0</v>
      </c>
      <c r="M144" s="87">
        <v>0</v>
      </c>
      <c r="N144" s="87">
        <v>0</v>
      </c>
      <c r="O144" s="87">
        <v>0</v>
      </c>
      <c r="P144" s="87">
        <v>0</v>
      </c>
      <c r="Q144" s="87">
        <v>0</v>
      </c>
    </row>
    <row r="145" spans="1:17" x14ac:dyDescent="0.25">
      <c r="A145" s="150" t="s">
        <v>30</v>
      </c>
      <c r="B145" s="87">
        <v>0</v>
      </c>
      <c r="C145" s="87">
        <v>0</v>
      </c>
      <c r="D145" s="87">
        <v>0</v>
      </c>
      <c r="E145" s="87">
        <v>0</v>
      </c>
      <c r="F145" s="87">
        <v>0</v>
      </c>
      <c r="G145" s="87">
        <v>0</v>
      </c>
      <c r="H145" s="87">
        <v>0</v>
      </c>
      <c r="I145" s="87">
        <v>0</v>
      </c>
      <c r="J145" s="87">
        <v>0</v>
      </c>
      <c r="K145" s="87">
        <v>0</v>
      </c>
      <c r="L145" s="87">
        <v>0</v>
      </c>
      <c r="M145" s="87">
        <v>0</v>
      </c>
      <c r="N145" s="87">
        <v>0</v>
      </c>
      <c r="O145" s="87">
        <v>0</v>
      </c>
      <c r="P145" s="87">
        <v>0</v>
      </c>
      <c r="Q145" s="87">
        <v>0</v>
      </c>
    </row>
    <row r="146" spans="1:17" x14ac:dyDescent="0.25">
      <c r="A146" s="150" t="s">
        <v>125</v>
      </c>
      <c r="B146" s="87">
        <v>0</v>
      </c>
      <c r="C146" s="87">
        <v>0</v>
      </c>
      <c r="D146" s="87">
        <v>0</v>
      </c>
      <c r="E146" s="87">
        <v>0</v>
      </c>
      <c r="F146" s="87">
        <v>0</v>
      </c>
      <c r="G146" s="87">
        <v>0</v>
      </c>
      <c r="H146" s="87">
        <v>0</v>
      </c>
      <c r="I146" s="87">
        <v>0</v>
      </c>
      <c r="J146" s="87">
        <v>0</v>
      </c>
      <c r="K146" s="87">
        <v>0</v>
      </c>
      <c r="L146" s="87">
        <v>0</v>
      </c>
      <c r="M146" s="87">
        <v>0</v>
      </c>
      <c r="N146" s="87">
        <v>0</v>
      </c>
      <c r="O146" s="87">
        <v>0</v>
      </c>
      <c r="P146" s="87">
        <v>0</v>
      </c>
      <c r="Q146" s="87">
        <v>0</v>
      </c>
    </row>
    <row r="147" spans="1:17" x14ac:dyDescent="0.25">
      <c r="A147" s="150" t="s">
        <v>29</v>
      </c>
      <c r="B147" s="87">
        <v>0</v>
      </c>
      <c r="C147" s="87">
        <v>0</v>
      </c>
      <c r="D147" s="87">
        <v>0</v>
      </c>
      <c r="E147" s="87">
        <v>0</v>
      </c>
      <c r="F147" s="87">
        <v>0</v>
      </c>
      <c r="G147" s="87">
        <v>0</v>
      </c>
      <c r="H147" s="87">
        <v>0</v>
      </c>
      <c r="I147" s="87">
        <v>0</v>
      </c>
      <c r="J147" s="87">
        <v>0</v>
      </c>
      <c r="K147" s="87">
        <v>0</v>
      </c>
      <c r="L147" s="87">
        <v>0</v>
      </c>
      <c r="M147" s="87">
        <v>0</v>
      </c>
      <c r="N147" s="87">
        <v>0</v>
      </c>
      <c r="O147" s="87">
        <v>0</v>
      </c>
      <c r="P147" s="87">
        <v>0</v>
      </c>
      <c r="Q147" s="87">
        <v>0</v>
      </c>
    </row>
    <row r="148" spans="1:17" x14ac:dyDescent="0.25">
      <c r="A148" s="150" t="s">
        <v>28</v>
      </c>
      <c r="B148" s="87">
        <v>0</v>
      </c>
      <c r="C148" s="87">
        <v>0</v>
      </c>
      <c r="D148" s="87">
        <v>0</v>
      </c>
      <c r="E148" s="87">
        <v>0</v>
      </c>
      <c r="F148" s="87">
        <v>0</v>
      </c>
      <c r="G148" s="87">
        <v>0</v>
      </c>
      <c r="H148" s="87">
        <v>0</v>
      </c>
      <c r="I148" s="87">
        <v>0</v>
      </c>
      <c r="J148" s="87">
        <v>0</v>
      </c>
      <c r="K148" s="87">
        <v>0</v>
      </c>
      <c r="L148" s="87">
        <v>0</v>
      </c>
      <c r="M148" s="87">
        <v>0</v>
      </c>
      <c r="N148" s="87">
        <v>0</v>
      </c>
      <c r="O148" s="87">
        <v>0</v>
      </c>
      <c r="P148" s="87">
        <v>0</v>
      </c>
      <c r="Q148" s="87">
        <v>0</v>
      </c>
    </row>
    <row r="149" spans="1:17" x14ac:dyDescent="0.25">
      <c r="A149" s="150" t="s">
        <v>26</v>
      </c>
      <c r="B149" s="87">
        <v>8.0064894572595538E-2</v>
      </c>
      <c r="C149" s="87">
        <v>0.32438578565253962</v>
      </c>
      <c r="D149" s="87">
        <v>0.15101282380480632</v>
      </c>
      <c r="E149" s="87">
        <v>0.21073304988350619</v>
      </c>
      <c r="F149" s="87">
        <v>0.49402651188899871</v>
      </c>
      <c r="G149" s="87">
        <v>0.50911459722235652</v>
      </c>
      <c r="H149" s="87">
        <v>0.66215752220360058</v>
      </c>
      <c r="I149" s="87">
        <v>0.67541333531843872</v>
      </c>
      <c r="J149" s="87">
        <v>2.5062608842341466E-3</v>
      </c>
      <c r="K149" s="87">
        <v>0.28010771537424484</v>
      </c>
      <c r="L149" s="87">
        <v>0.51026988568878373</v>
      </c>
      <c r="M149" s="87">
        <v>0.30306325532313183</v>
      </c>
      <c r="N149" s="87">
        <v>0.39205710509220965</v>
      </c>
      <c r="O149" s="87">
        <v>0.36988573957679627</v>
      </c>
      <c r="P149" s="87">
        <v>0.3171544151744457</v>
      </c>
      <c r="Q149" s="87">
        <v>0.26731939195572302</v>
      </c>
    </row>
    <row r="150" spans="1:17" x14ac:dyDescent="0.25">
      <c r="A150" s="150" t="s">
        <v>25</v>
      </c>
      <c r="B150" s="87">
        <v>0</v>
      </c>
      <c r="C150" s="87">
        <v>0</v>
      </c>
      <c r="D150" s="87">
        <v>0</v>
      </c>
      <c r="E150" s="87">
        <v>0</v>
      </c>
      <c r="F150" s="87">
        <v>0</v>
      </c>
      <c r="G150" s="87">
        <v>0</v>
      </c>
      <c r="H150" s="87">
        <v>0</v>
      </c>
      <c r="I150" s="87">
        <v>0</v>
      </c>
      <c r="J150" s="87">
        <v>0</v>
      </c>
      <c r="K150" s="87">
        <v>0</v>
      </c>
      <c r="L150" s="87">
        <v>0</v>
      </c>
      <c r="M150" s="87">
        <v>0</v>
      </c>
      <c r="N150" s="87">
        <v>0</v>
      </c>
      <c r="O150" s="87">
        <v>0</v>
      </c>
      <c r="P150" s="87">
        <v>0</v>
      </c>
      <c r="Q150" s="87">
        <v>0</v>
      </c>
    </row>
    <row r="151" spans="1:17" x14ac:dyDescent="0.25">
      <c r="A151" s="150" t="s">
        <v>86</v>
      </c>
      <c r="B151" s="87">
        <v>0</v>
      </c>
      <c r="C151" s="87">
        <v>0</v>
      </c>
      <c r="D151" s="87">
        <v>0</v>
      </c>
      <c r="E151" s="87">
        <v>0</v>
      </c>
      <c r="F151" s="87">
        <v>0</v>
      </c>
      <c r="G151" s="87">
        <v>0</v>
      </c>
      <c r="H151" s="87">
        <v>0</v>
      </c>
      <c r="I151" s="87">
        <v>0</v>
      </c>
      <c r="J151" s="87">
        <v>0</v>
      </c>
      <c r="K151" s="87">
        <v>0</v>
      </c>
      <c r="L151" s="87">
        <v>0</v>
      </c>
      <c r="M151" s="87">
        <v>0</v>
      </c>
      <c r="N151" s="87">
        <v>0</v>
      </c>
      <c r="O151" s="87">
        <v>0</v>
      </c>
      <c r="P151" s="87">
        <v>0</v>
      </c>
      <c r="Q151" s="87">
        <v>0</v>
      </c>
    </row>
    <row r="152" spans="1:17" x14ac:dyDescent="0.25">
      <c r="A152" s="150" t="s">
        <v>22</v>
      </c>
      <c r="B152" s="87">
        <v>0</v>
      </c>
      <c r="C152" s="87">
        <v>0</v>
      </c>
      <c r="D152" s="87">
        <v>0</v>
      </c>
      <c r="E152" s="87">
        <v>0</v>
      </c>
      <c r="F152" s="87">
        <v>0</v>
      </c>
      <c r="G152" s="87">
        <v>0</v>
      </c>
      <c r="H152" s="87">
        <v>0</v>
      </c>
      <c r="I152" s="87">
        <v>0</v>
      </c>
      <c r="J152" s="87">
        <v>0</v>
      </c>
      <c r="K152" s="87">
        <v>0</v>
      </c>
      <c r="L152" s="87">
        <v>0</v>
      </c>
      <c r="M152" s="87">
        <v>0</v>
      </c>
      <c r="N152" s="87">
        <v>0</v>
      </c>
      <c r="O152" s="87">
        <v>0</v>
      </c>
      <c r="P152" s="87">
        <v>0</v>
      </c>
      <c r="Q152" s="87">
        <v>0</v>
      </c>
    </row>
    <row r="153" spans="1:17" x14ac:dyDescent="0.25">
      <c r="A153" s="149" t="s">
        <v>153</v>
      </c>
      <c r="B153" s="148">
        <v>5.9759895361252311E-4</v>
      </c>
      <c r="C153" s="148">
        <v>0.114842575361949</v>
      </c>
      <c r="D153" s="148">
        <v>5.6747407475837799E-2</v>
      </c>
      <c r="E153" s="148">
        <v>5.350453603503539E-2</v>
      </c>
      <c r="F153" s="148">
        <v>0.18465079460518305</v>
      </c>
      <c r="G153" s="148">
        <v>0.18604246785805384</v>
      </c>
      <c r="H153" s="148">
        <v>0.6375720579086479</v>
      </c>
      <c r="I153" s="148">
        <v>0.19764349735333298</v>
      </c>
      <c r="J153" s="148">
        <v>0.23598639532514243</v>
      </c>
      <c r="K153" s="148">
        <v>0.27961839909169056</v>
      </c>
      <c r="L153" s="148">
        <v>0.27615577617777848</v>
      </c>
      <c r="M153" s="148">
        <v>8.5885885166067499E-3</v>
      </c>
      <c r="N153" s="148">
        <v>9.7887306666403454E-2</v>
      </c>
      <c r="O153" s="148">
        <v>2.2844277529941292E-2</v>
      </c>
      <c r="P153" s="148">
        <v>1.8792769123296377E-2</v>
      </c>
      <c r="Q153" s="148">
        <v>4.1086299986012433E-3</v>
      </c>
    </row>
    <row r="154" spans="1:17" hidden="1" x14ac:dyDescent="0.25">
      <c r="A154" s="195"/>
      <c r="B154" s="194"/>
      <c r="C154" s="194"/>
      <c r="D154" s="194"/>
      <c r="E154" s="194"/>
      <c r="F154" s="194"/>
      <c r="G154" s="194"/>
      <c r="H154" s="194"/>
      <c r="I154" s="194"/>
      <c r="J154" s="194"/>
      <c r="K154" s="194"/>
      <c r="L154" s="194"/>
      <c r="M154" s="194"/>
      <c r="N154" s="194"/>
      <c r="O154" s="194"/>
      <c r="P154" s="194"/>
      <c r="Q154" s="194"/>
    </row>
    <row r="155" spans="1:17" x14ac:dyDescent="0.25">
      <c r="A155" s="195"/>
      <c r="B155" s="194"/>
      <c r="C155" s="194"/>
      <c r="D155" s="194"/>
      <c r="E155" s="194"/>
      <c r="F155" s="194"/>
      <c r="G155" s="194"/>
      <c r="H155" s="194"/>
      <c r="I155" s="194"/>
      <c r="J155" s="194"/>
      <c r="K155" s="194"/>
      <c r="L155" s="194"/>
      <c r="M155" s="194"/>
      <c r="N155" s="194"/>
      <c r="O155" s="194"/>
      <c r="P155" s="194"/>
      <c r="Q155" s="194"/>
    </row>
    <row r="156" spans="1:17" ht="12.75" x14ac:dyDescent="0.25">
      <c r="A156" s="98" t="s">
        <v>129</v>
      </c>
      <c r="B156" s="197"/>
      <c r="C156" s="197"/>
      <c r="D156" s="197"/>
      <c r="E156" s="197"/>
      <c r="F156" s="197"/>
      <c r="G156" s="197"/>
      <c r="H156" s="197"/>
      <c r="I156" s="197"/>
      <c r="J156" s="197"/>
      <c r="K156" s="197"/>
      <c r="L156" s="197"/>
      <c r="M156" s="197"/>
      <c r="N156" s="197"/>
      <c r="O156" s="197"/>
      <c r="P156" s="197"/>
      <c r="Q156" s="197"/>
    </row>
    <row r="157" spans="1:17" x14ac:dyDescent="0.25">
      <c r="A157" s="164"/>
      <c r="B157" s="163"/>
      <c r="C157" s="163"/>
      <c r="D157" s="163"/>
      <c r="E157" s="163"/>
      <c r="F157" s="163"/>
      <c r="G157" s="163"/>
      <c r="H157" s="163"/>
      <c r="I157" s="163"/>
      <c r="J157" s="163"/>
      <c r="K157" s="163"/>
      <c r="L157" s="163"/>
      <c r="M157" s="163"/>
      <c r="N157" s="163"/>
      <c r="O157" s="163"/>
      <c r="P157" s="163"/>
      <c r="Q157" s="163"/>
    </row>
    <row r="158" spans="1:17" x14ac:dyDescent="0.25">
      <c r="A158" s="78" t="s">
        <v>44</v>
      </c>
      <c r="B158" s="77">
        <f t="shared" ref="B158:Q158" si="0">SUM(B$159:B$165)</f>
        <v>1</v>
      </c>
      <c r="C158" s="77">
        <f t="shared" si="0"/>
        <v>0.99999999999999989</v>
      </c>
      <c r="D158" s="77">
        <f t="shared" si="0"/>
        <v>1</v>
      </c>
      <c r="E158" s="77">
        <f t="shared" si="0"/>
        <v>1</v>
      </c>
      <c r="F158" s="77">
        <f t="shared" si="0"/>
        <v>1</v>
      </c>
      <c r="G158" s="77">
        <f t="shared" si="0"/>
        <v>0.99999999999999989</v>
      </c>
      <c r="H158" s="77">
        <f t="shared" si="0"/>
        <v>1</v>
      </c>
      <c r="I158" s="77">
        <f t="shared" si="0"/>
        <v>1</v>
      </c>
      <c r="J158" s="77">
        <f t="shared" si="0"/>
        <v>0</v>
      </c>
      <c r="K158" s="77">
        <f t="shared" si="0"/>
        <v>0</v>
      </c>
      <c r="L158" s="77">
        <f t="shared" si="0"/>
        <v>0</v>
      </c>
      <c r="M158" s="77">
        <f t="shared" si="0"/>
        <v>0</v>
      </c>
      <c r="N158" s="77">
        <f t="shared" si="0"/>
        <v>0</v>
      </c>
      <c r="O158" s="77">
        <f t="shared" si="0"/>
        <v>0</v>
      </c>
      <c r="P158" s="77">
        <f t="shared" si="0"/>
        <v>0</v>
      </c>
      <c r="Q158" s="77">
        <f t="shared" si="0"/>
        <v>0</v>
      </c>
    </row>
    <row r="159" spans="1:17" x14ac:dyDescent="0.25">
      <c r="A159" s="132" t="s">
        <v>83</v>
      </c>
      <c r="B159" s="203">
        <f t="shared" ref="B159:Q159" si="1">IF(B$6=0,0,B$6/B$5)</f>
        <v>0.10773413563772798</v>
      </c>
      <c r="C159" s="203">
        <f t="shared" si="1"/>
        <v>0.10346907580601873</v>
      </c>
      <c r="D159" s="203">
        <f t="shared" si="1"/>
        <v>0.10721718603441155</v>
      </c>
      <c r="E159" s="203">
        <f t="shared" si="1"/>
        <v>0.10623378410737482</v>
      </c>
      <c r="F159" s="203">
        <f t="shared" si="1"/>
        <v>0.10431688423620555</v>
      </c>
      <c r="G159" s="203">
        <f t="shared" si="1"/>
        <v>0.10316359380680393</v>
      </c>
      <c r="H159" s="203">
        <f t="shared" si="1"/>
        <v>0.10253654882425951</v>
      </c>
      <c r="I159" s="203">
        <f t="shared" si="1"/>
        <v>0.10237674094339407</v>
      </c>
      <c r="J159" s="203">
        <f t="shared" si="1"/>
        <v>0</v>
      </c>
      <c r="K159" s="203">
        <f t="shared" si="1"/>
        <v>0</v>
      </c>
      <c r="L159" s="203">
        <f t="shared" si="1"/>
        <v>0</v>
      </c>
      <c r="M159" s="203">
        <f t="shared" si="1"/>
        <v>0</v>
      </c>
      <c r="N159" s="203">
        <f t="shared" si="1"/>
        <v>0</v>
      </c>
      <c r="O159" s="203">
        <f t="shared" si="1"/>
        <v>0</v>
      </c>
      <c r="P159" s="203">
        <f t="shared" si="1"/>
        <v>0</v>
      </c>
      <c r="Q159" s="203">
        <f t="shared" si="1"/>
        <v>0</v>
      </c>
    </row>
    <row r="160" spans="1:17" x14ac:dyDescent="0.25">
      <c r="A160" s="76" t="s">
        <v>82</v>
      </c>
      <c r="B160" s="202">
        <f t="shared" ref="B160:Q160" si="2">IF(B$7=0,0,B$7/B$5)</f>
        <v>2.7660126288407434E-2</v>
      </c>
      <c r="C160" s="202">
        <f t="shared" si="2"/>
        <v>2.6565096445968356E-2</v>
      </c>
      <c r="D160" s="202">
        <f t="shared" si="2"/>
        <v>2.752740241934E-2</v>
      </c>
      <c r="E160" s="202">
        <f t="shared" si="2"/>
        <v>2.7274919570398168E-2</v>
      </c>
      <c r="F160" s="202">
        <f t="shared" si="2"/>
        <v>2.6782766436157904E-2</v>
      </c>
      <c r="G160" s="202">
        <f t="shared" si="2"/>
        <v>2.648666568094574E-2</v>
      </c>
      <c r="H160" s="202">
        <f t="shared" si="2"/>
        <v>2.6325675449734225E-2</v>
      </c>
      <c r="I160" s="202">
        <f t="shared" si="2"/>
        <v>2.6284645685672396E-2</v>
      </c>
      <c r="J160" s="202">
        <f t="shared" si="2"/>
        <v>0</v>
      </c>
      <c r="K160" s="202">
        <f t="shared" si="2"/>
        <v>0</v>
      </c>
      <c r="L160" s="202">
        <f t="shared" si="2"/>
        <v>0</v>
      </c>
      <c r="M160" s="202">
        <f t="shared" si="2"/>
        <v>0</v>
      </c>
      <c r="N160" s="202">
        <f t="shared" si="2"/>
        <v>0</v>
      </c>
      <c r="O160" s="202">
        <f t="shared" si="2"/>
        <v>0</v>
      </c>
      <c r="P160" s="202">
        <f t="shared" si="2"/>
        <v>0</v>
      </c>
      <c r="Q160" s="202">
        <f t="shared" si="2"/>
        <v>0</v>
      </c>
    </row>
    <row r="161" spans="1:17" x14ac:dyDescent="0.25">
      <c r="A161" s="76" t="s">
        <v>81</v>
      </c>
      <c r="B161" s="202">
        <f t="shared" ref="B161:Q161" si="3">IF(B$8=0,0,B$8/B$5)</f>
        <v>0.19725242915115312</v>
      </c>
      <c r="C161" s="202">
        <f t="shared" si="3"/>
        <v>0.18944345191938108</v>
      </c>
      <c r="D161" s="202">
        <f t="shared" si="3"/>
        <v>0.19630593652465839</v>
      </c>
      <c r="E161" s="202">
        <f t="shared" si="3"/>
        <v>0.19450540767842348</v>
      </c>
      <c r="F161" s="202">
        <f t="shared" si="3"/>
        <v>0.19099572011477944</v>
      </c>
      <c r="G161" s="202">
        <f t="shared" si="3"/>
        <v>0.18888413925538294</v>
      </c>
      <c r="H161" s="202">
        <f t="shared" si="3"/>
        <v>0.18773607095500847</v>
      </c>
      <c r="I161" s="202">
        <f t="shared" si="3"/>
        <v>0.18744347573890896</v>
      </c>
      <c r="J161" s="202">
        <f t="shared" si="3"/>
        <v>0</v>
      </c>
      <c r="K161" s="202">
        <f t="shared" si="3"/>
        <v>0</v>
      </c>
      <c r="L161" s="202">
        <f t="shared" si="3"/>
        <v>0</v>
      </c>
      <c r="M161" s="202">
        <f t="shared" si="3"/>
        <v>0</v>
      </c>
      <c r="N161" s="202">
        <f t="shared" si="3"/>
        <v>0</v>
      </c>
      <c r="O161" s="202">
        <f t="shared" si="3"/>
        <v>0</v>
      </c>
      <c r="P161" s="202">
        <f t="shared" si="3"/>
        <v>0</v>
      </c>
      <c r="Q161" s="202">
        <f t="shared" si="3"/>
        <v>0</v>
      </c>
    </row>
    <row r="162" spans="1:17" x14ac:dyDescent="0.25">
      <c r="A162" s="76" t="s">
        <v>80</v>
      </c>
      <c r="B162" s="202">
        <f t="shared" ref="B162:Q162" si="4">IF(B$9=0,0,B$9/B$5)</f>
        <v>0.10515577118695243</v>
      </c>
      <c r="C162" s="202">
        <f t="shared" si="4"/>
        <v>0.10099278558255666</v>
      </c>
      <c r="D162" s="202">
        <f t="shared" si="4"/>
        <v>0.10465119356278763</v>
      </c>
      <c r="E162" s="202">
        <f t="shared" si="4"/>
        <v>0.10369132705982506</v>
      </c>
      <c r="F162" s="202">
        <f t="shared" si="4"/>
        <v>0.10182030370174294</v>
      </c>
      <c r="G162" s="202">
        <f t="shared" si="4"/>
        <v>0.10069461458019967</v>
      </c>
      <c r="H162" s="202">
        <f t="shared" si="4"/>
        <v>0.10008257645209799</v>
      </c>
      <c r="I162" s="202">
        <f t="shared" si="4"/>
        <v>9.9926593198928659E-2</v>
      </c>
      <c r="J162" s="202">
        <f t="shared" si="4"/>
        <v>0</v>
      </c>
      <c r="K162" s="202">
        <f t="shared" si="4"/>
        <v>0</v>
      </c>
      <c r="L162" s="202">
        <f t="shared" si="4"/>
        <v>0</v>
      </c>
      <c r="M162" s="202">
        <f t="shared" si="4"/>
        <v>0</v>
      </c>
      <c r="N162" s="202">
        <f t="shared" si="4"/>
        <v>0</v>
      </c>
      <c r="O162" s="202">
        <f t="shared" si="4"/>
        <v>0</v>
      </c>
      <c r="P162" s="202">
        <f t="shared" si="4"/>
        <v>0</v>
      </c>
      <c r="Q162" s="202">
        <f t="shared" si="4"/>
        <v>0</v>
      </c>
    </row>
    <row r="163" spans="1:17" x14ac:dyDescent="0.25">
      <c r="A163" s="129" t="s">
        <v>79</v>
      </c>
      <c r="B163" s="201">
        <f t="shared" ref="B163:Q163" si="5">IF(B$10=0,0,B$10/B$5)</f>
        <v>2.4544605019660897E-3</v>
      </c>
      <c r="C163" s="201">
        <f t="shared" si="5"/>
        <v>2.76323695737625E-3</v>
      </c>
      <c r="D163" s="201">
        <f t="shared" si="5"/>
        <v>2.8633336927798968E-3</v>
      </c>
      <c r="E163" s="201">
        <f t="shared" si="5"/>
        <v>2.8370710386721384E-3</v>
      </c>
      <c r="F163" s="201">
        <f t="shared" si="5"/>
        <v>2.7858784622782498E-3</v>
      </c>
      <c r="G163" s="201">
        <f t="shared" si="5"/>
        <v>2.7550787792590893E-3</v>
      </c>
      <c r="H163" s="201">
        <f t="shared" si="5"/>
        <v>2.7383329655344887E-3</v>
      </c>
      <c r="I163" s="201">
        <f t="shared" si="5"/>
        <v>2.7340651489037955E-3</v>
      </c>
      <c r="J163" s="201">
        <f t="shared" si="5"/>
        <v>0</v>
      </c>
      <c r="K163" s="201">
        <f t="shared" si="5"/>
        <v>0</v>
      </c>
      <c r="L163" s="201">
        <f t="shared" si="5"/>
        <v>0</v>
      </c>
      <c r="M163" s="201">
        <f t="shared" si="5"/>
        <v>0</v>
      </c>
      <c r="N163" s="201">
        <f t="shared" si="5"/>
        <v>0</v>
      </c>
      <c r="O163" s="201">
        <f t="shared" si="5"/>
        <v>0</v>
      </c>
      <c r="P163" s="201">
        <f t="shared" si="5"/>
        <v>0</v>
      </c>
      <c r="Q163" s="201">
        <f t="shared" si="5"/>
        <v>0</v>
      </c>
    </row>
    <row r="164" spans="1:17" x14ac:dyDescent="0.25">
      <c r="A164" s="127" t="s">
        <v>152</v>
      </c>
      <c r="B164" s="200">
        <f t="shared" ref="B164:Q164" si="6">IF(B$15=0,0,B$15/B$5)</f>
        <v>0.53527427246480586</v>
      </c>
      <c r="C164" s="200">
        <f t="shared" si="6"/>
        <v>0.55326623793029073</v>
      </c>
      <c r="D164" s="200">
        <f t="shared" si="6"/>
        <v>0.53708355368441019</v>
      </c>
      <c r="E164" s="200">
        <f t="shared" si="6"/>
        <v>0.54132944878948819</v>
      </c>
      <c r="F164" s="200">
        <f t="shared" si="6"/>
        <v>0.54960577564645019</v>
      </c>
      <c r="G164" s="200">
        <f t="shared" si="6"/>
        <v>0.55458517425682807</v>
      </c>
      <c r="H164" s="200">
        <f t="shared" si="6"/>
        <v>0.55729247749556754</v>
      </c>
      <c r="I164" s="200">
        <f t="shared" si="6"/>
        <v>0.55798245733032759</v>
      </c>
      <c r="J164" s="200">
        <f t="shared" si="6"/>
        <v>0</v>
      </c>
      <c r="K164" s="200">
        <f t="shared" si="6"/>
        <v>0</v>
      </c>
      <c r="L164" s="200">
        <f t="shared" si="6"/>
        <v>0</v>
      </c>
      <c r="M164" s="200">
        <f t="shared" si="6"/>
        <v>0</v>
      </c>
      <c r="N164" s="200">
        <f t="shared" si="6"/>
        <v>0</v>
      </c>
      <c r="O164" s="200">
        <f t="shared" si="6"/>
        <v>0</v>
      </c>
      <c r="P164" s="200">
        <f t="shared" si="6"/>
        <v>0</v>
      </c>
      <c r="Q164" s="200">
        <f t="shared" si="6"/>
        <v>0</v>
      </c>
    </row>
    <row r="165" spans="1:17" x14ac:dyDescent="0.25">
      <c r="A165" s="72" t="s">
        <v>151</v>
      </c>
      <c r="B165" s="71">
        <f t="shared" ref="B165:Q165" si="7">IF(B$26=0,0,B$26/B$5)</f>
        <v>2.4468804768987117E-2</v>
      </c>
      <c r="C165" s="71">
        <f t="shared" si="7"/>
        <v>2.350011535840817E-2</v>
      </c>
      <c r="D165" s="71">
        <f t="shared" si="7"/>
        <v>2.4351394081612316E-2</v>
      </c>
      <c r="E165" s="71">
        <f t="shared" si="7"/>
        <v>2.4128041755818182E-2</v>
      </c>
      <c r="F165" s="71">
        <f t="shared" si="7"/>
        <v>2.3692671402385727E-2</v>
      </c>
      <c r="G165" s="71">
        <f t="shared" si="7"/>
        <v>2.343073364058048E-2</v>
      </c>
      <c r="H165" s="71">
        <f t="shared" si="7"/>
        <v>2.3288317857797898E-2</v>
      </c>
      <c r="I165" s="71">
        <f t="shared" si="7"/>
        <v>2.325202195386461E-2</v>
      </c>
      <c r="J165" s="71">
        <f t="shared" si="7"/>
        <v>0</v>
      </c>
      <c r="K165" s="71">
        <f t="shared" si="7"/>
        <v>0</v>
      </c>
      <c r="L165" s="71">
        <f t="shared" si="7"/>
        <v>0</v>
      </c>
      <c r="M165" s="71">
        <f t="shared" si="7"/>
        <v>0</v>
      </c>
      <c r="N165" s="71">
        <f t="shared" si="7"/>
        <v>0</v>
      </c>
      <c r="O165" s="71">
        <f t="shared" si="7"/>
        <v>0</v>
      </c>
      <c r="P165" s="71">
        <f t="shared" si="7"/>
        <v>0</v>
      </c>
      <c r="Q165" s="71">
        <f t="shared" si="7"/>
        <v>0</v>
      </c>
    </row>
    <row r="166" spans="1:17" x14ac:dyDescent="0.25">
      <c r="A166" s="196"/>
      <c r="B166" s="196"/>
      <c r="C166" s="196"/>
      <c r="D166" s="196"/>
      <c r="E166" s="196"/>
      <c r="F166" s="196"/>
      <c r="G166" s="196"/>
      <c r="H166" s="196"/>
      <c r="I166" s="196"/>
      <c r="J166" s="196"/>
      <c r="K166" s="196"/>
      <c r="L166" s="196"/>
      <c r="M166" s="196"/>
      <c r="N166" s="196"/>
      <c r="O166" s="196"/>
      <c r="P166" s="196"/>
      <c r="Q166" s="196"/>
    </row>
    <row r="167" spans="1:17" x14ac:dyDescent="0.25">
      <c r="A167" s="78" t="s">
        <v>43</v>
      </c>
      <c r="B167" s="77">
        <f t="shared" ref="B167:Q167" si="8">SUM(B$168:B$173,B$175:B$176,B$178:B$180)</f>
        <v>1</v>
      </c>
      <c r="C167" s="77">
        <f t="shared" si="8"/>
        <v>1.0000000000000002</v>
      </c>
      <c r="D167" s="77">
        <f t="shared" si="8"/>
        <v>1</v>
      </c>
      <c r="E167" s="77">
        <f t="shared" si="8"/>
        <v>1.0000000000000002</v>
      </c>
      <c r="F167" s="77">
        <f t="shared" si="8"/>
        <v>0.99999999999999989</v>
      </c>
      <c r="G167" s="77">
        <f t="shared" si="8"/>
        <v>1</v>
      </c>
      <c r="H167" s="77">
        <f t="shared" si="8"/>
        <v>1.0000000000000002</v>
      </c>
      <c r="I167" s="77">
        <f t="shared" si="8"/>
        <v>1</v>
      </c>
      <c r="J167" s="77">
        <f t="shared" si="8"/>
        <v>0.99999999999999967</v>
      </c>
      <c r="K167" s="77">
        <f t="shared" si="8"/>
        <v>1.0000000000000002</v>
      </c>
      <c r="L167" s="77">
        <f t="shared" si="8"/>
        <v>1.0000000000000002</v>
      </c>
      <c r="M167" s="77">
        <f t="shared" si="8"/>
        <v>0.99999999999999978</v>
      </c>
      <c r="N167" s="77">
        <f t="shared" si="8"/>
        <v>1.0000000000000002</v>
      </c>
      <c r="O167" s="77">
        <f t="shared" si="8"/>
        <v>0.99999999999999989</v>
      </c>
      <c r="P167" s="77">
        <f t="shared" si="8"/>
        <v>1</v>
      </c>
      <c r="Q167" s="77">
        <f t="shared" si="8"/>
        <v>1</v>
      </c>
    </row>
    <row r="168" spans="1:17" x14ac:dyDescent="0.25">
      <c r="A168" s="132" t="s">
        <v>83</v>
      </c>
      <c r="B168" s="203">
        <f t="shared" ref="B168:Q168" si="9">IF(B$34=0,0,B$34/B$33)</f>
        <v>6.5441687242286675E-2</v>
      </c>
      <c r="C168" s="203">
        <f t="shared" si="9"/>
        <v>6.4627824028322151E-2</v>
      </c>
      <c r="D168" s="203">
        <f t="shared" si="9"/>
        <v>6.6351743528411472E-2</v>
      </c>
      <c r="E168" s="203">
        <f t="shared" si="9"/>
        <v>6.5126673057377418E-2</v>
      </c>
      <c r="F168" s="203">
        <f t="shared" si="9"/>
        <v>6.4746485477770024E-2</v>
      </c>
      <c r="G168" s="203">
        <f t="shared" si="9"/>
        <v>6.4561472192347855E-2</v>
      </c>
      <c r="H168" s="203">
        <f t="shared" si="9"/>
        <v>6.4405200418938033E-2</v>
      </c>
      <c r="I168" s="203">
        <f t="shared" si="9"/>
        <v>6.4646650829147875E-2</v>
      </c>
      <c r="J168" s="203">
        <f t="shared" si="9"/>
        <v>6.521252602774659E-2</v>
      </c>
      <c r="K168" s="203">
        <f t="shared" si="9"/>
        <v>6.4693316815207236E-2</v>
      </c>
      <c r="L168" s="203">
        <f t="shared" si="9"/>
        <v>6.4753531684394294E-2</v>
      </c>
      <c r="M168" s="203">
        <f t="shared" si="9"/>
        <v>6.5276985450159544E-2</v>
      </c>
      <c r="N168" s="203">
        <f t="shared" si="9"/>
        <v>6.5091080061187731E-2</v>
      </c>
      <c r="O168" s="203">
        <f t="shared" si="9"/>
        <v>6.5086062407051878E-2</v>
      </c>
      <c r="P168" s="203">
        <f t="shared" si="9"/>
        <v>6.5147215677629405E-2</v>
      </c>
      <c r="Q168" s="203">
        <f t="shared" si="9"/>
        <v>6.5289006085379769E-2</v>
      </c>
    </row>
    <row r="169" spans="1:17" x14ac:dyDescent="0.25">
      <c r="A169" s="76" t="s">
        <v>82</v>
      </c>
      <c r="B169" s="202">
        <f t="shared" ref="B169:Q169" si="10">IF(B$35=0,0,B$35/B$33)</f>
        <v>1.6899203434875786E-2</v>
      </c>
      <c r="C169" s="202">
        <f t="shared" si="10"/>
        <v>1.6689037092892153E-2</v>
      </c>
      <c r="D169" s="202">
        <f t="shared" si="10"/>
        <v>1.7134210002776019E-2</v>
      </c>
      <c r="E169" s="202">
        <f t="shared" si="10"/>
        <v>1.6817856375837655E-2</v>
      </c>
      <c r="F169" s="202">
        <f t="shared" si="10"/>
        <v>1.6719679395354081E-2</v>
      </c>
      <c r="G169" s="202">
        <f t="shared" si="10"/>
        <v>1.6671902859016798E-2</v>
      </c>
      <c r="H169" s="202">
        <f t="shared" si="10"/>
        <v>1.6631548329644662E-2</v>
      </c>
      <c r="I169" s="202">
        <f t="shared" si="10"/>
        <v>1.6693898794211119E-2</v>
      </c>
      <c r="J169" s="202">
        <f t="shared" si="10"/>
        <v>1.684002644621475E-2</v>
      </c>
      <c r="K169" s="202">
        <f t="shared" si="10"/>
        <v>1.6705949491941253E-2</v>
      </c>
      <c r="L169" s="202">
        <f t="shared" si="10"/>
        <v>1.6721498958452236E-2</v>
      </c>
      <c r="M169" s="202">
        <f t="shared" si="10"/>
        <v>1.6856671996452747E-2</v>
      </c>
      <c r="N169" s="202">
        <f t="shared" si="10"/>
        <v>1.6808665089536625E-2</v>
      </c>
      <c r="O169" s="202">
        <f t="shared" si="10"/>
        <v>1.6807369365639809E-2</v>
      </c>
      <c r="P169" s="202">
        <f t="shared" si="10"/>
        <v>1.6823161158360123E-2</v>
      </c>
      <c r="Q169" s="202">
        <f t="shared" si="10"/>
        <v>1.6859776121186741E-2</v>
      </c>
    </row>
    <row r="170" spans="1:17" x14ac:dyDescent="0.25">
      <c r="A170" s="76" t="s">
        <v>81</v>
      </c>
      <c r="B170" s="202">
        <f t="shared" ref="B170:Q170" si="11">IF(B$36=0,0,B$36/B$33)</f>
        <v>0.11418407454402725</v>
      </c>
      <c r="C170" s="202">
        <f t="shared" si="11"/>
        <v>0.11276402836539021</v>
      </c>
      <c r="D170" s="202">
        <f t="shared" si="11"/>
        <v>0.11577196048024115</v>
      </c>
      <c r="E170" s="202">
        <f t="shared" si="11"/>
        <v>0.11363443096532591</v>
      </c>
      <c r="F170" s="202">
        <f t="shared" si="11"/>
        <v>0.11297107143472761</v>
      </c>
      <c r="G170" s="202">
        <f t="shared" si="11"/>
        <v>0.11264825624360843</v>
      </c>
      <c r="H170" s="202">
        <f t="shared" si="11"/>
        <v>0.11237558986570637</v>
      </c>
      <c r="I170" s="202">
        <f t="shared" si="11"/>
        <v>0.11279687777559798</v>
      </c>
      <c r="J170" s="202">
        <f t="shared" si="11"/>
        <v>0.11378422908914512</v>
      </c>
      <c r="K170" s="202">
        <f t="shared" si="11"/>
        <v>0.11287830159969876</v>
      </c>
      <c r="L170" s="202">
        <f t="shared" si="11"/>
        <v>0.11298336580879315</v>
      </c>
      <c r="M170" s="202">
        <f t="shared" si="11"/>
        <v>0.1138966992867214</v>
      </c>
      <c r="N170" s="202">
        <f t="shared" si="11"/>
        <v>0.11357232753398977</v>
      </c>
      <c r="O170" s="202">
        <f t="shared" si="11"/>
        <v>0.11356357262228095</v>
      </c>
      <c r="P170" s="202">
        <f t="shared" si="11"/>
        <v>0.1136702741744641</v>
      </c>
      <c r="Q170" s="202">
        <f t="shared" si="11"/>
        <v>0.11391767315163678</v>
      </c>
    </row>
    <row r="171" spans="1:17" x14ac:dyDescent="0.25">
      <c r="A171" s="76" t="s">
        <v>80</v>
      </c>
      <c r="B171" s="202">
        <f t="shared" ref="B171:Q171" si="12">IF(B$37=0,0,B$37/B$33)</f>
        <v>6.4412145015719818E-2</v>
      </c>
      <c r="C171" s="202">
        <f t="shared" si="12"/>
        <v>6.3611085667009015E-2</v>
      </c>
      <c r="D171" s="202">
        <f t="shared" si="12"/>
        <v>6.5307884107184744E-2</v>
      </c>
      <c r="E171" s="202">
        <f t="shared" si="12"/>
        <v>6.4102086699447183E-2</v>
      </c>
      <c r="F171" s="202">
        <f t="shared" si="12"/>
        <v>6.3727880309868923E-2</v>
      </c>
      <c r="G171" s="202">
        <f t="shared" si="12"/>
        <v>6.3545777691910318E-2</v>
      </c>
      <c r="H171" s="202">
        <f t="shared" si="12"/>
        <v>6.3391964418522823E-2</v>
      </c>
      <c r="I171" s="202">
        <f t="shared" si="12"/>
        <v>6.3629616280690734E-2</v>
      </c>
      <c r="J171" s="202">
        <f t="shared" si="12"/>
        <v>6.418658901304089E-2</v>
      </c>
      <c r="K171" s="202">
        <f t="shared" si="12"/>
        <v>6.3675548107757315E-2</v>
      </c>
      <c r="L171" s="202">
        <f t="shared" si="12"/>
        <v>6.3734815664105923E-2</v>
      </c>
      <c r="M171" s="202">
        <f t="shared" si="12"/>
        <v>6.425003434642175E-2</v>
      </c>
      <c r="N171" s="202">
        <f t="shared" si="12"/>
        <v>6.4067053659671983E-2</v>
      </c>
      <c r="O171" s="202">
        <f t="shared" si="12"/>
        <v>6.4062114944314005E-2</v>
      </c>
      <c r="P171" s="202">
        <f t="shared" si="12"/>
        <v>6.4122306138927332E-2</v>
      </c>
      <c r="Q171" s="202">
        <f t="shared" si="12"/>
        <v>6.4261865870510054E-2</v>
      </c>
    </row>
    <row r="172" spans="1:17" x14ac:dyDescent="0.25">
      <c r="A172" s="129" t="s">
        <v>79</v>
      </c>
      <c r="B172" s="201">
        <f t="shared" ref="B172:Q172" si="13">IF(B$38=0,0,B$38/B$33)</f>
        <v>1.0752000189737608E-3</v>
      </c>
      <c r="C172" s="201">
        <f t="shared" si="13"/>
        <v>1.2446841293697218E-3</v>
      </c>
      <c r="D172" s="201">
        <f t="shared" si="13"/>
        <v>1.277885544926152E-3</v>
      </c>
      <c r="E172" s="201">
        <f t="shared" si="13"/>
        <v>1.2542915930086724E-3</v>
      </c>
      <c r="F172" s="201">
        <f t="shared" si="13"/>
        <v>1.2469694611926079E-3</v>
      </c>
      <c r="G172" s="201">
        <f t="shared" si="13"/>
        <v>1.2434062420443562E-3</v>
      </c>
      <c r="H172" s="201">
        <f t="shared" si="13"/>
        <v>1.2403965631768389E-3</v>
      </c>
      <c r="I172" s="201">
        <f t="shared" si="13"/>
        <v>1.2450467196401956E-3</v>
      </c>
      <c r="J172" s="201">
        <f t="shared" si="13"/>
        <v>1.255945057770706E-3</v>
      </c>
      <c r="K172" s="201">
        <f t="shared" si="13"/>
        <v>1.2459454720444856E-3</v>
      </c>
      <c r="L172" s="201">
        <f t="shared" si="13"/>
        <v>1.2471051659248857E-3</v>
      </c>
      <c r="M172" s="201">
        <f t="shared" si="13"/>
        <v>1.2571864986094165E-3</v>
      </c>
      <c r="N172" s="201">
        <f t="shared" si="13"/>
        <v>1.2536060982060839E-3</v>
      </c>
      <c r="O172" s="201">
        <f t="shared" si="13"/>
        <v>1.2535094618955863E-3</v>
      </c>
      <c r="P172" s="201">
        <f t="shared" si="13"/>
        <v>1.2546872286932672E-3</v>
      </c>
      <c r="Q172" s="201">
        <f t="shared" si="13"/>
        <v>1.2574180071602381E-3</v>
      </c>
    </row>
    <row r="173" spans="1:17" x14ac:dyDescent="0.25">
      <c r="A173" s="127" t="s">
        <v>150</v>
      </c>
      <c r="B173" s="200">
        <f t="shared" ref="B173:Q173" si="14">IF(B$43=0,0,B$43/B$33)</f>
        <v>0.64105421264832496</v>
      </c>
      <c r="C173" s="200">
        <f t="shared" si="14"/>
        <v>0.63308176475131628</v>
      </c>
      <c r="D173" s="200">
        <f t="shared" si="14"/>
        <v>0.55894915702533132</v>
      </c>
      <c r="E173" s="200">
        <f t="shared" si="14"/>
        <v>0.6379683941312625</v>
      </c>
      <c r="F173" s="200">
        <f t="shared" si="14"/>
        <v>0.63424414954384001</v>
      </c>
      <c r="G173" s="200">
        <f t="shared" si="14"/>
        <v>0.63243179489630963</v>
      </c>
      <c r="H173" s="200">
        <f t="shared" si="14"/>
        <v>0.63090098658613425</v>
      </c>
      <c r="I173" s="200">
        <f t="shared" si="14"/>
        <v>0.63326618848011373</v>
      </c>
      <c r="J173" s="200">
        <f t="shared" si="14"/>
        <v>0.63880939335733333</v>
      </c>
      <c r="K173" s="200">
        <f t="shared" si="14"/>
        <v>0.63372331952626171</v>
      </c>
      <c r="L173" s="200">
        <f t="shared" si="14"/>
        <v>0.63431317283205302</v>
      </c>
      <c r="M173" s="200">
        <f t="shared" si="14"/>
        <v>0.63944082549216985</v>
      </c>
      <c r="N173" s="200">
        <f t="shared" si="14"/>
        <v>0.63761973196942512</v>
      </c>
      <c r="O173" s="200">
        <f t="shared" si="14"/>
        <v>0.63757057999219258</v>
      </c>
      <c r="P173" s="200">
        <f t="shared" si="14"/>
        <v>0.63816962569796454</v>
      </c>
      <c r="Q173" s="200">
        <f t="shared" si="14"/>
        <v>0.63955857732852017</v>
      </c>
    </row>
    <row r="174" spans="1:17" x14ac:dyDescent="0.25">
      <c r="A174" s="127" t="s">
        <v>148</v>
      </c>
      <c r="B174" s="200">
        <f t="shared" ref="B174:Q174" si="15">IF(B$44=0,0,B$44/B$33)</f>
        <v>5.8244183971679846E-2</v>
      </c>
      <c r="C174" s="200">
        <f t="shared" si="15"/>
        <v>6.716120999543114E-2</v>
      </c>
      <c r="D174" s="200">
        <f t="shared" si="15"/>
        <v>6.2799919643347538E-2</v>
      </c>
      <c r="E174" s="200">
        <f t="shared" si="15"/>
        <v>6.167808442443308E-2</v>
      </c>
      <c r="F174" s="200">
        <f t="shared" si="15"/>
        <v>6.5910322064560434E-2</v>
      </c>
      <c r="G174" s="200">
        <f t="shared" si="15"/>
        <v>6.7912600162312639E-2</v>
      </c>
      <c r="H174" s="200">
        <f t="shared" si="15"/>
        <v>6.8318900900399396E-2</v>
      </c>
      <c r="I174" s="200">
        <f t="shared" si="15"/>
        <v>6.6392705566041307E-2</v>
      </c>
      <c r="J174" s="200">
        <f t="shared" si="15"/>
        <v>6.1941831881935014E-2</v>
      </c>
      <c r="K174" s="200">
        <f t="shared" si="15"/>
        <v>6.7540699483091299E-2</v>
      </c>
      <c r="L174" s="200">
        <f t="shared" si="15"/>
        <v>6.5894327551562118E-2</v>
      </c>
      <c r="M174" s="200">
        <f t="shared" si="15"/>
        <v>5.8811580508081454E-2</v>
      </c>
      <c r="N174" s="200">
        <f t="shared" si="15"/>
        <v>6.151568728523283E-2</v>
      </c>
      <c r="O174" s="200">
        <f t="shared" si="15"/>
        <v>6.0384060478989803E-2</v>
      </c>
      <c r="P174" s="200">
        <f t="shared" si="15"/>
        <v>6.0008213401477176E-2</v>
      </c>
      <c r="Q174" s="200">
        <f t="shared" si="15"/>
        <v>5.8511270666159361E-2</v>
      </c>
    </row>
    <row r="175" spans="1:17" x14ac:dyDescent="0.25">
      <c r="A175" s="142" t="s">
        <v>164</v>
      </c>
      <c r="B175" s="199">
        <f t="shared" ref="B175:Q175" si="16">IF(B$45=0,0,B$45/B$33)</f>
        <v>5.7929669331861722E-2</v>
      </c>
      <c r="C175" s="199">
        <f t="shared" si="16"/>
        <v>1.7266378405506332E-2</v>
      </c>
      <c r="D175" s="199">
        <f t="shared" si="16"/>
        <v>4.3217068542655904E-2</v>
      </c>
      <c r="E175" s="199">
        <f t="shared" si="16"/>
        <v>4.2263132560191971E-2</v>
      </c>
      <c r="F175" s="199">
        <f t="shared" si="16"/>
        <v>2.2991198613172687E-2</v>
      </c>
      <c r="G175" s="199">
        <f t="shared" si="16"/>
        <v>1.385008769865922E-2</v>
      </c>
      <c r="H175" s="199">
        <f t="shared" si="16"/>
        <v>1.1452301307003365E-2</v>
      </c>
      <c r="I175" s="199">
        <f t="shared" si="16"/>
        <v>2.0536266546238781E-2</v>
      </c>
      <c r="J175" s="199">
        <f t="shared" si="16"/>
        <v>4.1563020522566031E-2</v>
      </c>
      <c r="K175" s="199">
        <f t="shared" si="16"/>
        <v>1.5993668322968155E-2</v>
      </c>
      <c r="L175" s="199">
        <f t="shared" si="16"/>
        <v>2.3089679824968203E-2</v>
      </c>
      <c r="M175" s="199">
        <f t="shared" si="16"/>
        <v>5.4825940459400029E-2</v>
      </c>
      <c r="N175" s="199">
        <f t="shared" si="16"/>
        <v>4.2773174513581716E-2</v>
      </c>
      <c r="O175" s="199">
        <f t="shared" si="16"/>
        <v>4.7438399879292964E-2</v>
      </c>
      <c r="P175" s="199">
        <f t="shared" si="16"/>
        <v>4.9275099181707679E-2</v>
      </c>
      <c r="Q175" s="199">
        <f t="shared" si="16"/>
        <v>5.6125044648628185E-2</v>
      </c>
    </row>
    <row r="176" spans="1:17" x14ac:dyDescent="0.25">
      <c r="A176" s="142" t="s">
        <v>163</v>
      </c>
      <c r="B176" s="199">
        <f t="shared" ref="B176:Q176" si="17">IF(B$50=0,0,B$50/B$33)</f>
        <v>3.1451463981812145E-4</v>
      </c>
      <c r="C176" s="199">
        <f t="shared" si="17"/>
        <v>4.9894831589924811E-2</v>
      </c>
      <c r="D176" s="199">
        <f t="shared" si="17"/>
        <v>1.9582851100691627E-2</v>
      </c>
      <c r="E176" s="199">
        <f t="shared" si="17"/>
        <v>1.9414951864241109E-2</v>
      </c>
      <c r="F176" s="199">
        <f t="shared" si="17"/>
        <v>4.2919123451387736E-2</v>
      </c>
      <c r="G176" s="199">
        <f t="shared" si="17"/>
        <v>5.4062512463653414E-2</v>
      </c>
      <c r="H176" s="199">
        <f t="shared" si="17"/>
        <v>5.6866599593396024E-2</v>
      </c>
      <c r="I176" s="199">
        <f t="shared" si="17"/>
        <v>4.5856439019802527E-2</v>
      </c>
      <c r="J176" s="199">
        <f t="shared" si="17"/>
        <v>2.0378811359368976E-2</v>
      </c>
      <c r="K176" s="199">
        <f t="shared" si="17"/>
        <v>5.1547031160123144E-2</v>
      </c>
      <c r="L176" s="199">
        <f t="shared" si="17"/>
        <v>4.2804647726593918E-2</v>
      </c>
      <c r="M176" s="199">
        <f t="shared" si="17"/>
        <v>3.9856400486814256E-3</v>
      </c>
      <c r="N176" s="199">
        <f t="shared" si="17"/>
        <v>1.8742512771651121E-2</v>
      </c>
      <c r="O176" s="199">
        <f t="shared" si="17"/>
        <v>1.2945660599696833E-2</v>
      </c>
      <c r="P176" s="199">
        <f t="shared" si="17"/>
        <v>1.0733114219769496E-2</v>
      </c>
      <c r="Q176" s="199">
        <f t="shared" si="17"/>
        <v>2.3862260175311779E-3</v>
      </c>
    </row>
    <row r="177" spans="1:17" x14ac:dyDescent="0.25">
      <c r="A177" s="127" t="s">
        <v>147</v>
      </c>
      <c r="B177" s="200">
        <f t="shared" ref="B177:Q177" si="18">IF(B$51=0,0,B$51/B$33)</f>
        <v>3.8689293124111797E-2</v>
      </c>
      <c r="C177" s="200">
        <f t="shared" si="18"/>
        <v>4.0820365970269404E-2</v>
      </c>
      <c r="D177" s="200">
        <f t="shared" si="18"/>
        <v>0.11240723966778172</v>
      </c>
      <c r="E177" s="200">
        <f t="shared" si="18"/>
        <v>3.9418182753307648E-2</v>
      </c>
      <c r="F177" s="200">
        <f t="shared" si="18"/>
        <v>4.0433442312686259E-2</v>
      </c>
      <c r="G177" s="200">
        <f t="shared" si="18"/>
        <v>4.0984789712449954E-2</v>
      </c>
      <c r="H177" s="200">
        <f t="shared" si="18"/>
        <v>4.273541291747783E-2</v>
      </c>
      <c r="I177" s="200">
        <f t="shared" si="18"/>
        <v>4.1329015554557015E-2</v>
      </c>
      <c r="J177" s="200">
        <f t="shared" si="18"/>
        <v>3.7969459126813258E-2</v>
      </c>
      <c r="K177" s="200">
        <f t="shared" si="18"/>
        <v>3.9536919503998201E-2</v>
      </c>
      <c r="L177" s="200">
        <f t="shared" si="18"/>
        <v>4.0352182334714451E-2</v>
      </c>
      <c r="M177" s="200">
        <f t="shared" si="18"/>
        <v>4.0210016421383679E-2</v>
      </c>
      <c r="N177" s="200">
        <f t="shared" si="18"/>
        <v>4.0071848302750096E-2</v>
      </c>
      <c r="O177" s="200">
        <f t="shared" si="18"/>
        <v>4.1272730727635189E-2</v>
      </c>
      <c r="P177" s="200">
        <f t="shared" si="18"/>
        <v>4.0804516522484055E-2</v>
      </c>
      <c r="Q177" s="200">
        <f t="shared" si="18"/>
        <v>4.0344412769446912E-2</v>
      </c>
    </row>
    <row r="178" spans="1:17" x14ac:dyDescent="0.25">
      <c r="A178" s="142" t="s">
        <v>162</v>
      </c>
      <c r="B178" s="199">
        <f t="shared" ref="B178:Q178" si="19">IF(B$52=0,0,B$52/B$33)</f>
        <v>1.3900274596860157E-2</v>
      </c>
      <c r="C178" s="199">
        <f t="shared" si="19"/>
        <v>1.0627841960279499E-2</v>
      </c>
      <c r="D178" s="199">
        <f t="shared" si="19"/>
        <v>1.2854813588112546E-2</v>
      </c>
      <c r="E178" s="199">
        <f t="shared" si="19"/>
        <v>1.2655460185676483E-2</v>
      </c>
      <c r="F178" s="199">
        <f t="shared" si="19"/>
        <v>1.0956090286229623E-2</v>
      </c>
      <c r="G178" s="199">
        <f t="shared" si="19"/>
        <v>1.0345134370234077E-2</v>
      </c>
      <c r="H178" s="199">
        <f t="shared" si="19"/>
        <v>3.8611986239251214E-3</v>
      </c>
      <c r="I178" s="199">
        <f t="shared" si="19"/>
        <v>1.0676454134474479E-2</v>
      </c>
      <c r="J178" s="199">
        <f t="shared" si="19"/>
        <v>1.3065026759580826E-2</v>
      </c>
      <c r="K178" s="199">
        <f t="shared" si="19"/>
        <v>1.3359922286468272E-2</v>
      </c>
      <c r="L178" s="199">
        <f t="shared" si="19"/>
        <v>1.3384568533577364E-2</v>
      </c>
      <c r="M178" s="199">
        <f t="shared" si="19"/>
        <v>1.3662314869780196E-2</v>
      </c>
      <c r="N178" s="199">
        <f t="shared" si="19"/>
        <v>1.3410973333802903E-2</v>
      </c>
      <c r="O178" s="199">
        <f t="shared" si="19"/>
        <v>1.3141462083218413E-2</v>
      </c>
      <c r="P178" s="199">
        <f t="shared" si="19"/>
        <v>1.3276695687819541E-2</v>
      </c>
      <c r="Q178" s="199">
        <f t="shared" si="19"/>
        <v>1.3759008652545122E-2</v>
      </c>
    </row>
    <row r="179" spans="1:17" x14ac:dyDescent="0.25">
      <c r="A179" s="142" t="s">
        <v>161</v>
      </c>
      <c r="B179" s="199">
        <f t="shared" ref="B179:Q179" si="20">IF(B$56=0,0,B$56/B$33)</f>
        <v>2.4764700110283713E-2</v>
      </c>
      <c r="C179" s="199">
        <f t="shared" si="20"/>
        <v>2.6320775435447464E-2</v>
      </c>
      <c r="D179" s="199">
        <f t="shared" si="20"/>
        <v>9.7989994271323419E-2</v>
      </c>
      <c r="E179" s="199">
        <f t="shared" si="20"/>
        <v>2.5276296570428021E-2</v>
      </c>
      <c r="F179" s="199">
        <f t="shared" si="20"/>
        <v>2.5981751659735802E-2</v>
      </c>
      <c r="G179" s="199">
        <f t="shared" si="20"/>
        <v>2.643447957035884E-2</v>
      </c>
      <c r="H179" s="199">
        <f t="shared" si="20"/>
        <v>2.6661278289007041E-2</v>
      </c>
      <c r="I179" s="199">
        <f t="shared" si="20"/>
        <v>2.6836187789236642E-2</v>
      </c>
      <c r="J179" s="199">
        <f t="shared" si="20"/>
        <v>2.3903764424350833E-2</v>
      </c>
      <c r="K179" s="199">
        <f t="shared" si="20"/>
        <v>2.5679503309583837E-2</v>
      </c>
      <c r="L179" s="199">
        <f t="shared" si="20"/>
        <v>2.6484815540369151E-2</v>
      </c>
      <c r="M179" s="199">
        <f t="shared" si="20"/>
        <v>2.6271474245669328E-2</v>
      </c>
      <c r="N179" s="199">
        <f t="shared" si="20"/>
        <v>2.6121725668251817E-2</v>
      </c>
      <c r="O179" s="199">
        <f t="shared" si="20"/>
        <v>2.7258878561403056E-2</v>
      </c>
      <c r="P179" s="199">
        <f t="shared" si="20"/>
        <v>2.6807159472174973E-2</v>
      </c>
      <c r="Q179" s="199">
        <f t="shared" si="20"/>
        <v>2.6426036432015233E-2</v>
      </c>
    </row>
    <row r="180" spans="1:17" x14ac:dyDescent="0.25">
      <c r="A180" s="140" t="s">
        <v>160</v>
      </c>
      <c r="B180" s="198">
        <f t="shared" ref="B180:Q180" si="21">IF(B$67=0,0,B$67/B$33)</f>
        <v>2.4318416967930761E-5</v>
      </c>
      <c r="C180" s="198">
        <f t="shared" si="21"/>
        <v>3.8717485745424465E-3</v>
      </c>
      <c r="D180" s="198">
        <f t="shared" si="21"/>
        <v>1.5624318083457523E-3</v>
      </c>
      <c r="E180" s="198">
        <f t="shared" si="21"/>
        <v>1.4864259972031423E-3</v>
      </c>
      <c r="F180" s="198">
        <f t="shared" si="21"/>
        <v>3.4956003667208344E-3</v>
      </c>
      <c r="G180" s="198">
        <f t="shared" si="21"/>
        <v>4.2051757718570412E-3</v>
      </c>
      <c r="H180" s="198">
        <f t="shared" si="21"/>
        <v>1.2212936004545663E-2</v>
      </c>
      <c r="I180" s="198">
        <f t="shared" si="21"/>
        <v>3.8163736308458964E-3</v>
      </c>
      <c r="J180" s="198">
        <f t="shared" si="21"/>
        <v>1.0006679428816011E-3</v>
      </c>
      <c r="K180" s="198">
        <f t="shared" si="21"/>
        <v>4.9749390794609147E-4</v>
      </c>
      <c r="L180" s="198">
        <f t="shared" si="21"/>
        <v>4.8279826076793485E-4</v>
      </c>
      <c r="M180" s="198">
        <f t="shared" si="21"/>
        <v>2.7622730593415213E-4</v>
      </c>
      <c r="N180" s="198">
        <f t="shared" si="21"/>
        <v>5.391493006953762E-4</v>
      </c>
      <c r="O180" s="198">
        <f t="shared" si="21"/>
        <v>8.7239008301372015E-4</v>
      </c>
      <c r="P180" s="198">
        <f t="shared" si="21"/>
        <v>7.2066136248954819E-4</v>
      </c>
      <c r="Q180" s="198">
        <f t="shared" si="21"/>
        <v>1.5936768488655545E-4</v>
      </c>
    </row>
    <row r="181" spans="1:17" hidden="1" x14ac:dyDescent="0.25">
      <c r="A181" s="196"/>
      <c r="B181" s="196"/>
      <c r="C181" s="196"/>
      <c r="D181" s="196"/>
      <c r="E181" s="196"/>
      <c r="F181" s="196"/>
      <c r="G181" s="196"/>
      <c r="H181" s="196"/>
      <c r="I181" s="196"/>
      <c r="J181" s="196"/>
      <c r="K181" s="196"/>
      <c r="L181" s="196"/>
      <c r="M181" s="196"/>
      <c r="N181" s="196"/>
      <c r="O181" s="196"/>
      <c r="P181" s="196"/>
      <c r="Q181" s="196"/>
    </row>
    <row r="182" spans="1:17" x14ac:dyDescent="0.25">
      <c r="A182" s="196"/>
      <c r="B182" s="196"/>
      <c r="C182" s="196"/>
      <c r="D182" s="196"/>
      <c r="E182" s="196"/>
      <c r="F182" s="196"/>
      <c r="G182" s="196"/>
      <c r="H182" s="196"/>
      <c r="I182" s="196"/>
      <c r="J182" s="196"/>
      <c r="K182" s="196"/>
      <c r="L182" s="196"/>
      <c r="M182" s="196"/>
      <c r="N182" s="196"/>
      <c r="O182" s="196"/>
      <c r="P182" s="196"/>
      <c r="Q182" s="196"/>
    </row>
    <row r="183" spans="1:17" x14ac:dyDescent="0.25">
      <c r="A183" s="78" t="s">
        <v>344</v>
      </c>
      <c r="B183" s="77">
        <f t="shared" ref="B183:Q183" si="22">SUM(B$184:B$189,B$193:B$194,B$196:B$198)</f>
        <v>0</v>
      </c>
      <c r="C183" s="77">
        <f t="shared" si="22"/>
        <v>0</v>
      </c>
      <c r="D183" s="77">
        <f t="shared" si="22"/>
        <v>0</v>
      </c>
      <c r="E183" s="77">
        <f t="shared" si="22"/>
        <v>0</v>
      </c>
      <c r="F183" s="77">
        <f t="shared" si="22"/>
        <v>0</v>
      </c>
      <c r="G183" s="77">
        <f t="shared" si="22"/>
        <v>0</v>
      </c>
      <c r="H183" s="77">
        <f t="shared" si="22"/>
        <v>0</v>
      </c>
      <c r="I183" s="77">
        <f t="shared" si="22"/>
        <v>0</v>
      </c>
      <c r="J183" s="77">
        <f t="shared" si="22"/>
        <v>0</v>
      </c>
      <c r="K183" s="77">
        <f t="shared" si="22"/>
        <v>0</v>
      </c>
      <c r="L183" s="77">
        <f t="shared" si="22"/>
        <v>0</v>
      </c>
      <c r="M183" s="77">
        <f t="shared" si="22"/>
        <v>0</v>
      </c>
      <c r="N183" s="77">
        <f t="shared" si="22"/>
        <v>0</v>
      </c>
      <c r="O183" s="77">
        <f t="shared" si="22"/>
        <v>0</v>
      </c>
      <c r="P183" s="77">
        <f t="shared" si="22"/>
        <v>0</v>
      </c>
      <c r="Q183" s="77">
        <f t="shared" si="22"/>
        <v>0</v>
      </c>
    </row>
    <row r="184" spans="1:17" x14ac:dyDescent="0.25">
      <c r="A184" s="132" t="s">
        <v>83</v>
      </c>
      <c r="B184" s="203">
        <f t="shared" ref="B184:Q184" si="23">IF(B$71=0,0,B$71/B$70)</f>
        <v>0</v>
      </c>
      <c r="C184" s="203">
        <f t="shared" si="23"/>
        <v>0</v>
      </c>
      <c r="D184" s="203">
        <f t="shared" si="23"/>
        <v>0</v>
      </c>
      <c r="E184" s="203">
        <f t="shared" si="23"/>
        <v>0</v>
      </c>
      <c r="F184" s="203">
        <f t="shared" si="23"/>
        <v>0</v>
      </c>
      <c r="G184" s="203">
        <f t="shared" si="23"/>
        <v>0</v>
      </c>
      <c r="H184" s="203">
        <f t="shared" si="23"/>
        <v>0</v>
      </c>
      <c r="I184" s="203">
        <f t="shared" si="23"/>
        <v>0</v>
      </c>
      <c r="J184" s="203">
        <f t="shared" si="23"/>
        <v>0</v>
      </c>
      <c r="K184" s="203">
        <f t="shared" si="23"/>
        <v>0</v>
      </c>
      <c r="L184" s="203">
        <f t="shared" si="23"/>
        <v>0</v>
      </c>
      <c r="M184" s="203">
        <f t="shared" si="23"/>
        <v>0</v>
      </c>
      <c r="N184" s="203">
        <f t="shared" si="23"/>
        <v>0</v>
      </c>
      <c r="O184" s="203">
        <f t="shared" si="23"/>
        <v>0</v>
      </c>
      <c r="P184" s="203">
        <f t="shared" si="23"/>
        <v>0</v>
      </c>
      <c r="Q184" s="203">
        <f t="shared" si="23"/>
        <v>0</v>
      </c>
    </row>
    <row r="185" spans="1:17" x14ac:dyDescent="0.25">
      <c r="A185" s="76" t="s">
        <v>82</v>
      </c>
      <c r="B185" s="202">
        <f t="shared" ref="B185:Q185" si="24">IF(B$72=0,0,B$72/B$70)</f>
        <v>0</v>
      </c>
      <c r="C185" s="202">
        <f t="shared" si="24"/>
        <v>0</v>
      </c>
      <c r="D185" s="202">
        <f t="shared" si="24"/>
        <v>0</v>
      </c>
      <c r="E185" s="202">
        <f t="shared" si="24"/>
        <v>0</v>
      </c>
      <c r="F185" s="202">
        <f t="shared" si="24"/>
        <v>0</v>
      </c>
      <c r="G185" s="202">
        <f t="shared" si="24"/>
        <v>0</v>
      </c>
      <c r="H185" s="202">
        <f t="shared" si="24"/>
        <v>0</v>
      </c>
      <c r="I185" s="202">
        <f t="shared" si="24"/>
        <v>0</v>
      </c>
      <c r="J185" s="202">
        <f t="shared" si="24"/>
        <v>0</v>
      </c>
      <c r="K185" s="202">
        <f t="shared" si="24"/>
        <v>0</v>
      </c>
      <c r="L185" s="202">
        <f t="shared" si="24"/>
        <v>0</v>
      </c>
      <c r="M185" s="202">
        <f t="shared" si="24"/>
        <v>0</v>
      </c>
      <c r="N185" s="202">
        <f t="shared" si="24"/>
        <v>0</v>
      </c>
      <c r="O185" s="202">
        <f t="shared" si="24"/>
        <v>0</v>
      </c>
      <c r="P185" s="202">
        <f t="shared" si="24"/>
        <v>0</v>
      </c>
      <c r="Q185" s="202">
        <f t="shared" si="24"/>
        <v>0</v>
      </c>
    </row>
    <row r="186" spans="1:17" x14ac:dyDescent="0.25">
      <c r="A186" s="76" t="s">
        <v>81</v>
      </c>
      <c r="B186" s="202">
        <f t="shared" ref="B186:Q186" si="25">IF(B$73=0,0,B$73/B$70)</f>
        <v>0</v>
      </c>
      <c r="C186" s="202">
        <f t="shared" si="25"/>
        <v>0</v>
      </c>
      <c r="D186" s="202">
        <f t="shared" si="25"/>
        <v>0</v>
      </c>
      <c r="E186" s="202">
        <f t="shared" si="25"/>
        <v>0</v>
      </c>
      <c r="F186" s="202">
        <f t="shared" si="25"/>
        <v>0</v>
      </c>
      <c r="G186" s="202">
        <f t="shared" si="25"/>
        <v>0</v>
      </c>
      <c r="H186" s="202">
        <f t="shared" si="25"/>
        <v>0</v>
      </c>
      <c r="I186" s="202">
        <f t="shared" si="25"/>
        <v>0</v>
      </c>
      <c r="J186" s="202">
        <f t="shared" si="25"/>
        <v>0</v>
      </c>
      <c r="K186" s="202">
        <f t="shared" si="25"/>
        <v>0</v>
      </c>
      <c r="L186" s="202">
        <f t="shared" si="25"/>
        <v>0</v>
      </c>
      <c r="M186" s="202">
        <f t="shared" si="25"/>
        <v>0</v>
      </c>
      <c r="N186" s="202">
        <f t="shared" si="25"/>
        <v>0</v>
      </c>
      <c r="O186" s="202">
        <f t="shared" si="25"/>
        <v>0</v>
      </c>
      <c r="P186" s="202">
        <f t="shared" si="25"/>
        <v>0</v>
      </c>
      <c r="Q186" s="202">
        <f t="shared" si="25"/>
        <v>0</v>
      </c>
    </row>
    <row r="187" spans="1:17" x14ac:dyDescent="0.25">
      <c r="A187" s="76" t="s">
        <v>80</v>
      </c>
      <c r="B187" s="202">
        <f t="shared" ref="B187:Q187" si="26">IF(B$74=0,0,B$74/B$70)</f>
        <v>0</v>
      </c>
      <c r="C187" s="202">
        <f t="shared" si="26"/>
        <v>0</v>
      </c>
      <c r="D187" s="202">
        <f t="shared" si="26"/>
        <v>0</v>
      </c>
      <c r="E187" s="202">
        <f t="shared" si="26"/>
        <v>0</v>
      </c>
      <c r="F187" s="202">
        <f t="shared" si="26"/>
        <v>0</v>
      </c>
      <c r="G187" s="202">
        <f t="shared" si="26"/>
        <v>0</v>
      </c>
      <c r="H187" s="202">
        <f t="shared" si="26"/>
        <v>0</v>
      </c>
      <c r="I187" s="202">
        <f t="shared" si="26"/>
        <v>0</v>
      </c>
      <c r="J187" s="202">
        <f t="shared" si="26"/>
        <v>0</v>
      </c>
      <c r="K187" s="202">
        <f t="shared" si="26"/>
        <v>0</v>
      </c>
      <c r="L187" s="202">
        <f t="shared" si="26"/>
        <v>0</v>
      </c>
      <c r="M187" s="202">
        <f t="shared" si="26"/>
        <v>0</v>
      </c>
      <c r="N187" s="202">
        <f t="shared" si="26"/>
        <v>0</v>
      </c>
      <c r="O187" s="202">
        <f t="shared" si="26"/>
        <v>0</v>
      </c>
      <c r="P187" s="202">
        <f t="shared" si="26"/>
        <v>0</v>
      </c>
      <c r="Q187" s="202">
        <f t="shared" si="26"/>
        <v>0</v>
      </c>
    </row>
    <row r="188" spans="1:17" x14ac:dyDescent="0.25">
      <c r="A188" s="129" t="s">
        <v>79</v>
      </c>
      <c r="B188" s="201">
        <f t="shared" ref="B188:Q188" si="27">IF(B$75=0,0,B$75/B$70)</f>
        <v>0</v>
      </c>
      <c r="C188" s="201">
        <f t="shared" si="27"/>
        <v>0</v>
      </c>
      <c r="D188" s="201">
        <f t="shared" si="27"/>
        <v>0</v>
      </c>
      <c r="E188" s="201">
        <f t="shared" si="27"/>
        <v>0</v>
      </c>
      <c r="F188" s="201">
        <f t="shared" si="27"/>
        <v>0</v>
      </c>
      <c r="G188" s="201">
        <f t="shared" si="27"/>
        <v>0</v>
      </c>
      <c r="H188" s="201">
        <f t="shared" si="27"/>
        <v>0</v>
      </c>
      <c r="I188" s="201">
        <f t="shared" si="27"/>
        <v>0</v>
      </c>
      <c r="J188" s="201">
        <f t="shared" si="27"/>
        <v>0</v>
      </c>
      <c r="K188" s="201">
        <f t="shared" si="27"/>
        <v>0</v>
      </c>
      <c r="L188" s="201">
        <f t="shared" si="27"/>
        <v>0</v>
      </c>
      <c r="M188" s="201">
        <f t="shared" si="27"/>
        <v>0</v>
      </c>
      <c r="N188" s="201">
        <f t="shared" si="27"/>
        <v>0</v>
      </c>
      <c r="O188" s="201">
        <f t="shared" si="27"/>
        <v>0</v>
      </c>
      <c r="P188" s="201">
        <f t="shared" si="27"/>
        <v>0</v>
      </c>
      <c r="Q188" s="201">
        <f t="shared" si="27"/>
        <v>0</v>
      </c>
    </row>
    <row r="189" spans="1:17" x14ac:dyDescent="0.25">
      <c r="A189" s="127" t="s">
        <v>149</v>
      </c>
      <c r="B189" s="200">
        <f t="shared" ref="B189:Q189" si="28">IF(B$80=0,0,B$80/B$70)</f>
        <v>0</v>
      </c>
      <c r="C189" s="200">
        <f t="shared" si="28"/>
        <v>0</v>
      </c>
      <c r="D189" s="200">
        <f t="shared" si="28"/>
        <v>0</v>
      </c>
      <c r="E189" s="200">
        <f t="shared" si="28"/>
        <v>0</v>
      </c>
      <c r="F189" s="200">
        <f t="shared" si="28"/>
        <v>0</v>
      </c>
      <c r="G189" s="200">
        <f t="shared" si="28"/>
        <v>0</v>
      </c>
      <c r="H189" s="200">
        <f t="shared" si="28"/>
        <v>0</v>
      </c>
      <c r="I189" s="200">
        <f t="shared" si="28"/>
        <v>0</v>
      </c>
      <c r="J189" s="200">
        <f t="shared" si="28"/>
        <v>0</v>
      </c>
      <c r="K189" s="200">
        <f t="shared" si="28"/>
        <v>0</v>
      </c>
      <c r="L189" s="200">
        <f t="shared" si="28"/>
        <v>0</v>
      </c>
      <c r="M189" s="200">
        <f t="shared" si="28"/>
        <v>0</v>
      </c>
      <c r="N189" s="200">
        <f t="shared" si="28"/>
        <v>0</v>
      </c>
      <c r="O189" s="200">
        <f t="shared" si="28"/>
        <v>0</v>
      </c>
      <c r="P189" s="200">
        <f t="shared" si="28"/>
        <v>0</v>
      </c>
      <c r="Q189" s="200">
        <f t="shared" si="28"/>
        <v>0</v>
      </c>
    </row>
    <row r="190" spans="1:17" x14ac:dyDescent="0.25">
      <c r="A190" s="142" t="s">
        <v>166</v>
      </c>
      <c r="B190" s="199">
        <f t="shared" ref="B190:Q190" si="29">IF(B$81=0,0,B$81/B$70)</f>
        <v>0</v>
      </c>
      <c r="C190" s="199">
        <f t="shared" si="29"/>
        <v>0</v>
      </c>
      <c r="D190" s="199">
        <f t="shared" si="29"/>
        <v>0</v>
      </c>
      <c r="E190" s="199">
        <f t="shared" si="29"/>
        <v>0</v>
      </c>
      <c r="F190" s="199">
        <f t="shared" si="29"/>
        <v>0</v>
      </c>
      <c r="G190" s="199">
        <f t="shared" si="29"/>
        <v>0</v>
      </c>
      <c r="H190" s="199">
        <f t="shared" si="29"/>
        <v>0</v>
      </c>
      <c r="I190" s="199">
        <f t="shared" si="29"/>
        <v>0</v>
      </c>
      <c r="J190" s="199">
        <f t="shared" si="29"/>
        <v>0</v>
      </c>
      <c r="K190" s="199">
        <f t="shared" si="29"/>
        <v>0</v>
      </c>
      <c r="L190" s="199">
        <f t="shared" si="29"/>
        <v>0</v>
      </c>
      <c r="M190" s="199">
        <f t="shared" si="29"/>
        <v>0</v>
      </c>
      <c r="N190" s="199">
        <f t="shared" si="29"/>
        <v>0</v>
      </c>
      <c r="O190" s="199">
        <f t="shared" si="29"/>
        <v>0</v>
      </c>
      <c r="P190" s="199">
        <f t="shared" si="29"/>
        <v>0</v>
      </c>
      <c r="Q190" s="199">
        <f t="shared" si="29"/>
        <v>0</v>
      </c>
    </row>
    <row r="191" spans="1:17" x14ac:dyDescent="0.25">
      <c r="A191" s="142" t="s">
        <v>165</v>
      </c>
      <c r="B191" s="199">
        <f t="shared" ref="B191:Q191" si="30">IF(B$86=0,0,B$86/B$70)</f>
        <v>0</v>
      </c>
      <c r="C191" s="199">
        <f t="shared" si="30"/>
        <v>0</v>
      </c>
      <c r="D191" s="199">
        <f t="shared" si="30"/>
        <v>0</v>
      </c>
      <c r="E191" s="199">
        <f t="shared" si="30"/>
        <v>0</v>
      </c>
      <c r="F191" s="199">
        <f t="shared" si="30"/>
        <v>0</v>
      </c>
      <c r="G191" s="199">
        <f t="shared" si="30"/>
        <v>0</v>
      </c>
      <c r="H191" s="199">
        <f t="shared" si="30"/>
        <v>0</v>
      </c>
      <c r="I191" s="199">
        <f t="shared" si="30"/>
        <v>0</v>
      </c>
      <c r="J191" s="199">
        <f t="shared" si="30"/>
        <v>0</v>
      </c>
      <c r="K191" s="199">
        <f t="shared" si="30"/>
        <v>0</v>
      </c>
      <c r="L191" s="199">
        <f t="shared" si="30"/>
        <v>0</v>
      </c>
      <c r="M191" s="199">
        <f t="shared" si="30"/>
        <v>0</v>
      </c>
      <c r="N191" s="199">
        <f t="shared" si="30"/>
        <v>0</v>
      </c>
      <c r="O191" s="199">
        <f t="shared" si="30"/>
        <v>0</v>
      </c>
      <c r="P191" s="199">
        <f t="shared" si="30"/>
        <v>0</v>
      </c>
      <c r="Q191" s="199">
        <f t="shared" si="30"/>
        <v>0</v>
      </c>
    </row>
    <row r="192" spans="1:17" x14ac:dyDescent="0.25">
      <c r="A192" s="127" t="s">
        <v>148</v>
      </c>
      <c r="B192" s="200">
        <f t="shared" ref="B192:Q192" si="31">IF(B$87=0,0,B$87/B$70)</f>
        <v>0</v>
      </c>
      <c r="C192" s="200">
        <f t="shared" si="31"/>
        <v>0</v>
      </c>
      <c r="D192" s="200">
        <f t="shared" si="31"/>
        <v>0</v>
      </c>
      <c r="E192" s="200">
        <f t="shared" si="31"/>
        <v>0</v>
      </c>
      <c r="F192" s="200">
        <f t="shared" si="31"/>
        <v>0</v>
      </c>
      <c r="G192" s="200">
        <f t="shared" si="31"/>
        <v>0</v>
      </c>
      <c r="H192" s="200">
        <f t="shared" si="31"/>
        <v>0</v>
      </c>
      <c r="I192" s="200">
        <f t="shared" si="31"/>
        <v>0</v>
      </c>
      <c r="J192" s="200">
        <f t="shared" si="31"/>
        <v>0</v>
      </c>
      <c r="K192" s="200">
        <f t="shared" si="31"/>
        <v>0</v>
      </c>
      <c r="L192" s="200">
        <f t="shared" si="31"/>
        <v>0</v>
      </c>
      <c r="M192" s="200">
        <f t="shared" si="31"/>
        <v>0</v>
      </c>
      <c r="N192" s="200">
        <f t="shared" si="31"/>
        <v>0</v>
      </c>
      <c r="O192" s="200">
        <f t="shared" si="31"/>
        <v>0</v>
      </c>
      <c r="P192" s="200">
        <f t="shared" si="31"/>
        <v>0</v>
      </c>
      <c r="Q192" s="200">
        <f t="shared" si="31"/>
        <v>0</v>
      </c>
    </row>
    <row r="193" spans="1:17" x14ac:dyDescent="0.25">
      <c r="A193" s="142" t="s">
        <v>164</v>
      </c>
      <c r="B193" s="199">
        <f t="shared" ref="B193:Q193" si="32">IF(B$88=0,0,B$88/B$70)</f>
        <v>0</v>
      </c>
      <c r="C193" s="199">
        <f t="shared" si="32"/>
        <v>0</v>
      </c>
      <c r="D193" s="199">
        <f t="shared" si="32"/>
        <v>0</v>
      </c>
      <c r="E193" s="199">
        <f t="shared" si="32"/>
        <v>0</v>
      </c>
      <c r="F193" s="199">
        <f t="shared" si="32"/>
        <v>0</v>
      </c>
      <c r="G193" s="199">
        <f t="shared" si="32"/>
        <v>0</v>
      </c>
      <c r="H193" s="199">
        <f t="shared" si="32"/>
        <v>0</v>
      </c>
      <c r="I193" s="199">
        <f t="shared" si="32"/>
        <v>0</v>
      </c>
      <c r="J193" s="199">
        <f t="shared" si="32"/>
        <v>0</v>
      </c>
      <c r="K193" s="199">
        <f t="shared" si="32"/>
        <v>0</v>
      </c>
      <c r="L193" s="199">
        <f t="shared" si="32"/>
        <v>0</v>
      </c>
      <c r="M193" s="199">
        <f t="shared" si="32"/>
        <v>0</v>
      </c>
      <c r="N193" s="199">
        <f t="shared" si="32"/>
        <v>0</v>
      </c>
      <c r="O193" s="199">
        <f t="shared" si="32"/>
        <v>0</v>
      </c>
      <c r="P193" s="199">
        <f t="shared" si="32"/>
        <v>0</v>
      </c>
      <c r="Q193" s="199">
        <f t="shared" si="32"/>
        <v>0</v>
      </c>
    </row>
    <row r="194" spans="1:17" x14ac:dyDescent="0.25">
      <c r="A194" s="142" t="s">
        <v>163</v>
      </c>
      <c r="B194" s="199">
        <f t="shared" ref="B194:Q194" si="33">IF(B$93=0,0,B$93/B$70)</f>
        <v>0</v>
      </c>
      <c r="C194" s="199">
        <f t="shared" si="33"/>
        <v>0</v>
      </c>
      <c r="D194" s="199">
        <f t="shared" si="33"/>
        <v>0</v>
      </c>
      <c r="E194" s="199">
        <f t="shared" si="33"/>
        <v>0</v>
      </c>
      <c r="F194" s="199">
        <f t="shared" si="33"/>
        <v>0</v>
      </c>
      <c r="G194" s="199">
        <f t="shared" si="33"/>
        <v>0</v>
      </c>
      <c r="H194" s="199">
        <f t="shared" si="33"/>
        <v>0</v>
      </c>
      <c r="I194" s="199">
        <f t="shared" si="33"/>
        <v>0</v>
      </c>
      <c r="J194" s="199">
        <f t="shared" si="33"/>
        <v>0</v>
      </c>
      <c r="K194" s="199">
        <f t="shared" si="33"/>
        <v>0</v>
      </c>
      <c r="L194" s="199">
        <f t="shared" si="33"/>
        <v>0</v>
      </c>
      <c r="M194" s="199">
        <f t="shared" si="33"/>
        <v>0</v>
      </c>
      <c r="N194" s="199">
        <f t="shared" si="33"/>
        <v>0</v>
      </c>
      <c r="O194" s="199">
        <f t="shared" si="33"/>
        <v>0</v>
      </c>
      <c r="P194" s="199">
        <f t="shared" si="33"/>
        <v>0</v>
      </c>
      <c r="Q194" s="199">
        <f t="shared" si="33"/>
        <v>0</v>
      </c>
    </row>
    <row r="195" spans="1:17" x14ac:dyDescent="0.25">
      <c r="A195" s="127" t="s">
        <v>147</v>
      </c>
      <c r="B195" s="200">
        <f t="shared" ref="B195:Q195" si="34">IF(B$94=0,0,B$94/B$70)</f>
        <v>0</v>
      </c>
      <c r="C195" s="200">
        <f t="shared" si="34"/>
        <v>0</v>
      </c>
      <c r="D195" s="200">
        <f t="shared" si="34"/>
        <v>0</v>
      </c>
      <c r="E195" s="200">
        <f t="shared" si="34"/>
        <v>0</v>
      </c>
      <c r="F195" s="200">
        <f t="shared" si="34"/>
        <v>0</v>
      </c>
      <c r="G195" s="200">
        <f t="shared" si="34"/>
        <v>0</v>
      </c>
      <c r="H195" s="200">
        <f t="shared" si="34"/>
        <v>0</v>
      </c>
      <c r="I195" s="200">
        <f t="shared" si="34"/>
        <v>0</v>
      </c>
      <c r="J195" s="200">
        <f t="shared" si="34"/>
        <v>0</v>
      </c>
      <c r="K195" s="200">
        <f t="shared" si="34"/>
        <v>0</v>
      </c>
      <c r="L195" s="200">
        <f t="shared" si="34"/>
        <v>0</v>
      </c>
      <c r="M195" s="200">
        <f t="shared" si="34"/>
        <v>0</v>
      </c>
      <c r="N195" s="200">
        <f t="shared" si="34"/>
        <v>0</v>
      </c>
      <c r="O195" s="200">
        <f t="shared" si="34"/>
        <v>0</v>
      </c>
      <c r="P195" s="200">
        <f t="shared" si="34"/>
        <v>0</v>
      </c>
      <c r="Q195" s="200">
        <f t="shared" si="34"/>
        <v>0</v>
      </c>
    </row>
    <row r="196" spans="1:17" x14ac:dyDescent="0.25">
      <c r="A196" s="142" t="s">
        <v>162</v>
      </c>
      <c r="B196" s="199">
        <f t="shared" ref="B196:Q196" si="35">IF(B$95=0,0,B$95/B$70)</f>
        <v>0</v>
      </c>
      <c r="C196" s="199">
        <f t="shared" si="35"/>
        <v>0</v>
      </c>
      <c r="D196" s="199">
        <f t="shared" si="35"/>
        <v>0</v>
      </c>
      <c r="E196" s="199">
        <f t="shared" si="35"/>
        <v>0</v>
      </c>
      <c r="F196" s="199">
        <f t="shared" si="35"/>
        <v>0</v>
      </c>
      <c r="G196" s="199">
        <f t="shared" si="35"/>
        <v>0</v>
      </c>
      <c r="H196" s="199">
        <f t="shared" si="35"/>
        <v>0</v>
      </c>
      <c r="I196" s="199">
        <f t="shared" si="35"/>
        <v>0</v>
      </c>
      <c r="J196" s="199">
        <f t="shared" si="35"/>
        <v>0</v>
      </c>
      <c r="K196" s="199">
        <f t="shared" si="35"/>
        <v>0</v>
      </c>
      <c r="L196" s="199">
        <f t="shared" si="35"/>
        <v>0</v>
      </c>
      <c r="M196" s="199">
        <f t="shared" si="35"/>
        <v>0</v>
      </c>
      <c r="N196" s="199">
        <f t="shared" si="35"/>
        <v>0</v>
      </c>
      <c r="O196" s="199">
        <f t="shared" si="35"/>
        <v>0</v>
      </c>
      <c r="P196" s="199">
        <f t="shared" si="35"/>
        <v>0</v>
      </c>
      <c r="Q196" s="199">
        <f t="shared" si="35"/>
        <v>0</v>
      </c>
    </row>
    <row r="197" spans="1:17" x14ac:dyDescent="0.25">
      <c r="A197" s="142" t="s">
        <v>161</v>
      </c>
      <c r="B197" s="199">
        <f t="shared" ref="B197:Q197" si="36">IF(B$99=0,0,B$99/B$70)</f>
        <v>0</v>
      </c>
      <c r="C197" s="199">
        <f t="shared" si="36"/>
        <v>0</v>
      </c>
      <c r="D197" s="199">
        <f t="shared" si="36"/>
        <v>0</v>
      </c>
      <c r="E197" s="199">
        <f t="shared" si="36"/>
        <v>0</v>
      </c>
      <c r="F197" s="199">
        <f t="shared" si="36"/>
        <v>0</v>
      </c>
      <c r="G197" s="199">
        <f t="shared" si="36"/>
        <v>0</v>
      </c>
      <c r="H197" s="199">
        <f t="shared" si="36"/>
        <v>0</v>
      </c>
      <c r="I197" s="199">
        <f t="shared" si="36"/>
        <v>0</v>
      </c>
      <c r="J197" s="199">
        <f t="shared" si="36"/>
        <v>0</v>
      </c>
      <c r="K197" s="199">
        <f t="shared" si="36"/>
        <v>0</v>
      </c>
      <c r="L197" s="199">
        <f t="shared" si="36"/>
        <v>0</v>
      </c>
      <c r="M197" s="199">
        <f t="shared" si="36"/>
        <v>0</v>
      </c>
      <c r="N197" s="199">
        <f t="shared" si="36"/>
        <v>0</v>
      </c>
      <c r="O197" s="199">
        <f t="shared" si="36"/>
        <v>0</v>
      </c>
      <c r="P197" s="199">
        <f t="shared" si="36"/>
        <v>0</v>
      </c>
      <c r="Q197" s="199">
        <f t="shared" si="36"/>
        <v>0</v>
      </c>
    </row>
    <row r="198" spans="1:17" x14ac:dyDescent="0.25">
      <c r="A198" s="140" t="s">
        <v>160</v>
      </c>
      <c r="B198" s="198">
        <f t="shared" ref="B198:Q198" si="37">IF(B$110=0,0,B$110/B$70)</f>
        <v>0</v>
      </c>
      <c r="C198" s="198">
        <f t="shared" si="37"/>
        <v>0</v>
      </c>
      <c r="D198" s="198">
        <f t="shared" si="37"/>
        <v>0</v>
      </c>
      <c r="E198" s="198">
        <f t="shared" si="37"/>
        <v>0</v>
      </c>
      <c r="F198" s="198">
        <f t="shared" si="37"/>
        <v>0</v>
      </c>
      <c r="G198" s="198">
        <f t="shared" si="37"/>
        <v>0</v>
      </c>
      <c r="H198" s="198">
        <f t="shared" si="37"/>
        <v>0</v>
      </c>
      <c r="I198" s="198">
        <f t="shared" si="37"/>
        <v>0</v>
      </c>
      <c r="J198" s="198">
        <f t="shared" si="37"/>
        <v>0</v>
      </c>
      <c r="K198" s="198">
        <f t="shared" si="37"/>
        <v>0</v>
      </c>
      <c r="L198" s="198">
        <f t="shared" si="37"/>
        <v>0</v>
      </c>
      <c r="M198" s="198">
        <f t="shared" si="37"/>
        <v>0</v>
      </c>
      <c r="N198" s="198">
        <f t="shared" si="37"/>
        <v>0</v>
      </c>
      <c r="O198" s="198">
        <f t="shared" si="37"/>
        <v>0</v>
      </c>
      <c r="P198" s="198">
        <f t="shared" si="37"/>
        <v>0</v>
      </c>
      <c r="Q198" s="198">
        <f t="shared" si="37"/>
        <v>0</v>
      </c>
    </row>
    <row r="199" spans="1:17" x14ac:dyDescent="0.25">
      <c r="A199" s="195"/>
      <c r="B199" s="194"/>
      <c r="C199" s="194"/>
      <c r="D199" s="194"/>
      <c r="E199" s="194"/>
      <c r="F199" s="194"/>
      <c r="G199" s="194"/>
      <c r="H199" s="194"/>
      <c r="I199" s="194"/>
      <c r="J199" s="194"/>
      <c r="K199" s="194"/>
      <c r="L199" s="194"/>
      <c r="M199" s="194"/>
      <c r="N199" s="194"/>
      <c r="O199" s="194"/>
      <c r="P199" s="194"/>
      <c r="Q199" s="194"/>
    </row>
    <row r="200" spans="1:17" x14ac:dyDescent="0.25">
      <c r="A200" s="78" t="s">
        <v>42</v>
      </c>
      <c r="B200" s="77">
        <f t="shared" ref="B200:Q200" si="38">SUM(B$201:B$206,B$210:B$211,B$213:B$215)</f>
        <v>1.0000000000000002</v>
      </c>
      <c r="C200" s="77">
        <f t="shared" si="38"/>
        <v>1.0000000000000002</v>
      </c>
      <c r="D200" s="77">
        <f t="shared" si="38"/>
        <v>1.0000000000000002</v>
      </c>
      <c r="E200" s="77">
        <f t="shared" si="38"/>
        <v>0.99999999999999967</v>
      </c>
      <c r="F200" s="77">
        <f t="shared" si="38"/>
        <v>1</v>
      </c>
      <c r="G200" s="77">
        <f t="shared" si="38"/>
        <v>0.99999999999999989</v>
      </c>
      <c r="H200" s="77">
        <f t="shared" si="38"/>
        <v>0.99999999999999989</v>
      </c>
      <c r="I200" s="77">
        <f t="shared" si="38"/>
        <v>1</v>
      </c>
      <c r="J200" s="77">
        <f t="shared" si="38"/>
        <v>1</v>
      </c>
      <c r="K200" s="77">
        <f t="shared" si="38"/>
        <v>1</v>
      </c>
      <c r="L200" s="77">
        <f t="shared" si="38"/>
        <v>0.99999999999999989</v>
      </c>
      <c r="M200" s="77">
        <f t="shared" si="38"/>
        <v>1</v>
      </c>
      <c r="N200" s="77">
        <f t="shared" si="38"/>
        <v>1</v>
      </c>
      <c r="O200" s="77">
        <f t="shared" si="38"/>
        <v>0.99999999999999989</v>
      </c>
      <c r="P200" s="77">
        <f t="shared" si="38"/>
        <v>0.99999999999999989</v>
      </c>
      <c r="Q200" s="77">
        <f t="shared" si="38"/>
        <v>1</v>
      </c>
    </row>
    <row r="201" spans="1:17" x14ac:dyDescent="0.25">
      <c r="A201" s="132" t="s">
        <v>83</v>
      </c>
      <c r="B201" s="203">
        <f t="shared" ref="B201:Q201" si="39">IF(B$113=0,0,B$113/B$112)</f>
        <v>0.16981575703117549</v>
      </c>
      <c r="C201" s="203">
        <f t="shared" si="39"/>
        <v>0.1638628751145059</v>
      </c>
      <c r="D201" s="203">
        <f t="shared" si="39"/>
        <v>0.16611610270125213</v>
      </c>
      <c r="E201" s="203">
        <f t="shared" si="39"/>
        <v>0.16604984222446059</v>
      </c>
      <c r="F201" s="203">
        <f t="shared" si="39"/>
        <v>0.16436858793416054</v>
      </c>
      <c r="G201" s="203">
        <f t="shared" si="39"/>
        <v>0.1635693689375961</v>
      </c>
      <c r="H201" s="203">
        <f t="shared" si="39"/>
        <v>0.16307461278382784</v>
      </c>
      <c r="I201" s="203">
        <f t="shared" si="39"/>
        <v>0.16405421947754067</v>
      </c>
      <c r="J201" s="203">
        <f t="shared" si="39"/>
        <v>0.16154169349516281</v>
      </c>
      <c r="K201" s="203">
        <f t="shared" si="39"/>
        <v>0.1581402877755789</v>
      </c>
      <c r="L201" s="203">
        <f t="shared" si="39"/>
        <v>0.15966051418885083</v>
      </c>
      <c r="M201" s="203">
        <f t="shared" si="39"/>
        <v>0.16696133027308066</v>
      </c>
      <c r="N201" s="203">
        <f t="shared" si="39"/>
        <v>0.16549052457950383</v>
      </c>
      <c r="O201" s="203">
        <f t="shared" si="39"/>
        <v>0.16622461950923281</v>
      </c>
      <c r="P201" s="203">
        <f t="shared" si="39"/>
        <v>0.1664344689800982</v>
      </c>
      <c r="Q201" s="203">
        <f t="shared" si="39"/>
        <v>0.16704891810191461</v>
      </c>
    </row>
    <row r="202" spans="1:17" x14ac:dyDescent="0.25">
      <c r="A202" s="76" t="s">
        <v>82</v>
      </c>
      <c r="B202" s="202">
        <f t="shared" ref="B202:Q202" si="40">IF(B$114=0,0,B$114/B$112)</f>
        <v>4.3580144583329802E-2</v>
      </c>
      <c r="C202" s="202">
        <f t="shared" si="40"/>
        <v>4.2052445039121304E-2</v>
      </c>
      <c r="D202" s="202">
        <f t="shared" si="40"/>
        <v>4.2630695171654763E-2</v>
      </c>
      <c r="E202" s="202">
        <f t="shared" si="40"/>
        <v>4.2613690617959527E-2</v>
      </c>
      <c r="F202" s="202">
        <f t="shared" si="40"/>
        <v>4.218222709341056E-2</v>
      </c>
      <c r="G202" s="202">
        <f t="shared" si="40"/>
        <v>4.1977121984008804E-2</v>
      </c>
      <c r="H202" s="202">
        <f t="shared" si="40"/>
        <v>4.1850151759975023E-2</v>
      </c>
      <c r="I202" s="202">
        <f t="shared" si="40"/>
        <v>4.2101550111300963E-2</v>
      </c>
      <c r="J202" s="202">
        <f t="shared" si="40"/>
        <v>4.145675573240655E-2</v>
      </c>
      <c r="K202" s="202">
        <f t="shared" si="40"/>
        <v>4.0583846435663151E-2</v>
      </c>
      <c r="L202" s="202">
        <f t="shared" si="40"/>
        <v>4.0973985066188622E-2</v>
      </c>
      <c r="M202" s="202">
        <f t="shared" si="40"/>
        <v>4.2847607550282524E-2</v>
      </c>
      <c r="N202" s="202">
        <f t="shared" si="40"/>
        <v>4.2470151854175971E-2</v>
      </c>
      <c r="O202" s="202">
        <f t="shared" si="40"/>
        <v>4.2658544048956838E-2</v>
      </c>
      <c r="P202" s="202">
        <f t="shared" si="40"/>
        <v>4.2712398122577162E-2</v>
      </c>
      <c r="Q202" s="202">
        <f t="shared" si="40"/>
        <v>4.2870085383382682E-2</v>
      </c>
    </row>
    <row r="203" spans="1:17" x14ac:dyDescent="0.25">
      <c r="A203" s="76" t="s">
        <v>81</v>
      </c>
      <c r="B203" s="202">
        <f t="shared" ref="B203:Q203" si="41">IF(B$115=0,0,B$115/B$112)</f>
        <v>0.32080013714419869</v>
      </c>
      <c r="C203" s="202">
        <f t="shared" si="41"/>
        <v>0.30955450618122371</v>
      </c>
      <c r="D203" s="202">
        <f t="shared" si="41"/>
        <v>0.3138110942121719</v>
      </c>
      <c r="E203" s="202">
        <f t="shared" si="41"/>
        <v>0.31368592108092902</v>
      </c>
      <c r="F203" s="202">
        <f t="shared" si="41"/>
        <v>0.31050985181426183</v>
      </c>
      <c r="G203" s="202">
        <f t="shared" si="41"/>
        <v>0.30900004160472372</v>
      </c>
      <c r="H203" s="202">
        <f t="shared" si="41"/>
        <v>0.30806539428602603</v>
      </c>
      <c r="I203" s="202">
        <f t="shared" si="41"/>
        <v>0.3099159761589011</v>
      </c>
      <c r="J203" s="202">
        <f t="shared" si="41"/>
        <v>0.30516954571088789</v>
      </c>
      <c r="K203" s="202">
        <f t="shared" si="41"/>
        <v>0.29874392631960106</v>
      </c>
      <c r="L203" s="202">
        <f t="shared" si="41"/>
        <v>0.30161579669484745</v>
      </c>
      <c r="M203" s="202">
        <f t="shared" si="41"/>
        <v>0.31540781954379626</v>
      </c>
      <c r="N203" s="202">
        <f t="shared" si="41"/>
        <v>0.31262931019660239</v>
      </c>
      <c r="O203" s="202">
        <f t="shared" si="41"/>
        <v>0.31401609407491288</v>
      </c>
      <c r="P203" s="202">
        <f t="shared" si="41"/>
        <v>0.31441252218152782</v>
      </c>
      <c r="Q203" s="202">
        <f t="shared" si="41"/>
        <v>0.31557328232530324</v>
      </c>
    </row>
    <row r="204" spans="1:17" x14ac:dyDescent="0.25">
      <c r="A204" s="76" t="s">
        <v>80</v>
      </c>
      <c r="B204" s="202">
        <f t="shared" ref="B204:Q204" si="42">IF(B$116=0,0,B$116/B$112)</f>
        <v>0.16564451593934401</v>
      </c>
      <c r="C204" s="202">
        <f t="shared" si="42"/>
        <v>0.15983785664712188</v>
      </c>
      <c r="D204" s="202">
        <f t="shared" si="42"/>
        <v>0.16203573745296038</v>
      </c>
      <c r="E204" s="202">
        <f t="shared" si="42"/>
        <v>0.16197110455436534</v>
      </c>
      <c r="F204" s="202">
        <f t="shared" si="42"/>
        <v>0.16033114747407756</v>
      </c>
      <c r="G204" s="202">
        <f t="shared" si="42"/>
        <v>0.15955155996035153</v>
      </c>
      <c r="H204" s="202">
        <f t="shared" si="42"/>
        <v>0.15906895666704277</v>
      </c>
      <c r="I204" s="202">
        <f t="shared" si="42"/>
        <v>0.16002450095473345</v>
      </c>
      <c r="J204" s="202">
        <f t="shared" si="42"/>
        <v>0.15757369098625923</v>
      </c>
      <c r="K204" s="202">
        <f t="shared" si="42"/>
        <v>0.15425583513010119</v>
      </c>
      <c r="L204" s="202">
        <f t="shared" si="42"/>
        <v>0.15573871971482439</v>
      </c>
      <c r="M204" s="202">
        <f t="shared" si="42"/>
        <v>0.16286020341796756</v>
      </c>
      <c r="N204" s="202">
        <f t="shared" si="42"/>
        <v>0.16142552561531437</v>
      </c>
      <c r="O204" s="202">
        <f t="shared" si="42"/>
        <v>0.16214158872638459</v>
      </c>
      <c r="P204" s="202">
        <f t="shared" si="42"/>
        <v>0.16234628359468967</v>
      </c>
      <c r="Q204" s="202">
        <f t="shared" si="42"/>
        <v>0.16294563979774185</v>
      </c>
    </row>
    <row r="205" spans="1:17" x14ac:dyDescent="0.25">
      <c r="A205" s="129" t="s">
        <v>79</v>
      </c>
      <c r="B205" s="201">
        <f t="shared" ref="B205:Q205" si="43">IF(B$117=0,0,B$117/B$112)</f>
        <v>4.3937205935144471E-3</v>
      </c>
      <c r="C205" s="201">
        <f t="shared" si="43"/>
        <v>4.9698108930277549E-3</v>
      </c>
      <c r="D205" s="201">
        <f t="shared" si="43"/>
        <v>5.0381492216287705E-3</v>
      </c>
      <c r="E205" s="201">
        <f t="shared" si="43"/>
        <v>5.0361396020666476E-3</v>
      </c>
      <c r="F205" s="201">
        <f t="shared" si="43"/>
        <v>4.9851486995816019E-3</v>
      </c>
      <c r="G205" s="201">
        <f t="shared" si="43"/>
        <v>4.9609091195530874E-3</v>
      </c>
      <c r="H205" s="201">
        <f t="shared" si="43"/>
        <v>4.9459036186385455E-3</v>
      </c>
      <c r="I205" s="201">
        <f t="shared" si="43"/>
        <v>4.9756141922745502E-3</v>
      </c>
      <c r="J205" s="201">
        <f t="shared" si="43"/>
        <v>4.8994115808684516E-3</v>
      </c>
      <c r="K205" s="201">
        <f t="shared" si="43"/>
        <v>4.7962500613053273E-3</v>
      </c>
      <c r="L205" s="201">
        <f t="shared" si="43"/>
        <v>4.8423571357922588E-3</v>
      </c>
      <c r="M205" s="201">
        <f t="shared" si="43"/>
        <v>5.0637841995981574E-3</v>
      </c>
      <c r="N205" s="201">
        <f t="shared" si="43"/>
        <v>5.0191760102669394E-3</v>
      </c>
      <c r="O205" s="201">
        <f t="shared" si="43"/>
        <v>5.0414404370062744E-3</v>
      </c>
      <c r="P205" s="201">
        <f t="shared" si="43"/>
        <v>5.047804979221672E-3</v>
      </c>
      <c r="Q205" s="201">
        <f t="shared" si="43"/>
        <v>5.0664406582104646E-3</v>
      </c>
    </row>
    <row r="206" spans="1:17" x14ac:dyDescent="0.25">
      <c r="A206" s="127" t="s">
        <v>146</v>
      </c>
      <c r="B206" s="200">
        <f t="shared" ref="B206:Q206" si="44">IF(B$122=0,0,B$122/B$112)</f>
        <v>0.14354512928133084</v>
      </c>
      <c r="C206" s="200">
        <f t="shared" si="44"/>
        <v>0.15163204345581688</v>
      </c>
      <c r="D206" s="200">
        <f t="shared" si="44"/>
        <v>0.15371708866883785</v>
      </c>
      <c r="E206" s="200">
        <f t="shared" si="44"/>
        <v>0.15365577391716373</v>
      </c>
      <c r="F206" s="200">
        <f t="shared" si="44"/>
        <v>0.15210000954143846</v>
      </c>
      <c r="G206" s="200">
        <f t="shared" si="44"/>
        <v>0.15136044477099803</v>
      </c>
      <c r="H206" s="200">
        <f t="shared" si="44"/>
        <v>0.15090261753858919</v>
      </c>
      <c r="I206" s="200">
        <f t="shared" si="44"/>
        <v>0.15180910575104659</v>
      </c>
      <c r="J206" s="200">
        <f t="shared" si="44"/>
        <v>5.6198533446619681E-2</v>
      </c>
      <c r="K206" s="200">
        <f t="shared" si="44"/>
        <v>3.6472962750207637E-2</v>
      </c>
      <c r="L206" s="200">
        <f t="shared" si="44"/>
        <v>6.2797285850009973E-2</v>
      </c>
      <c r="M206" s="200">
        <f t="shared" si="44"/>
        <v>0.15449922790453721</v>
      </c>
      <c r="N206" s="200">
        <f t="shared" si="44"/>
        <v>0.15313820410529247</v>
      </c>
      <c r="O206" s="200">
        <f t="shared" si="44"/>
        <v>0.15381750571163608</v>
      </c>
      <c r="P206" s="200">
        <f t="shared" si="44"/>
        <v>0.15401169188140271</v>
      </c>
      <c r="Q206" s="200">
        <f t="shared" si="44"/>
        <v>0.1545802781208151</v>
      </c>
    </row>
    <row r="207" spans="1:17" x14ac:dyDescent="0.25">
      <c r="A207" s="142" t="s">
        <v>159</v>
      </c>
      <c r="B207" s="199">
        <f t="shared" ref="B207:Q207" si="45">IF(B$123=0,0,B$123/B$112)</f>
        <v>0.12643296867252202</v>
      </c>
      <c r="C207" s="199">
        <f t="shared" si="45"/>
        <v>6.7651219387979827E-2</v>
      </c>
      <c r="D207" s="199">
        <f t="shared" si="45"/>
        <v>6.8581470329173819E-2</v>
      </c>
      <c r="E207" s="199">
        <f t="shared" si="45"/>
        <v>6.8554114516888434E-2</v>
      </c>
      <c r="F207" s="199">
        <f t="shared" si="45"/>
        <v>6.7860004256949477E-2</v>
      </c>
      <c r="G207" s="199">
        <f t="shared" si="45"/>
        <v>6.7530044590137589E-2</v>
      </c>
      <c r="H207" s="199">
        <f t="shared" si="45"/>
        <v>6.7325783209524412E-2</v>
      </c>
      <c r="I207" s="199">
        <f t="shared" si="45"/>
        <v>6.7730216412005398E-2</v>
      </c>
      <c r="J207" s="199">
        <f t="shared" si="45"/>
        <v>2.5073191845414934E-2</v>
      </c>
      <c r="K207" s="199">
        <f t="shared" si="45"/>
        <v>1.6272552611631103E-2</v>
      </c>
      <c r="L207" s="199">
        <f t="shared" si="45"/>
        <v>2.801725061000445E-2</v>
      </c>
      <c r="M207" s="199">
        <f t="shared" si="45"/>
        <v>6.8930424757408917E-2</v>
      </c>
      <c r="N207" s="199">
        <f t="shared" si="45"/>
        <v>6.8323198754668954E-2</v>
      </c>
      <c r="O207" s="199">
        <f t="shared" si="45"/>
        <v>6.8626271779037629E-2</v>
      </c>
      <c r="P207" s="199">
        <f t="shared" si="45"/>
        <v>6.8712908685548885E-2</v>
      </c>
      <c r="Q207" s="199">
        <f t="shared" si="45"/>
        <v>6.8966585623132889E-2</v>
      </c>
    </row>
    <row r="208" spans="1:17" x14ac:dyDescent="0.25">
      <c r="A208" s="142" t="s">
        <v>158</v>
      </c>
      <c r="B208" s="199">
        <f t="shared" ref="B208:Q208" si="46">IF(B$129=0,0,B$129/B$112)</f>
        <v>1.7112160608808807E-2</v>
      </c>
      <c r="C208" s="199">
        <f t="shared" si="46"/>
        <v>8.3980824067837037E-2</v>
      </c>
      <c r="D208" s="199">
        <f t="shared" si="46"/>
        <v>8.5135618339664029E-2</v>
      </c>
      <c r="E208" s="199">
        <f t="shared" si="46"/>
        <v>8.5101659400275295E-2</v>
      </c>
      <c r="F208" s="199">
        <f t="shared" si="46"/>
        <v>8.4240005284488995E-2</v>
      </c>
      <c r="G208" s="199">
        <f t="shared" si="46"/>
        <v>8.3830400180860437E-2</v>
      </c>
      <c r="H208" s="199">
        <f t="shared" si="46"/>
        <v>8.3576834329064792E-2</v>
      </c>
      <c r="I208" s="199">
        <f t="shared" si="46"/>
        <v>8.4078889339041188E-2</v>
      </c>
      <c r="J208" s="199">
        <f t="shared" si="46"/>
        <v>3.1125341601204743E-2</v>
      </c>
      <c r="K208" s="199">
        <f t="shared" si="46"/>
        <v>2.0200410138576541E-2</v>
      </c>
      <c r="L208" s="199">
        <f t="shared" si="46"/>
        <v>3.4780035240005523E-2</v>
      </c>
      <c r="M208" s="199">
        <f t="shared" si="46"/>
        <v>8.5568803147128294E-2</v>
      </c>
      <c r="N208" s="199">
        <f t="shared" si="46"/>
        <v>8.4815005350623529E-2</v>
      </c>
      <c r="O208" s="199">
        <f t="shared" si="46"/>
        <v>8.5191233932598448E-2</v>
      </c>
      <c r="P208" s="199">
        <f t="shared" si="46"/>
        <v>8.5298783195853795E-2</v>
      </c>
      <c r="Q208" s="199">
        <f t="shared" si="46"/>
        <v>8.561369249768222E-2</v>
      </c>
    </row>
    <row r="209" spans="1:17" x14ac:dyDescent="0.25">
      <c r="A209" s="127" t="s">
        <v>145</v>
      </c>
      <c r="B209" s="200">
        <f t="shared" ref="B209:Q209" si="47">IF(B$130=0,0,B$130/B$112)</f>
        <v>0.11717225305799377</v>
      </c>
      <c r="C209" s="200">
        <f t="shared" si="47"/>
        <v>0.13201651595481853</v>
      </c>
      <c r="D209" s="200">
        <f t="shared" si="47"/>
        <v>0.12188975398076138</v>
      </c>
      <c r="E209" s="200">
        <f t="shared" si="47"/>
        <v>0.12191556889226572</v>
      </c>
      <c r="F209" s="200">
        <f t="shared" si="47"/>
        <v>0.12971935393093625</v>
      </c>
      <c r="G209" s="200">
        <f t="shared" si="47"/>
        <v>0.13339133836813924</v>
      </c>
      <c r="H209" s="200">
        <f t="shared" si="47"/>
        <v>0.13410809986801289</v>
      </c>
      <c r="I209" s="200">
        <f t="shared" si="47"/>
        <v>0.13062023477591223</v>
      </c>
      <c r="J209" s="200">
        <f t="shared" si="47"/>
        <v>0.19800344946882587</v>
      </c>
      <c r="K209" s="200">
        <f t="shared" si="47"/>
        <v>5.1252784593191561E-2</v>
      </c>
      <c r="L209" s="200">
        <f t="shared" si="47"/>
        <v>6.81219850295844E-2</v>
      </c>
      <c r="M209" s="200">
        <f t="shared" si="47"/>
        <v>0.11661847969154233</v>
      </c>
      <c r="N209" s="200">
        <f t="shared" si="47"/>
        <v>7.375582335895671E-2</v>
      </c>
      <c r="O209" s="200">
        <f t="shared" si="47"/>
        <v>0.11955792831527076</v>
      </c>
      <c r="P209" s="200">
        <f t="shared" si="47"/>
        <v>0.1188520920860357</v>
      </c>
      <c r="Q209" s="200">
        <f t="shared" si="47"/>
        <v>0.11606248312813837</v>
      </c>
    </row>
    <row r="210" spans="1:17" x14ac:dyDescent="0.25">
      <c r="A210" s="142" t="s">
        <v>157</v>
      </c>
      <c r="B210" s="199">
        <f t="shared" ref="B210:Q210" si="48">IF(B$131=0,0,B$131/B$112)</f>
        <v>0.11653953084516079</v>
      </c>
      <c r="C210" s="199">
        <f t="shared" si="48"/>
        <v>3.3939935275250813E-2</v>
      </c>
      <c r="D210" s="199">
        <f t="shared" si="48"/>
        <v>8.3880964853942225E-2</v>
      </c>
      <c r="E210" s="199">
        <f t="shared" si="48"/>
        <v>8.3539135453498684E-2</v>
      </c>
      <c r="F210" s="199">
        <f t="shared" si="48"/>
        <v>4.5249413699985828E-2</v>
      </c>
      <c r="G210" s="199">
        <f t="shared" si="48"/>
        <v>2.7203813875845317E-2</v>
      </c>
      <c r="H210" s="199">
        <f t="shared" si="48"/>
        <v>2.2480548532788282E-2</v>
      </c>
      <c r="I210" s="199">
        <f t="shared" si="48"/>
        <v>4.0402811345324197E-2</v>
      </c>
      <c r="J210" s="199">
        <f t="shared" si="48"/>
        <v>0.13286047867453851</v>
      </c>
      <c r="K210" s="199">
        <f t="shared" si="48"/>
        <v>1.2136682677046514E-2</v>
      </c>
      <c r="L210" s="199">
        <f t="shared" si="48"/>
        <v>2.3870261399110262E-2</v>
      </c>
      <c r="M210" s="199">
        <f t="shared" si="48"/>
        <v>0.10871528649286467</v>
      </c>
      <c r="N210" s="199">
        <f t="shared" si="48"/>
        <v>5.1284003205518638E-2</v>
      </c>
      <c r="O210" s="199">
        <f t="shared" si="48"/>
        <v>9.3926058750770217E-2</v>
      </c>
      <c r="P210" s="199">
        <f t="shared" si="48"/>
        <v>9.7594117430409952E-2</v>
      </c>
      <c r="Q210" s="199">
        <f t="shared" si="48"/>
        <v>0.11132918450470214</v>
      </c>
    </row>
    <row r="211" spans="1:17" x14ac:dyDescent="0.25">
      <c r="A211" s="142" t="s">
        <v>156</v>
      </c>
      <c r="B211" s="199">
        <f t="shared" ref="B211:Q211" si="49">IF(B$136=0,0,B$136/B$112)</f>
        <v>6.3272221283298393E-4</v>
      </c>
      <c r="C211" s="199">
        <f t="shared" si="49"/>
        <v>9.8076580679567718E-2</v>
      </c>
      <c r="D211" s="199">
        <f t="shared" si="49"/>
        <v>3.8008789126819154E-2</v>
      </c>
      <c r="E211" s="199">
        <f t="shared" si="49"/>
        <v>3.8376433438767031E-2</v>
      </c>
      <c r="F211" s="199">
        <f t="shared" si="49"/>
        <v>8.4469940230950419E-2</v>
      </c>
      <c r="G211" s="199">
        <f t="shared" si="49"/>
        <v>0.10618752449229392</v>
      </c>
      <c r="H211" s="199">
        <f t="shared" si="49"/>
        <v>0.11162755133522459</v>
      </c>
      <c r="I211" s="199">
        <f t="shared" si="49"/>
        <v>9.0217423430588028E-2</v>
      </c>
      <c r="J211" s="199">
        <f t="shared" si="49"/>
        <v>6.5142970794287366E-2</v>
      </c>
      <c r="K211" s="199">
        <f t="shared" si="49"/>
        <v>3.9116101916145049E-2</v>
      </c>
      <c r="L211" s="199">
        <f t="shared" si="49"/>
        <v>4.4251723630474138E-2</v>
      </c>
      <c r="M211" s="199">
        <f t="shared" si="49"/>
        <v>7.9031931986776535E-3</v>
      </c>
      <c r="N211" s="199">
        <f t="shared" si="49"/>
        <v>2.2471820153438082E-2</v>
      </c>
      <c r="O211" s="199">
        <f t="shared" si="49"/>
        <v>2.5631869564500549E-2</v>
      </c>
      <c r="P211" s="199">
        <f t="shared" si="49"/>
        <v>2.125797465562574E-2</v>
      </c>
      <c r="Q211" s="199">
        <f t="shared" si="49"/>
        <v>4.7332986234362362E-3</v>
      </c>
    </row>
    <row r="212" spans="1:17" x14ac:dyDescent="0.25">
      <c r="A212" s="127" t="s">
        <v>144</v>
      </c>
      <c r="B212" s="200">
        <f t="shared" ref="B212:Q212" si="50">IF(B$137=0,0,B$137/B$112)</f>
        <v>3.5048342369113201E-2</v>
      </c>
      <c r="C212" s="200">
        <f t="shared" si="50"/>
        <v>3.6073946714364293E-2</v>
      </c>
      <c r="D212" s="200">
        <f t="shared" si="50"/>
        <v>3.4761378590732923E-2</v>
      </c>
      <c r="E212" s="200">
        <f t="shared" si="50"/>
        <v>3.5071959110789246E-2</v>
      </c>
      <c r="F212" s="200">
        <f t="shared" si="50"/>
        <v>3.580367351213317E-2</v>
      </c>
      <c r="G212" s="200">
        <f t="shared" si="50"/>
        <v>3.6189215254629425E-2</v>
      </c>
      <c r="H212" s="200">
        <f t="shared" si="50"/>
        <v>3.798426347788765E-2</v>
      </c>
      <c r="I212" s="200">
        <f t="shared" si="50"/>
        <v>3.6498798578290546E-2</v>
      </c>
      <c r="J212" s="200">
        <f t="shared" si="50"/>
        <v>7.5156919578969444E-2</v>
      </c>
      <c r="K212" s="200">
        <f t="shared" si="50"/>
        <v>0.25575410693435119</v>
      </c>
      <c r="L212" s="200">
        <f t="shared" si="50"/>
        <v>0.20624935631990191</v>
      </c>
      <c r="M212" s="200">
        <f t="shared" si="50"/>
        <v>3.5741547419195392E-2</v>
      </c>
      <c r="N212" s="200">
        <f t="shared" si="50"/>
        <v>8.6071284279887333E-2</v>
      </c>
      <c r="O212" s="200">
        <f t="shared" si="50"/>
        <v>3.6542279176599655E-2</v>
      </c>
      <c r="P212" s="200">
        <f t="shared" si="50"/>
        <v>3.6182738174447074E-2</v>
      </c>
      <c r="Q212" s="200">
        <f t="shared" si="50"/>
        <v>3.5852872484493786E-2</v>
      </c>
    </row>
    <row r="213" spans="1:17" x14ac:dyDescent="0.25">
      <c r="A213" s="142" t="s">
        <v>155</v>
      </c>
      <c r="B213" s="199">
        <f t="shared" ref="B213:Q213" si="51">IF(B$138=0,0,B$138/B$112)</f>
        <v>1.5342081281558327E-2</v>
      </c>
      <c r="C213" s="199">
        <f t="shared" si="51"/>
        <v>1.146155457139177E-2</v>
      </c>
      <c r="D213" s="199">
        <f t="shared" si="51"/>
        <v>1.3688711776677022E-2</v>
      </c>
      <c r="E213" s="199">
        <f t="shared" si="51"/>
        <v>1.3724449008303299E-2</v>
      </c>
      <c r="F213" s="199">
        <f t="shared" si="51"/>
        <v>1.1830296499505127E-2</v>
      </c>
      <c r="G213" s="199">
        <f t="shared" si="51"/>
        <v>1.1148131710579195E-2</v>
      </c>
      <c r="H213" s="199">
        <f t="shared" si="51"/>
        <v>4.1583875765749062E-3</v>
      </c>
      <c r="I213" s="199">
        <f t="shared" si="51"/>
        <v>1.1524068084732659E-2</v>
      </c>
      <c r="J213" s="199">
        <f t="shared" si="51"/>
        <v>5.2966866624513172E-2</v>
      </c>
      <c r="K213" s="199">
        <f t="shared" si="51"/>
        <v>0.22803924094546268</v>
      </c>
      <c r="L213" s="199">
        <f t="shared" si="51"/>
        <v>0.17976692824493848</v>
      </c>
      <c r="M213" s="199">
        <f t="shared" si="51"/>
        <v>1.4863377164662071E-2</v>
      </c>
      <c r="N213" s="199">
        <f t="shared" si="51"/>
        <v>6.3192755687198204E-2</v>
      </c>
      <c r="O213" s="199">
        <f t="shared" si="51"/>
        <v>1.4275404977740507E-2</v>
      </c>
      <c r="P213" s="199">
        <f t="shared" si="51"/>
        <v>1.4426959696215286E-2</v>
      </c>
      <c r="Q213" s="199">
        <f t="shared" si="51"/>
        <v>1.4973666487998515E-2</v>
      </c>
    </row>
    <row r="214" spans="1:17" x14ac:dyDescent="0.25">
      <c r="A214" s="142" t="s">
        <v>154</v>
      </c>
      <c r="B214" s="199">
        <f t="shared" ref="B214:Q214" si="52">IF(B$142=0,0,B$142/B$112)</f>
        <v>1.9679420241558557E-2</v>
      </c>
      <c r="C214" s="199">
        <f t="shared" si="52"/>
        <v>2.0436920044339675E-2</v>
      </c>
      <c r="D214" s="199">
        <f t="shared" si="52"/>
        <v>1.9408879272637528E-2</v>
      </c>
      <c r="E214" s="199">
        <f t="shared" si="52"/>
        <v>1.9735527803626505E-2</v>
      </c>
      <c r="F214" s="199">
        <f t="shared" si="52"/>
        <v>2.0198856385131674E-2</v>
      </c>
      <c r="G214" s="199">
        <f t="shared" si="52"/>
        <v>2.0509498772596162E-2</v>
      </c>
      <c r="H214" s="199">
        <f t="shared" si="52"/>
        <v>2.0672933952115592E-2</v>
      </c>
      <c r="I214" s="199">
        <f t="shared" si="52"/>
        <v>2.0855371293893112E-2</v>
      </c>
      <c r="J214" s="199">
        <f t="shared" si="52"/>
        <v>1.8133249517205897E-2</v>
      </c>
      <c r="K214" s="199">
        <f t="shared" si="52"/>
        <v>1.9223189861556109E-2</v>
      </c>
      <c r="L214" s="199">
        <f t="shared" si="52"/>
        <v>1.9998008343201409E-2</v>
      </c>
      <c r="M214" s="199">
        <f t="shared" si="52"/>
        <v>2.057765964045289E-2</v>
      </c>
      <c r="N214" s="199">
        <f t="shared" si="52"/>
        <v>2.0338047063888309E-2</v>
      </c>
      <c r="O214" s="199">
        <f t="shared" si="52"/>
        <v>2.131920782393661E-2</v>
      </c>
      <c r="P214" s="199">
        <f t="shared" si="52"/>
        <v>2.0972680584318712E-2</v>
      </c>
      <c r="Q214" s="199">
        <f t="shared" si="52"/>
        <v>2.0705769187004328E-2</v>
      </c>
    </row>
    <row r="215" spans="1:17" x14ac:dyDescent="0.25">
      <c r="A215" s="140" t="s">
        <v>153</v>
      </c>
      <c r="B215" s="198">
        <f t="shared" ref="B215:Q215" si="53">IF(B$153=0,0,B$153/B$112)</f>
        <v>2.6840845996315561E-5</v>
      </c>
      <c r="C215" s="198">
        <f t="shared" si="53"/>
        <v>4.175472098632854E-3</v>
      </c>
      <c r="D215" s="198">
        <f t="shared" si="53"/>
        <v>1.6637875414183738E-3</v>
      </c>
      <c r="E215" s="198">
        <f t="shared" si="53"/>
        <v>1.6119822988594408E-3</v>
      </c>
      <c r="F215" s="198">
        <f t="shared" si="53"/>
        <v>3.7745206274963712E-3</v>
      </c>
      <c r="G215" s="198">
        <f t="shared" si="53"/>
        <v>4.531584771454069E-3</v>
      </c>
      <c r="H215" s="198">
        <f t="shared" si="53"/>
        <v>1.3152941949197154E-2</v>
      </c>
      <c r="I215" s="198">
        <f t="shared" si="53"/>
        <v>4.1193591996647773E-3</v>
      </c>
      <c r="J215" s="198">
        <f t="shared" si="53"/>
        <v>4.0568034372503821E-3</v>
      </c>
      <c r="K215" s="198">
        <f t="shared" si="53"/>
        <v>8.4916761273323878E-3</v>
      </c>
      <c r="L215" s="198">
        <f t="shared" si="53"/>
        <v>6.4844197317620441E-3</v>
      </c>
      <c r="M215" s="198">
        <f t="shared" si="53"/>
        <v>3.0051061408042728E-4</v>
      </c>
      <c r="N215" s="198">
        <f t="shared" si="53"/>
        <v>2.540481528800822E-3</v>
      </c>
      <c r="O215" s="198">
        <f t="shared" si="53"/>
        <v>9.4766637492253302E-4</v>
      </c>
      <c r="P215" s="198">
        <f t="shared" si="53"/>
        <v>7.8309789391307633E-4</v>
      </c>
      <c r="Q215" s="198">
        <f t="shared" si="53"/>
        <v>1.7343680949094426E-4</v>
      </c>
    </row>
    <row r="216" spans="1:17" hidden="1" x14ac:dyDescent="0.25">
      <c r="A216" s="164"/>
      <c r="B216" s="163"/>
      <c r="C216" s="163"/>
      <c r="D216" s="163"/>
      <c r="E216" s="163"/>
      <c r="F216" s="163"/>
      <c r="G216" s="163"/>
      <c r="H216" s="163"/>
      <c r="I216" s="163"/>
      <c r="J216" s="163"/>
      <c r="K216" s="163"/>
      <c r="L216" s="163"/>
      <c r="M216" s="163"/>
      <c r="N216" s="163"/>
      <c r="O216" s="163"/>
      <c r="P216" s="163"/>
      <c r="Q216" s="163"/>
    </row>
    <row r="217" spans="1:17" x14ac:dyDescent="0.25">
      <c r="A217" s="164"/>
      <c r="B217" s="163"/>
      <c r="C217" s="163"/>
      <c r="D217" s="163"/>
      <c r="E217" s="163"/>
      <c r="F217" s="163"/>
      <c r="G217" s="163"/>
      <c r="H217" s="163"/>
      <c r="I217" s="163"/>
      <c r="J217" s="163"/>
      <c r="K217" s="163"/>
      <c r="L217" s="163"/>
      <c r="M217" s="163"/>
      <c r="N217" s="163"/>
      <c r="O217" s="163"/>
      <c r="P217" s="163"/>
      <c r="Q217" s="163"/>
    </row>
    <row r="218" spans="1:17" ht="12.75" x14ac:dyDescent="0.25">
      <c r="A218" s="98" t="s">
        <v>128</v>
      </c>
      <c r="B218" s="197"/>
      <c r="C218" s="197"/>
      <c r="D218" s="197"/>
      <c r="E218" s="197"/>
      <c r="F218" s="197"/>
      <c r="G218" s="197"/>
      <c r="H218" s="197"/>
      <c r="I218" s="197"/>
      <c r="J218" s="197"/>
      <c r="K218" s="197"/>
      <c r="L218" s="197"/>
      <c r="M218" s="197"/>
      <c r="N218" s="197"/>
      <c r="O218" s="197"/>
      <c r="P218" s="197"/>
      <c r="Q218" s="197"/>
    </row>
    <row r="219" spans="1:17" x14ac:dyDescent="0.25">
      <c r="A219" s="164"/>
      <c r="B219" s="163"/>
      <c r="C219" s="163"/>
      <c r="D219" s="163"/>
      <c r="E219" s="163"/>
      <c r="F219" s="163"/>
      <c r="G219" s="163"/>
      <c r="H219" s="163"/>
      <c r="I219" s="163"/>
      <c r="J219" s="163"/>
      <c r="K219" s="163"/>
      <c r="L219" s="163"/>
      <c r="M219" s="163"/>
      <c r="N219" s="163"/>
      <c r="O219" s="163"/>
      <c r="P219" s="163"/>
      <c r="Q219" s="163"/>
    </row>
    <row r="220" spans="1:17" x14ac:dyDescent="0.25">
      <c r="A220" s="78" t="s">
        <v>44</v>
      </c>
      <c r="B220" s="170">
        <f>IF(B$5=0,0,B$5/NFM_fec!B$5)</f>
        <v>0.38413349043809364</v>
      </c>
      <c r="C220" s="170">
        <f>IF(C$5=0,0,C$5/NFM_fec!C$5)</f>
        <v>0.39996771247321961</v>
      </c>
      <c r="D220" s="170">
        <f>IF(D$5=0,0,D$5/NFM_fec!D$5)</f>
        <v>0.38598559701584678</v>
      </c>
      <c r="E220" s="170">
        <f>IF(E$5=0,0,E$5/NFM_fec!E$5)</f>
        <v>0.39427556556120336</v>
      </c>
      <c r="F220" s="170">
        <f>IF(F$5=0,0,F$5/NFM_fec!F$5)</f>
        <v>0.40883020864139646</v>
      </c>
      <c r="G220" s="170">
        <f>IF(G$5=0,0,G$5/NFM_fec!G$5)</f>
        <v>0.4134006190883161</v>
      </c>
      <c r="H220" s="170">
        <f>IF(H$5=0,0,H$5/NFM_fec!H$5)</f>
        <v>0.41592870089867978</v>
      </c>
      <c r="I220" s="170">
        <f>IF(I$5=0,0,I$5/NFM_fec!I$5)</f>
        <v>0.4165779566150587</v>
      </c>
      <c r="J220" s="170">
        <f>IF(J$5=0,0,J$5/NFM_fec!J$5)</f>
        <v>0</v>
      </c>
      <c r="K220" s="170">
        <f>IF(K$5=0,0,K$5/NFM_fec!K$5)</f>
        <v>0</v>
      </c>
      <c r="L220" s="170">
        <f>IF(L$5=0,0,L$5/NFM_fec!L$5)</f>
        <v>0</v>
      </c>
      <c r="M220" s="170">
        <f>IF(M$5=0,0,M$5/NFM_fec!M$5)</f>
        <v>0</v>
      </c>
      <c r="N220" s="170">
        <f>IF(N$5=0,0,N$5/NFM_fec!N$5)</f>
        <v>0</v>
      </c>
      <c r="O220" s="170">
        <f>IF(O$5=0,0,O$5/NFM_fec!O$5)</f>
        <v>0</v>
      </c>
      <c r="P220" s="170">
        <f>IF(P$5=0,0,P$5/NFM_fec!P$5)</f>
        <v>0</v>
      </c>
      <c r="Q220" s="170">
        <f>IF(Q$5=0,0,Q$5/NFM_fec!Q$5)</f>
        <v>0</v>
      </c>
    </row>
    <row r="221" spans="1:17" x14ac:dyDescent="0.25">
      <c r="A221" s="132" t="s">
        <v>83</v>
      </c>
      <c r="B221" s="169">
        <f>IF(B$6=0,0,B$6/NFM_fec!B$6)</f>
        <v>0.40979656862218888</v>
      </c>
      <c r="C221" s="169">
        <f>IF(C$6=0,0,C$6/NFM_fec!C$6)</f>
        <v>0.40979656862218888</v>
      </c>
      <c r="D221" s="169">
        <f>IF(D$6=0,0,D$6/NFM_fec!D$6)</f>
        <v>0.40979656862218888</v>
      </c>
      <c r="E221" s="169">
        <f>IF(E$6=0,0,E$6/NFM_fec!E$6)</f>
        <v>0.41475853173861782</v>
      </c>
      <c r="F221" s="169">
        <f>IF(F$6=0,0,F$6/NFM_fec!F$6)</f>
        <v>0.42230906026425669</v>
      </c>
      <c r="G221" s="169">
        <f>IF(G$6=0,0,G$6/NFM_fec!G$6)</f>
        <v>0.42230906026425669</v>
      </c>
      <c r="H221" s="169">
        <f>IF(H$6=0,0,H$6/NFM_fec!H$6)</f>
        <v>0.42230906026425669</v>
      </c>
      <c r="I221" s="169">
        <f>IF(I$6=0,0,I$6/NFM_fec!I$6)</f>
        <v>0.42230906026425674</v>
      </c>
      <c r="J221" s="169">
        <f>IF(J$6=0,0,J$6/NFM_fec!J$6)</f>
        <v>0</v>
      </c>
      <c r="K221" s="169">
        <f>IF(K$6=0,0,K$6/NFM_fec!K$6)</f>
        <v>0</v>
      </c>
      <c r="L221" s="169">
        <f>IF(L$6=0,0,L$6/NFM_fec!L$6)</f>
        <v>0</v>
      </c>
      <c r="M221" s="169">
        <f>IF(M$6=0,0,M$6/NFM_fec!M$6)</f>
        <v>0</v>
      </c>
      <c r="N221" s="169">
        <f>IF(N$6=0,0,N$6/NFM_fec!N$6)</f>
        <v>0</v>
      </c>
      <c r="O221" s="169">
        <f>IF(O$6=0,0,O$6/NFM_fec!O$6)</f>
        <v>0</v>
      </c>
      <c r="P221" s="169">
        <f>IF(P$6=0,0,P$6/NFM_fec!P$6)</f>
        <v>0</v>
      </c>
      <c r="Q221" s="169">
        <f>IF(Q$6=0,0,Q$6/NFM_fec!Q$6)</f>
        <v>0</v>
      </c>
    </row>
    <row r="222" spans="1:17" x14ac:dyDescent="0.25">
      <c r="A222" s="76" t="s">
        <v>82</v>
      </c>
      <c r="B222" s="168">
        <f>IF(B$7=0,0,B$7/NFM_fec!B$7)</f>
        <v>0.10649347998712932</v>
      </c>
      <c r="C222" s="168">
        <f>IF(C$7=0,0,C$7/NFM_fec!C$7)</f>
        <v>0.10649347998712934</v>
      </c>
      <c r="D222" s="168">
        <f>IF(D$7=0,0,D$7/NFM_fec!D$7)</f>
        <v>0.10649347998712932</v>
      </c>
      <c r="E222" s="168">
        <f>IF(E$7=0,0,E$7/NFM_fec!E$7)</f>
        <v>0.10778294105219616</v>
      </c>
      <c r="F222" s="168">
        <f>IF(F$7=0,0,F$7/NFM_fec!F$7)</f>
        <v>0.10974509037214007</v>
      </c>
      <c r="G222" s="168">
        <f>IF(G$7=0,0,G$7/NFM_fec!G$7)</f>
        <v>0.10974509037214004</v>
      </c>
      <c r="H222" s="168">
        <f>IF(H$7=0,0,H$7/NFM_fec!H$7)</f>
        <v>0.10974509037214006</v>
      </c>
      <c r="I222" s="168">
        <f>IF(I$7=0,0,I$7/NFM_fec!I$7)</f>
        <v>0.10974509037214007</v>
      </c>
      <c r="J222" s="168">
        <f>IF(J$7=0,0,J$7/NFM_fec!J$7)</f>
        <v>0</v>
      </c>
      <c r="K222" s="168">
        <f>IF(K$7=0,0,K$7/NFM_fec!K$7)</f>
        <v>0</v>
      </c>
      <c r="L222" s="168">
        <f>IF(L$7=0,0,L$7/NFM_fec!L$7)</f>
        <v>0</v>
      </c>
      <c r="M222" s="168">
        <f>IF(M$7=0,0,M$7/NFM_fec!M$7)</f>
        <v>0</v>
      </c>
      <c r="N222" s="168">
        <f>IF(N$7=0,0,N$7/NFM_fec!N$7)</f>
        <v>0</v>
      </c>
      <c r="O222" s="168">
        <f>IF(O$7=0,0,O$7/NFM_fec!O$7)</f>
        <v>0</v>
      </c>
      <c r="P222" s="168">
        <f>IF(P$7=0,0,P$7/NFM_fec!P$7)</f>
        <v>0</v>
      </c>
      <c r="Q222" s="168">
        <f>IF(Q$7=0,0,Q$7/NFM_fec!Q$7)</f>
        <v>0</v>
      </c>
    </row>
    <row r="223" spans="1:17" x14ac:dyDescent="0.25">
      <c r="A223" s="76" t="s">
        <v>81</v>
      </c>
      <c r="B223" s="168">
        <f>IF(B$8=0,0,B$8/NFM_fec!B$8)</f>
        <v>0.58591223372752832</v>
      </c>
      <c r="C223" s="168">
        <f>IF(C$8=0,0,C$8/NFM_fec!C$8)</f>
        <v>0.58591223372752843</v>
      </c>
      <c r="D223" s="168">
        <f>IF(D$8=0,0,D$8/NFM_fec!D$8)</f>
        <v>0.58591223372752832</v>
      </c>
      <c r="E223" s="168">
        <f>IF(E$8=0,0,E$8/NFM_fec!E$8)</f>
        <v>0.59300666817580916</v>
      </c>
      <c r="F223" s="168">
        <f>IF(F$8=0,0,F$8/NFM_fec!F$8)</f>
        <v>0.60380213932666482</v>
      </c>
      <c r="G223" s="168">
        <f>IF(G$8=0,0,G$8/NFM_fec!G$8)</f>
        <v>0.60380213932666471</v>
      </c>
      <c r="H223" s="168">
        <f>IF(H$8=0,0,H$8/NFM_fec!H$8)</f>
        <v>0.60380213932666493</v>
      </c>
      <c r="I223" s="168">
        <f>IF(I$8=0,0,I$8/NFM_fec!I$8)</f>
        <v>0.60380213932666482</v>
      </c>
      <c r="J223" s="168">
        <f>IF(J$8=0,0,J$8/NFM_fec!J$8)</f>
        <v>0</v>
      </c>
      <c r="K223" s="168">
        <f>IF(K$8=0,0,K$8/NFM_fec!K$8)</f>
        <v>0</v>
      </c>
      <c r="L223" s="168">
        <f>IF(L$8=0,0,L$8/NFM_fec!L$8)</f>
        <v>0</v>
      </c>
      <c r="M223" s="168">
        <f>IF(M$8=0,0,M$8/NFM_fec!M$8)</f>
        <v>0</v>
      </c>
      <c r="N223" s="168">
        <f>IF(N$8=0,0,N$8/NFM_fec!N$8)</f>
        <v>0</v>
      </c>
      <c r="O223" s="168">
        <f>IF(O$8=0,0,O$8/NFM_fec!O$8)</f>
        <v>0</v>
      </c>
      <c r="P223" s="168">
        <f>IF(P$8=0,0,P$8/NFM_fec!P$8)</f>
        <v>0</v>
      </c>
      <c r="Q223" s="168">
        <f>IF(Q$8=0,0,Q$8/NFM_fec!Q$8)</f>
        <v>0</v>
      </c>
    </row>
    <row r="224" spans="1:17" x14ac:dyDescent="0.25">
      <c r="A224" s="76" t="s">
        <v>80</v>
      </c>
      <c r="B224" s="168">
        <f>IF(B$9=0,0,B$9/NFM_fec!B$9)</f>
        <v>0.40650649075586442</v>
      </c>
      <c r="C224" s="168">
        <f>IF(C$9=0,0,C$9/NFM_fec!C$9)</f>
        <v>0.40650649075586437</v>
      </c>
      <c r="D224" s="168">
        <f>IF(D$9=0,0,D$9/NFM_fec!D$9)</f>
        <v>0.40650649075586442</v>
      </c>
      <c r="E224" s="168">
        <f>IF(E$9=0,0,E$9/NFM_fec!E$9)</f>
        <v>0.41142861643520162</v>
      </c>
      <c r="F224" s="168">
        <f>IF(F$9=0,0,F$9/NFM_fec!F$9)</f>
        <v>0.41891852506139921</v>
      </c>
      <c r="G224" s="168">
        <f>IF(G$9=0,0,G$9/NFM_fec!G$9)</f>
        <v>0.41891852506139921</v>
      </c>
      <c r="H224" s="168">
        <f>IF(H$9=0,0,H$9/NFM_fec!H$9)</f>
        <v>0.41891852506139921</v>
      </c>
      <c r="I224" s="168">
        <f>IF(I$9=0,0,I$9/NFM_fec!I$9)</f>
        <v>0.41891852506139926</v>
      </c>
      <c r="J224" s="168">
        <f>IF(J$9=0,0,J$9/NFM_fec!J$9)</f>
        <v>0</v>
      </c>
      <c r="K224" s="168">
        <f>IF(K$9=0,0,K$9/NFM_fec!K$9)</f>
        <v>0</v>
      </c>
      <c r="L224" s="168">
        <f>IF(L$9=0,0,L$9/NFM_fec!L$9)</f>
        <v>0</v>
      </c>
      <c r="M224" s="168">
        <f>IF(M$9=0,0,M$9/NFM_fec!M$9)</f>
        <v>0</v>
      </c>
      <c r="N224" s="168">
        <f>IF(N$9=0,0,N$9/NFM_fec!N$9)</f>
        <v>0</v>
      </c>
      <c r="O224" s="168">
        <f>IF(O$9=0,0,O$9/NFM_fec!O$9)</f>
        <v>0</v>
      </c>
      <c r="P224" s="168">
        <f>IF(P$9=0,0,P$9/NFM_fec!P$9)</f>
        <v>0</v>
      </c>
      <c r="Q224" s="168">
        <f>IF(Q$9=0,0,Q$9/NFM_fec!Q$9)</f>
        <v>0</v>
      </c>
    </row>
    <row r="225" spans="1:17" x14ac:dyDescent="0.25">
      <c r="A225" s="129" t="s">
        <v>79</v>
      </c>
      <c r="B225" s="167">
        <f>IF(B$10=0,0,B$10/NFM_fec!B$10)</f>
        <v>0.58231932293257671</v>
      </c>
      <c r="C225" s="167">
        <f>IF(C$10=0,0,C$10/NFM_fec!C$10)</f>
        <v>0.68259962320930345</v>
      </c>
      <c r="D225" s="167">
        <f>IF(D$10=0,0,D$10/NFM_fec!D$10)</f>
        <v>0.68259962320930323</v>
      </c>
      <c r="E225" s="167">
        <f>IF(E$10=0,0,E$10/NFM_fec!E$10)</f>
        <v>0.69086478307884713</v>
      </c>
      <c r="F225" s="167">
        <f>IF(F$10=0,0,F$10/NFM_fec!F$10)</f>
        <v>0.70344172569200958</v>
      </c>
      <c r="G225" s="167">
        <f>IF(G$10=0,0,G$10/NFM_fec!G$10)</f>
        <v>0.70344172569200958</v>
      </c>
      <c r="H225" s="167">
        <f>IF(H$10=0,0,H$10/NFM_fec!H$10)</f>
        <v>0.70344172569200958</v>
      </c>
      <c r="I225" s="167">
        <f>IF(I$10=0,0,I$10/NFM_fec!I$10)</f>
        <v>0.70344172569200958</v>
      </c>
      <c r="J225" s="167">
        <f>IF(J$10=0,0,J$10/NFM_fec!J$10)</f>
        <v>0</v>
      </c>
      <c r="K225" s="167">
        <f>IF(K$10=0,0,K$10/NFM_fec!K$10)</f>
        <v>0</v>
      </c>
      <c r="L225" s="167">
        <f>IF(L$10=0,0,L$10/NFM_fec!L$10)</f>
        <v>0</v>
      </c>
      <c r="M225" s="167">
        <f>IF(M$10=0,0,M$10/NFM_fec!M$10)</f>
        <v>0</v>
      </c>
      <c r="N225" s="167">
        <f>IF(N$10=0,0,N$10/NFM_fec!N$10)</f>
        <v>0</v>
      </c>
      <c r="O225" s="167">
        <f>IF(O$10=0,0,O$10/NFM_fec!O$10)</f>
        <v>0</v>
      </c>
      <c r="P225" s="167">
        <f>IF(P$10=0,0,P$10/NFM_fec!P$10)</f>
        <v>0</v>
      </c>
      <c r="Q225" s="167">
        <f>IF(Q$10=0,0,Q$10/NFM_fec!Q$10)</f>
        <v>0</v>
      </c>
    </row>
    <row r="226" spans="1:17" x14ac:dyDescent="0.25">
      <c r="A226" s="127" t="s">
        <v>152</v>
      </c>
      <c r="B226" s="166">
        <f>IF(B$15=0,0,B$15/NFM_fec!B$15)</f>
        <v>0.37931564281186142</v>
      </c>
      <c r="C226" s="166">
        <f>IF(C$15=0,0,C$15/NFM_fec!C$15)</f>
        <v>0.40822661325158377</v>
      </c>
      <c r="D226" s="166">
        <f>IF(D$15=0,0,D$15/NFM_fec!D$15)</f>
        <v>0.38243282710601584</v>
      </c>
      <c r="E226" s="166">
        <f>IF(E$15=0,0,E$15/NFM_fec!E$15)</f>
        <v>0.39373473344717935</v>
      </c>
      <c r="F226" s="166">
        <f>IF(F$15=0,0,F$15/NFM_fec!F$15)</f>
        <v>0.41451139823821131</v>
      </c>
      <c r="G226" s="166">
        <f>IF(G$15=0,0,G$15/NFM_fec!G$15)</f>
        <v>0.42294275399583753</v>
      </c>
      <c r="H226" s="166">
        <f>IF(H$15=0,0,H$15/NFM_fec!H$15)</f>
        <v>0.42760648329873346</v>
      </c>
      <c r="I226" s="166">
        <f>IF(I$15=0,0,I$15/NFM_fec!I$15)</f>
        <v>0.42880421072081931</v>
      </c>
      <c r="J226" s="166">
        <f>IF(J$15=0,0,J$15/NFM_fec!J$15)</f>
        <v>0</v>
      </c>
      <c r="K226" s="166">
        <f>IF(K$15=0,0,K$15/NFM_fec!K$15)</f>
        <v>0</v>
      </c>
      <c r="L226" s="166">
        <f>IF(L$15=0,0,L$15/NFM_fec!L$15)</f>
        <v>0</v>
      </c>
      <c r="M226" s="166">
        <f>IF(M$15=0,0,M$15/NFM_fec!M$15)</f>
        <v>0</v>
      </c>
      <c r="N226" s="166">
        <f>IF(N$15=0,0,N$15/NFM_fec!N$15)</f>
        <v>0</v>
      </c>
      <c r="O226" s="166">
        <f>IF(O$15=0,0,O$15/NFM_fec!O$15)</f>
        <v>0</v>
      </c>
      <c r="P226" s="166">
        <f>IF(P$15=0,0,P$15/NFM_fec!P$15)</f>
        <v>0</v>
      </c>
      <c r="Q226" s="166">
        <f>IF(Q$15=0,0,Q$15/NFM_fec!Q$15)</f>
        <v>0</v>
      </c>
    </row>
    <row r="227" spans="1:17" x14ac:dyDescent="0.25">
      <c r="A227" s="72" t="s">
        <v>151</v>
      </c>
      <c r="B227" s="165">
        <f>IF(B$26=0,0,B$26/NFM_fec!B$26)</f>
        <v>0.34997201823770641</v>
      </c>
      <c r="C227" s="165">
        <f>IF(C$26=0,0,C$26/NFM_fec!C$26)</f>
        <v>0.34997201823770641</v>
      </c>
      <c r="D227" s="165">
        <f>IF(D$26=0,0,D$26/NFM_fec!D$26)</f>
        <v>0.34997201823770635</v>
      </c>
      <c r="E227" s="165">
        <f>IF(E$26=0,0,E$26/NFM_fec!E$26)</f>
        <v>0.35420960434565329</v>
      </c>
      <c r="F227" s="165">
        <f>IF(F$26=0,0,F$26/NFM_fec!F$26)</f>
        <v>0.36065786162551217</v>
      </c>
      <c r="G227" s="165">
        <f>IF(G$26=0,0,G$26/NFM_fec!G$26)</f>
        <v>0.36065786162551217</v>
      </c>
      <c r="H227" s="165">
        <f>IF(H$26=0,0,H$26/NFM_fec!H$26)</f>
        <v>0.36065786162551222</v>
      </c>
      <c r="I227" s="165">
        <f>IF(I$26=0,0,I$26/NFM_fec!I$26)</f>
        <v>0.36065786162551211</v>
      </c>
      <c r="J227" s="165">
        <f>IF(J$26=0,0,J$26/NFM_fec!J$26)</f>
        <v>0</v>
      </c>
      <c r="K227" s="165">
        <f>IF(K$26=0,0,K$26/NFM_fec!K$26)</f>
        <v>0</v>
      </c>
      <c r="L227" s="165">
        <f>IF(L$26=0,0,L$26/NFM_fec!L$26)</f>
        <v>0</v>
      </c>
      <c r="M227" s="165">
        <f>IF(M$26=0,0,M$26/NFM_fec!M$26)</f>
        <v>0</v>
      </c>
      <c r="N227" s="165">
        <f>IF(N$26=0,0,N$26/NFM_fec!N$26)</f>
        <v>0</v>
      </c>
      <c r="O227" s="165">
        <f>IF(O$26=0,0,O$26/NFM_fec!O$26)</f>
        <v>0</v>
      </c>
      <c r="P227" s="165">
        <f>IF(P$26=0,0,P$26/NFM_fec!P$26)</f>
        <v>0</v>
      </c>
      <c r="Q227" s="165">
        <f>IF(Q$26=0,0,Q$26/NFM_fec!Q$26)</f>
        <v>0</v>
      </c>
    </row>
    <row r="228" spans="1:17" x14ac:dyDescent="0.25">
      <c r="A228" s="196"/>
      <c r="B228" s="196"/>
      <c r="C228" s="196"/>
      <c r="D228" s="196"/>
      <c r="E228" s="196"/>
      <c r="F228" s="196"/>
      <c r="G228" s="196"/>
      <c r="H228" s="196"/>
      <c r="I228" s="196"/>
      <c r="J228" s="196"/>
      <c r="K228" s="196"/>
      <c r="L228" s="196"/>
      <c r="M228" s="196"/>
      <c r="N228" s="196"/>
      <c r="O228" s="196"/>
      <c r="P228" s="196"/>
      <c r="Q228" s="196"/>
    </row>
    <row r="229" spans="1:17" x14ac:dyDescent="0.25">
      <c r="A229" s="78" t="s">
        <v>43</v>
      </c>
      <c r="B229" s="170">
        <f>IF(B$33=0,0,B$33/NFM_fec!B$33)</f>
        <v>0.49991611332723906</v>
      </c>
      <c r="C229" s="170">
        <f>IF(C$33=0,0,C$33/NFM_fec!C$33)</f>
        <v>0.50621159581983954</v>
      </c>
      <c r="D229" s="170">
        <f>IF(D$33=0,0,D$33/NFM_fec!D$33)</f>
        <v>0.49573205189303721</v>
      </c>
      <c r="E229" s="170">
        <f>IF(E$33=0,0,E$33/NFM_fec!E$33)</f>
        <v>0.5115859033947141</v>
      </c>
      <c r="F229" s="170">
        <f>IF(F$33=0,0,F$33/NFM_fec!F$33)</f>
        <v>0.51458990592763398</v>
      </c>
      <c r="G229" s="170">
        <f>IF(G$33=0,0,G$33/NFM_fec!G$33)</f>
        <v>0.51606456203301398</v>
      </c>
      <c r="H229" s="170">
        <f>IF(H$33=0,0,H$33/NFM_fec!H$33)</f>
        <v>0.51731673303439707</v>
      </c>
      <c r="I229" s="170">
        <f>IF(I$33=0,0,I$33/NFM_fec!I$33)</f>
        <v>0.51538459369233469</v>
      </c>
      <c r="J229" s="170">
        <f>IF(J$33=0,0,J$33/NFM_fec!J$33)</f>
        <v>0.51091239521950937</v>
      </c>
      <c r="K229" s="170">
        <f>IF(K$33=0,0,K$33/NFM_fec!K$33)</f>
        <v>0.51501282530189718</v>
      </c>
      <c r="L229" s="170">
        <f>IF(L$33=0,0,L$33/NFM_fec!L$33)</f>
        <v>0.52774720260106545</v>
      </c>
      <c r="M229" s="170">
        <f>IF(M$33=0,0,M$33/NFM_fec!M$33)</f>
        <v>0.5466752317442507</v>
      </c>
      <c r="N229" s="170">
        <f>IF(N$33=0,0,N$33/NFM_fec!N$33)</f>
        <v>0.54823658041910983</v>
      </c>
      <c r="O229" s="170">
        <f>IF(O$33=0,0,O$33/NFM_fec!O$33)</f>
        <v>0.54827884540555127</v>
      </c>
      <c r="P229" s="170">
        <f>IF(P$33=0,0,P$33/NFM_fec!P$33)</f>
        <v>0.54776417959464474</v>
      </c>
      <c r="Q229" s="170">
        <f>IF(Q$33=0,0,Q$33/NFM_fec!Q$33)</f>
        <v>0.58780148517445863</v>
      </c>
    </row>
    <row r="230" spans="1:17" x14ac:dyDescent="0.25">
      <c r="A230" s="132" t="s">
        <v>83</v>
      </c>
      <c r="B230" s="169">
        <f>IF(B$34=0,0,B$34/NFM_fec!B$34)</f>
        <v>0.45343414170177304</v>
      </c>
      <c r="C230" s="169">
        <f>IF(C$34=0,0,C$34/NFM_fec!C$34)</f>
        <v>0.45343414170177304</v>
      </c>
      <c r="D230" s="169">
        <f>IF(D$34=0,0,D$34/NFM_fec!D$34)</f>
        <v>0.45589196004308896</v>
      </c>
      <c r="E230" s="169">
        <f>IF(E$34=0,0,E$34/NFM_fec!E$34)</f>
        <v>0.46178524982016345</v>
      </c>
      <c r="F230" s="169">
        <f>IF(F$34=0,0,F$34/NFM_fec!F$34)</f>
        <v>0.46178524982016333</v>
      </c>
      <c r="G230" s="169">
        <f>IF(G$34=0,0,G$34/NFM_fec!G$34)</f>
        <v>0.46178524982016345</v>
      </c>
      <c r="H230" s="169">
        <f>IF(H$34=0,0,H$34/NFM_fec!H$34)</f>
        <v>0.46178524982016333</v>
      </c>
      <c r="I230" s="169">
        <f>IF(I$34=0,0,I$34/NFM_fec!I$34)</f>
        <v>0.46178524982016333</v>
      </c>
      <c r="J230" s="169">
        <f>IF(J$34=0,0,J$34/NFM_fec!J$34)</f>
        <v>0.4617852498201635</v>
      </c>
      <c r="K230" s="169">
        <f>IF(K$34=0,0,K$34/NFM_fec!K$34)</f>
        <v>0.46178524982016339</v>
      </c>
      <c r="L230" s="169">
        <f>IF(L$34=0,0,L$34/NFM_fec!L$34)</f>
        <v>0.47364395010535787</v>
      </c>
      <c r="M230" s="169">
        <f>IF(M$34=0,0,M$34/NFM_fec!M$34)</f>
        <v>0.49459768840581203</v>
      </c>
      <c r="N230" s="169">
        <f>IF(N$34=0,0,N$34/NFM_fec!N$34)</f>
        <v>0.49459768840581209</v>
      </c>
      <c r="O230" s="169">
        <f>IF(O$34=0,0,O$34/NFM_fec!O$34)</f>
        <v>0.49459768840581203</v>
      </c>
      <c r="P230" s="169">
        <f>IF(P$34=0,0,P$34/NFM_fec!P$34)</f>
        <v>0.49459768840581203</v>
      </c>
      <c r="Q230" s="169">
        <f>IF(Q$34=0,0,Q$34/NFM_fec!Q$34)</f>
        <v>0.5319040912006876</v>
      </c>
    </row>
    <row r="231" spans="1:17" x14ac:dyDescent="0.25">
      <c r="A231" s="76" t="s">
        <v>82</v>
      </c>
      <c r="B231" s="168">
        <f>IF(B$35=0,0,B$35/NFM_fec!B$35)</f>
        <v>0.11819001981740103</v>
      </c>
      <c r="C231" s="168">
        <f>IF(C$35=0,0,C$35/NFM_fec!C$35)</f>
        <v>0.11819001981740103</v>
      </c>
      <c r="D231" s="168">
        <f>IF(D$35=0,0,D$35/NFM_fec!D$35)</f>
        <v>0.11883066323559946</v>
      </c>
      <c r="E231" s="168">
        <f>IF(E$35=0,0,E$35/NFM_fec!E$35)</f>
        <v>0.12036678054897157</v>
      </c>
      <c r="F231" s="168">
        <f>IF(F$35=0,0,F$35/NFM_fec!F$35)</f>
        <v>0.12036678054897157</v>
      </c>
      <c r="G231" s="168">
        <f>IF(G$35=0,0,G$35/NFM_fec!G$35)</f>
        <v>0.12036678054897158</v>
      </c>
      <c r="H231" s="168">
        <f>IF(H$35=0,0,H$35/NFM_fec!H$35)</f>
        <v>0.1203667805489716</v>
      </c>
      <c r="I231" s="168">
        <f>IF(I$35=0,0,I$35/NFM_fec!I$35)</f>
        <v>0.12036678054897156</v>
      </c>
      <c r="J231" s="168">
        <f>IF(J$35=0,0,J$35/NFM_fec!J$35)</f>
        <v>0.1203667805489716</v>
      </c>
      <c r="K231" s="168">
        <f>IF(K$35=0,0,K$35/NFM_fec!K$35)</f>
        <v>0.12036678054897157</v>
      </c>
      <c r="L231" s="168">
        <f>IF(L$35=0,0,L$35/NFM_fec!L$35)</f>
        <v>0.1234578138277086</v>
      </c>
      <c r="M231" s="168">
        <f>IF(M$35=0,0,M$35/NFM_fec!M$35)</f>
        <v>0.12891951712090297</v>
      </c>
      <c r="N231" s="168">
        <f>IF(N$35=0,0,N$35/NFM_fec!N$35)</f>
        <v>0.12891951712090294</v>
      </c>
      <c r="O231" s="168">
        <f>IF(O$35=0,0,O$35/NFM_fec!O$35)</f>
        <v>0.12891951712090294</v>
      </c>
      <c r="P231" s="168">
        <f>IF(P$35=0,0,P$35/NFM_fec!P$35)</f>
        <v>0.12891951712090294</v>
      </c>
      <c r="Q231" s="168">
        <f>IF(Q$35=0,0,Q$35/NFM_fec!Q$35)</f>
        <v>0.13864362935712329</v>
      </c>
    </row>
    <row r="232" spans="1:17" x14ac:dyDescent="0.25">
      <c r="A232" s="76" t="s">
        <v>81</v>
      </c>
      <c r="B232" s="168">
        <f>IF(B$36=0,0,B$36/NFM_fec!B$36)</f>
        <v>0.64887411555090224</v>
      </c>
      <c r="C232" s="168">
        <f>IF(C$36=0,0,C$36/NFM_fec!C$36)</f>
        <v>0.64887411555090202</v>
      </c>
      <c r="D232" s="168">
        <f>IF(D$36=0,0,D$36/NFM_fec!D$36)</f>
        <v>0.65239130703635306</v>
      </c>
      <c r="E232" s="168">
        <f>IF(E$36=0,0,E$36/NFM_fec!E$36)</f>
        <v>0.6608247328419895</v>
      </c>
      <c r="F232" s="168">
        <f>IF(F$36=0,0,F$36/NFM_fec!F$36)</f>
        <v>0.66082473284198928</v>
      </c>
      <c r="G232" s="168">
        <f>IF(G$36=0,0,G$36/NFM_fec!G$36)</f>
        <v>0.6608247328419895</v>
      </c>
      <c r="H232" s="168">
        <f>IF(H$36=0,0,H$36/NFM_fec!H$36)</f>
        <v>0.66082473284198939</v>
      </c>
      <c r="I232" s="168">
        <f>IF(I$36=0,0,I$36/NFM_fec!I$36)</f>
        <v>0.66082473284198939</v>
      </c>
      <c r="J232" s="168">
        <f>IF(J$36=0,0,J$36/NFM_fec!J$36)</f>
        <v>0.66082473284198939</v>
      </c>
      <c r="K232" s="168">
        <f>IF(K$36=0,0,K$36/NFM_fec!K$36)</f>
        <v>0.66082473284198939</v>
      </c>
      <c r="L232" s="168">
        <f>IF(L$36=0,0,L$36/NFM_fec!L$36)</f>
        <v>0.67779479078747085</v>
      </c>
      <c r="M232" s="168">
        <f>IF(M$36=0,0,M$36/NFM_fec!M$36)</f>
        <v>0.70778004588132903</v>
      </c>
      <c r="N232" s="168">
        <f>IF(N$36=0,0,N$36/NFM_fec!N$36)</f>
        <v>0.70778004588132903</v>
      </c>
      <c r="O232" s="168">
        <f>IF(O$36=0,0,O$36/NFM_fec!O$36)</f>
        <v>0.70778004588132903</v>
      </c>
      <c r="P232" s="168">
        <f>IF(P$36=0,0,P$36/NFM_fec!P$36)</f>
        <v>0.70778004588132892</v>
      </c>
      <c r="Q232" s="168">
        <f>IF(Q$36=0,0,Q$36/NFM_fec!Q$36)</f>
        <v>0.76116631941392909</v>
      </c>
    </row>
    <row r="233" spans="1:17" x14ac:dyDescent="0.25">
      <c r="A233" s="76" t="s">
        <v>80</v>
      </c>
      <c r="B233" s="168">
        <f>IF(B$37=0,0,B$37/NFM_fec!B$37)</f>
        <v>0.45152271039220138</v>
      </c>
      <c r="C233" s="168">
        <f>IF(C$37=0,0,C$37/NFM_fec!C$37)</f>
        <v>0.45152271039220143</v>
      </c>
      <c r="D233" s="168">
        <f>IF(D$37=0,0,D$37/NFM_fec!D$37)</f>
        <v>0.45397016791041472</v>
      </c>
      <c r="E233" s="168">
        <f>IF(E$37=0,0,E$37/NFM_fec!E$37)</f>
        <v>0.45983861478846527</v>
      </c>
      <c r="F233" s="168">
        <f>IF(F$37=0,0,F$37/NFM_fec!F$37)</f>
        <v>0.45983861478846527</v>
      </c>
      <c r="G233" s="168">
        <f>IF(G$37=0,0,G$37/NFM_fec!G$37)</f>
        <v>0.45983861478846527</v>
      </c>
      <c r="H233" s="168">
        <f>IF(H$37=0,0,H$37/NFM_fec!H$37)</f>
        <v>0.45983861478846527</v>
      </c>
      <c r="I233" s="168">
        <f>IF(I$37=0,0,I$37/NFM_fec!I$37)</f>
        <v>0.45983861478846522</v>
      </c>
      <c r="J233" s="168">
        <f>IF(J$37=0,0,J$37/NFM_fec!J$37)</f>
        <v>0.45983861478846522</v>
      </c>
      <c r="K233" s="168">
        <f>IF(K$37=0,0,K$37/NFM_fec!K$37)</f>
        <v>0.45983861478846516</v>
      </c>
      <c r="L233" s="168">
        <f>IF(L$37=0,0,L$37/NFM_fec!L$37)</f>
        <v>0.47164732525390135</v>
      </c>
      <c r="M233" s="168">
        <f>IF(M$37=0,0,M$37/NFM_fec!M$37)</f>
        <v>0.49251273400932016</v>
      </c>
      <c r="N233" s="168">
        <f>IF(N$37=0,0,N$37/NFM_fec!N$37)</f>
        <v>0.49251273400932016</v>
      </c>
      <c r="O233" s="168">
        <f>IF(O$37=0,0,O$37/NFM_fec!O$37)</f>
        <v>0.49251273400932016</v>
      </c>
      <c r="P233" s="168">
        <f>IF(P$37=0,0,P$37/NFM_fec!P$37)</f>
        <v>0.49251273400932016</v>
      </c>
      <c r="Q233" s="168">
        <f>IF(Q$37=0,0,Q$37/NFM_fec!Q$37)</f>
        <v>0.52966187333461656</v>
      </c>
    </row>
    <row r="234" spans="1:17" x14ac:dyDescent="0.25">
      <c r="A234" s="129" t="s">
        <v>79</v>
      </c>
      <c r="B234" s="167">
        <f>IF(B$38=0,0,B$38/NFM_fec!B$38)</f>
        <v>0.64414603003118032</v>
      </c>
      <c r="C234" s="167">
        <f>IF(C$38=0,0,C$38/NFM_fec!C$38)</f>
        <v>0.75507341088518509</v>
      </c>
      <c r="D234" s="167">
        <f>IF(D$38=0,0,D$38/NFM_fec!D$38)</f>
        <v>0.75916625063330934</v>
      </c>
      <c r="E234" s="167">
        <f>IF(E$38=0,0,E$38/NFM_fec!E$38)</f>
        <v>0.76897995014126808</v>
      </c>
      <c r="F234" s="167">
        <f>IF(F$38=0,0,F$38/NFM_fec!F$38)</f>
        <v>0.76897995014126796</v>
      </c>
      <c r="G234" s="167">
        <f>IF(G$38=0,0,G$38/NFM_fec!G$38)</f>
        <v>0.76897995014126774</v>
      </c>
      <c r="H234" s="167">
        <f>IF(H$38=0,0,H$38/NFM_fec!H$38)</f>
        <v>0.76897995014126785</v>
      </c>
      <c r="I234" s="167">
        <f>IF(I$38=0,0,I$38/NFM_fec!I$38)</f>
        <v>0.76897995014126785</v>
      </c>
      <c r="J234" s="167">
        <f>IF(J$38=0,0,J$38/NFM_fec!J$38)</f>
        <v>0.76897995014126774</v>
      </c>
      <c r="K234" s="167">
        <f>IF(K$38=0,0,K$38/NFM_fec!K$38)</f>
        <v>0.76897995014126785</v>
      </c>
      <c r="L234" s="167">
        <f>IF(L$38=0,0,L$38/NFM_fec!L$38)</f>
        <v>0.78872744696495467</v>
      </c>
      <c r="M234" s="167">
        <f>IF(M$38=0,0,M$38/NFM_fec!M$38)</f>
        <v>0.82362029951888838</v>
      </c>
      <c r="N234" s="167">
        <f>IF(N$38=0,0,N$38/NFM_fec!N$38)</f>
        <v>0.82362029951888871</v>
      </c>
      <c r="O234" s="167">
        <f>IF(O$38=0,0,O$38/NFM_fec!O$38)</f>
        <v>0.8236202995188886</v>
      </c>
      <c r="P234" s="167">
        <f>IF(P$38=0,0,P$38/NFM_fec!P$38)</f>
        <v>0.82362029951888838</v>
      </c>
      <c r="Q234" s="167">
        <f>IF(Q$38=0,0,Q$38/NFM_fec!Q$38)</f>
        <v>0.88574414555408676</v>
      </c>
    </row>
    <row r="235" spans="1:17" x14ac:dyDescent="0.25">
      <c r="A235" s="127" t="s">
        <v>150</v>
      </c>
      <c r="B235" s="166">
        <f>IF(B$43=0,0,B$43/NFM_fec!B$43)</f>
        <v>0.5512403605884757</v>
      </c>
      <c r="C235" s="166">
        <f>IF(C$43=0,0,C$43/NFM_fec!C$43)</f>
        <v>0.5512403605884757</v>
      </c>
      <c r="D235" s="166">
        <f>IF(D$43=0,0,D$43/NFM_fec!D$43)</f>
        <v>0.55422833291813567</v>
      </c>
      <c r="E235" s="166">
        <f>IF(E$43=0,0,E$43/NFM_fec!E$43)</f>
        <v>0.56139281146748898</v>
      </c>
      <c r="F235" s="166">
        <f>IF(F$43=0,0,F$43/NFM_fec!F$43)</f>
        <v>0.56139281146748898</v>
      </c>
      <c r="G235" s="166">
        <f>IF(G$43=0,0,G$43/NFM_fec!G$43)</f>
        <v>0.56139281146748921</v>
      </c>
      <c r="H235" s="166">
        <f>IF(H$43=0,0,H$43/NFM_fec!H$43)</f>
        <v>0.56139281146748909</v>
      </c>
      <c r="I235" s="166">
        <f>IF(I$43=0,0,I$43/NFM_fec!I$43)</f>
        <v>0.56139281146748898</v>
      </c>
      <c r="J235" s="166">
        <f>IF(J$43=0,0,J$43/NFM_fec!J$43)</f>
        <v>0.56139281146748909</v>
      </c>
      <c r="K235" s="166">
        <f>IF(K$43=0,0,K$43/NFM_fec!K$43)</f>
        <v>0.56139281146748909</v>
      </c>
      <c r="L235" s="166">
        <f>IF(L$43=0,0,L$43/NFM_fec!L$43)</f>
        <v>0.57580944581440308</v>
      </c>
      <c r="M235" s="166">
        <f>IF(M$43=0,0,M$43/NFM_fec!M$43)</f>
        <v>0.60128292739448186</v>
      </c>
      <c r="N235" s="166">
        <f>IF(N$43=0,0,N$43/NFM_fec!N$43)</f>
        <v>0.60128292739448175</v>
      </c>
      <c r="O235" s="166">
        <f>IF(O$43=0,0,O$43/NFM_fec!O$43)</f>
        <v>0.60128292739448186</v>
      </c>
      <c r="P235" s="166">
        <f>IF(P$43=0,0,P$43/NFM_fec!P$43)</f>
        <v>0.60128292739448197</v>
      </c>
      <c r="Q235" s="166">
        <f>IF(Q$43=0,0,Q$43/NFM_fec!Q$43)</f>
        <v>0.64663636031359306</v>
      </c>
    </row>
    <row r="236" spans="1:17" x14ac:dyDescent="0.25">
      <c r="A236" s="127" t="s">
        <v>148</v>
      </c>
      <c r="B236" s="166">
        <f>IF(B$44=0,0,B$44/NFM_fec!B$44)</f>
        <v>0.41068861821397534</v>
      </c>
      <c r="C236" s="166">
        <f>IF(C$44=0,0,C$44/NFM_fec!C$44)</f>
        <v>0.47952755512687539</v>
      </c>
      <c r="D236" s="166">
        <f>IF(D$44=0,0,D$44/NFM_fec!D$44)</f>
        <v>0.43910567939819573</v>
      </c>
      <c r="E236" s="166">
        <f>IF(E$44=0,0,E$44/NFM_fec!E$44)</f>
        <v>0.44505369705425646</v>
      </c>
      <c r="F236" s="166">
        <f>IF(F$44=0,0,F$44/NFM_fec!F$44)</f>
        <v>0.47838512107418008</v>
      </c>
      <c r="G236" s="166">
        <f>IF(G$44=0,0,G$44/NFM_fec!G$44)</f>
        <v>0.49433044945597676</v>
      </c>
      <c r="H236" s="166">
        <f>IF(H$44=0,0,H$44/NFM_fec!H$44)</f>
        <v>0.49849449197268492</v>
      </c>
      <c r="I236" s="166">
        <f>IF(I$44=0,0,I$44/NFM_fec!I$44)</f>
        <v>0.48263050230188231</v>
      </c>
      <c r="J236" s="166">
        <f>IF(J$44=0,0,J$44/NFM_fec!J$44)</f>
        <v>0.44636840969430652</v>
      </c>
      <c r="K236" s="166">
        <f>IF(K$44=0,0,K$44/NFM_fec!K$44)</f>
        <v>0.49062148799736799</v>
      </c>
      <c r="L236" s="166">
        <f>IF(L$44=0,0,L$44/NFM_fec!L$44)</f>
        <v>0.49049765700917419</v>
      </c>
      <c r="M236" s="166">
        <f>IF(M$44=0,0,M$44/NFM_fec!M$44)</f>
        <v>0.45347694835733254</v>
      </c>
      <c r="N236" s="166">
        <f>IF(N$44=0,0,N$44/NFM_fec!N$44)</f>
        <v>0.47568215278074238</v>
      </c>
      <c r="O236" s="166">
        <f>IF(O$44=0,0,O$44/NFM_fec!O$44)</f>
        <v>0.46696762287303106</v>
      </c>
      <c r="P236" s="166">
        <f>IF(P$44=0,0,P$44/NFM_fec!P$44)</f>
        <v>0.46362547621219086</v>
      </c>
      <c r="Q236" s="166">
        <f>IF(Q$44=0,0,Q$44/NFM_fec!Q$44)</f>
        <v>0.4851021232851393</v>
      </c>
    </row>
    <row r="237" spans="1:17" x14ac:dyDescent="0.25">
      <c r="A237" s="72" t="s">
        <v>147</v>
      </c>
      <c r="B237" s="165">
        <f>IF(B$51=0,0,B$51/NFM_fec!B$51)</f>
        <v>0.43975474192670799</v>
      </c>
      <c r="C237" s="165">
        <f>IF(C$51=0,0,C$51/NFM_fec!C$51)</f>
        <v>0.46982009072626302</v>
      </c>
      <c r="D237" s="165">
        <f>IF(D$51=0,0,D$51/NFM_fec!D$51)</f>
        <v>0.44438560255361598</v>
      </c>
      <c r="E237" s="165">
        <f>IF(E$51=0,0,E$51/NFM_fec!E$51)</f>
        <v>0.45849834124801536</v>
      </c>
      <c r="F237" s="165">
        <f>IF(F$51=0,0,F$51/NFM_fec!F$51)</f>
        <v>0.47306909892112381</v>
      </c>
      <c r="G237" s="165">
        <f>IF(G$51=0,0,G$51/NFM_fec!G$51)</f>
        <v>0.48089398990988902</v>
      </c>
      <c r="H237" s="165">
        <f>IF(H$51=0,0,H$51/NFM_fec!H$51)</f>
        <v>0.50265155663190264</v>
      </c>
      <c r="I237" s="165">
        <f>IF(I$51=0,0,I$51/NFM_fec!I$51)</f>
        <v>0.48429400585750304</v>
      </c>
      <c r="J237" s="165">
        <f>IF(J$51=0,0,J$51/NFM_fec!J$51)</f>
        <v>0.44106586783557861</v>
      </c>
      <c r="K237" s="165">
        <f>IF(K$51=0,0,K$51/NFM_fec!K$51)</f>
        <v>0.46296000483423033</v>
      </c>
      <c r="L237" s="165">
        <f>IF(L$51=0,0,L$51/NFM_fec!L$51)</f>
        <v>0.48418972415843581</v>
      </c>
      <c r="M237" s="165">
        <f>IF(M$51=0,0,M$51/NFM_fec!M$51)</f>
        <v>0.49978848886126653</v>
      </c>
      <c r="N237" s="165">
        <f>IF(N$51=0,0,N$51/NFM_fec!N$51)</f>
        <v>0.49949366623769043</v>
      </c>
      <c r="O237" s="165">
        <f>IF(O$51=0,0,O$51/NFM_fec!O$51)</f>
        <v>0.51450226930219778</v>
      </c>
      <c r="P237" s="165">
        <f>IF(P$51=0,0,P$51/NFM_fec!P$51)</f>
        <v>0.50818807070124206</v>
      </c>
      <c r="Q237" s="165">
        <f>IF(Q$51=0,0,Q$51/NFM_fec!Q$51)</f>
        <v>0.53918360561067669</v>
      </c>
    </row>
    <row r="238" spans="1:17" x14ac:dyDescent="0.25">
      <c r="A238" s="196"/>
      <c r="B238" s="196"/>
      <c r="C238" s="196"/>
      <c r="D238" s="196"/>
      <c r="E238" s="196"/>
      <c r="F238" s="196"/>
      <c r="G238" s="196"/>
      <c r="H238" s="196"/>
      <c r="I238" s="196"/>
      <c r="J238" s="196"/>
      <c r="K238" s="196"/>
      <c r="L238" s="196"/>
      <c r="M238" s="196"/>
      <c r="N238" s="196"/>
      <c r="O238" s="196"/>
      <c r="P238" s="196"/>
      <c r="Q238" s="196"/>
    </row>
    <row r="239" spans="1:17" x14ac:dyDescent="0.25">
      <c r="A239" s="78" t="s">
        <v>344</v>
      </c>
      <c r="B239" s="170">
        <f>IF(B$70=0,0,B$70/NFM_fec!B$70)</f>
        <v>0</v>
      </c>
      <c r="C239" s="170">
        <f>IF(C$70=0,0,C$70/NFM_fec!C$70)</f>
        <v>0</v>
      </c>
      <c r="D239" s="170">
        <f>IF(D$70=0,0,D$70/NFM_fec!D$70)</f>
        <v>0</v>
      </c>
      <c r="E239" s="170">
        <f>IF(E$70=0,0,E$70/NFM_fec!E$70)</f>
        <v>0</v>
      </c>
      <c r="F239" s="170">
        <f>IF(F$70=0,0,F$70/NFM_fec!F$70)</f>
        <v>0</v>
      </c>
      <c r="G239" s="170">
        <f>IF(G$70=0,0,G$70/NFM_fec!G$70)</f>
        <v>0</v>
      </c>
      <c r="H239" s="170">
        <f>IF(H$70=0,0,H$70/NFM_fec!H$70)</f>
        <v>0</v>
      </c>
      <c r="I239" s="170">
        <f>IF(I$70=0,0,I$70/NFM_fec!I$70)</f>
        <v>0</v>
      </c>
      <c r="J239" s="170">
        <f>IF(J$70=0,0,J$70/NFM_fec!J$70)</f>
        <v>0</v>
      </c>
      <c r="K239" s="170">
        <f>IF(K$70=0,0,K$70/NFM_fec!K$70)</f>
        <v>0</v>
      </c>
      <c r="L239" s="170">
        <f>IF(L$70=0,0,L$70/NFM_fec!L$70)</f>
        <v>0</v>
      </c>
      <c r="M239" s="170">
        <f>IF(M$70=0,0,M$70/NFM_fec!M$70)</f>
        <v>0</v>
      </c>
      <c r="N239" s="170">
        <f>IF(N$70=0,0,N$70/NFM_fec!N$70)</f>
        <v>0</v>
      </c>
      <c r="O239" s="170">
        <f>IF(O$70=0,0,O$70/NFM_fec!O$70)</f>
        <v>0</v>
      </c>
      <c r="P239" s="170">
        <f>IF(P$70=0,0,P$70/NFM_fec!P$70)</f>
        <v>0</v>
      </c>
      <c r="Q239" s="170">
        <f>IF(Q$70=0,0,Q$70/NFM_fec!Q$70)</f>
        <v>0</v>
      </c>
    </row>
    <row r="240" spans="1:17" x14ac:dyDescent="0.25">
      <c r="A240" s="132" t="s">
        <v>83</v>
      </c>
      <c r="B240" s="169">
        <f>IF(B$71=0,0,B$71/NFM_fec!B$71)</f>
        <v>0</v>
      </c>
      <c r="C240" s="169">
        <f>IF(C$71=0,0,C$71/NFM_fec!C$71)</f>
        <v>0</v>
      </c>
      <c r="D240" s="169">
        <f>IF(D$71=0,0,D$71/NFM_fec!D$71)</f>
        <v>0</v>
      </c>
      <c r="E240" s="169">
        <f>IF(E$71=0,0,E$71/NFM_fec!E$71)</f>
        <v>0</v>
      </c>
      <c r="F240" s="169">
        <f>IF(F$71=0,0,F$71/NFM_fec!F$71)</f>
        <v>0</v>
      </c>
      <c r="G240" s="169">
        <f>IF(G$71=0,0,G$71/NFM_fec!G$71)</f>
        <v>0</v>
      </c>
      <c r="H240" s="169">
        <f>IF(H$71=0,0,H$71/NFM_fec!H$71)</f>
        <v>0</v>
      </c>
      <c r="I240" s="169">
        <f>IF(I$71=0,0,I$71/NFM_fec!I$71)</f>
        <v>0</v>
      </c>
      <c r="J240" s="169">
        <f>IF(J$71=0,0,J$71/NFM_fec!J$71)</f>
        <v>0</v>
      </c>
      <c r="K240" s="169">
        <f>IF(K$71=0,0,K$71/NFM_fec!K$71)</f>
        <v>0</v>
      </c>
      <c r="L240" s="169">
        <f>IF(L$71=0,0,L$71/NFM_fec!L$71)</f>
        <v>0</v>
      </c>
      <c r="M240" s="169">
        <f>IF(M$71=0,0,M$71/NFM_fec!M$71)</f>
        <v>0</v>
      </c>
      <c r="N240" s="169">
        <f>IF(N$71=0,0,N$71/NFM_fec!N$71)</f>
        <v>0</v>
      </c>
      <c r="O240" s="169">
        <f>IF(O$71=0,0,O$71/NFM_fec!O$71)</f>
        <v>0</v>
      </c>
      <c r="P240" s="169">
        <f>IF(P$71=0,0,P$71/NFM_fec!P$71)</f>
        <v>0</v>
      </c>
      <c r="Q240" s="169">
        <f>IF(Q$71=0,0,Q$71/NFM_fec!Q$71)</f>
        <v>0</v>
      </c>
    </row>
    <row r="241" spans="1:17" x14ac:dyDescent="0.25">
      <c r="A241" s="76" t="s">
        <v>82</v>
      </c>
      <c r="B241" s="168">
        <f>IF(B$72=0,0,B$72/NFM_fec!B$72)</f>
        <v>0</v>
      </c>
      <c r="C241" s="168">
        <f>IF(C$72=0,0,C$72/NFM_fec!C$72)</f>
        <v>0</v>
      </c>
      <c r="D241" s="168">
        <f>IF(D$72=0,0,D$72/NFM_fec!D$72)</f>
        <v>0</v>
      </c>
      <c r="E241" s="168">
        <f>IF(E$72=0,0,E$72/NFM_fec!E$72)</f>
        <v>0</v>
      </c>
      <c r="F241" s="168">
        <f>IF(F$72=0,0,F$72/NFM_fec!F$72)</f>
        <v>0</v>
      </c>
      <c r="G241" s="168">
        <f>IF(G$72=0,0,G$72/NFM_fec!G$72)</f>
        <v>0</v>
      </c>
      <c r="H241" s="168">
        <f>IF(H$72=0,0,H$72/NFM_fec!H$72)</f>
        <v>0</v>
      </c>
      <c r="I241" s="168">
        <f>IF(I$72=0,0,I$72/NFM_fec!I$72)</f>
        <v>0</v>
      </c>
      <c r="J241" s="168">
        <f>IF(J$72=0,0,J$72/NFM_fec!J$72)</f>
        <v>0</v>
      </c>
      <c r="K241" s="168">
        <f>IF(K$72=0,0,K$72/NFM_fec!K$72)</f>
        <v>0</v>
      </c>
      <c r="L241" s="168">
        <f>IF(L$72=0,0,L$72/NFM_fec!L$72)</f>
        <v>0</v>
      </c>
      <c r="M241" s="168">
        <f>IF(M$72=0,0,M$72/NFM_fec!M$72)</f>
        <v>0</v>
      </c>
      <c r="N241" s="168">
        <f>IF(N$72=0,0,N$72/NFM_fec!N$72)</f>
        <v>0</v>
      </c>
      <c r="O241" s="168">
        <f>IF(O$72=0,0,O$72/NFM_fec!O$72)</f>
        <v>0</v>
      </c>
      <c r="P241" s="168">
        <f>IF(P$72=0,0,P$72/NFM_fec!P$72)</f>
        <v>0</v>
      </c>
      <c r="Q241" s="168">
        <f>IF(Q$72=0,0,Q$72/NFM_fec!Q$72)</f>
        <v>0</v>
      </c>
    </row>
    <row r="242" spans="1:17" x14ac:dyDescent="0.25">
      <c r="A242" s="76" t="s">
        <v>81</v>
      </c>
      <c r="B242" s="168">
        <f>IF(B$73=0,0,B$73/NFM_fec!B$73)</f>
        <v>0</v>
      </c>
      <c r="C242" s="168">
        <f>IF(C$73=0,0,C$73/NFM_fec!C$73)</f>
        <v>0</v>
      </c>
      <c r="D242" s="168">
        <f>IF(D$73=0,0,D$73/NFM_fec!D$73)</f>
        <v>0</v>
      </c>
      <c r="E242" s="168">
        <f>IF(E$73=0,0,E$73/NFM_fec!E$73)</f>
        <v>0</v>
      </c>
      <c r="F242" s="168">
        <f>IF(F$73=0,0,F$73/NFM_fec!F$73)</f>
        <v>0</v>
      </c>
      <c r="G242" s="168">
        <f>IF(G$73=0,0,G$73/NFM_fec!G$73)</f>
        <v>0</v>
      </c>
      <c r="H242" s="168">
        <f>IF(H$73=0,0,H$73/NFM_fec!H$73)</f>
        <v>0</v>
      </c>
      <c r="I242" s="168">
        <f>IF(I$73=0,0,I$73/NFM_fec!I$73)</f>
        <v>0</v>
      </c>
      <c r="J242" s="168">
        <f>IF(J$73=0,0,J$73/NFM_fec!J$73)</f>
        <v>0</v>
      </c>
      <c r="K242" s="168">
        <f>IF(K$73=0,0,K$73/NFM_fec!K$73)</f>
        <v>0</v>
      </c>
      <c r="L242" s="168">
        <f>IF(L$73=0,0,L$73/NFM_fec!L$73)</f>
        <v>0</v>
      </c>
      <c r="M242" s="168">
        <f>IF(M$73=0,0,M$73/NFM_fec!M$73)</f>
        <v>0</v>
      </c>
      <c r="N242" s="168">
        <f>IF(N$73=0,0,N$73/NFM_fec!N$73)</f>
        <v>0</v>
      </c>
      <c r="O242" s="168">
        <f>IF(O$73=0,0,O$73/NFM_fec!O$73)</f>
        <v>0</v>
      </c>
      <c r="P242" s="168">
        <f>IF(P$73=0,0,P$73/NFM_fec!P$73)</f>
        <v>0</v>
      </c>
      <c r="Q242" s="168">
        <f>IF(Q$73=0,0,Q$73/NFM_fec!Q$73)</f>
        <v>0</v>
      </c>
    </row>
    <row r="243" spans="1:17" x14ac:dyDescent="0.25">
      <c r="A243" s="76" t="s">
        <v>80</v>
      </c>
      <c r="B243" s="168">
        <f>IF(B$74=0,0,B$74/NFM_fec!B$74)</f>
        <v>0</v>
      </c>
      <c r="C243" s="168">
        <f>IF(C$74=0,0,C$74/NFM_fec!C$74)</f>
        <v>0</v>
      </c>
      <c r="D243" s="168">
        <f>IF(D$74=0,0,D$74/NFM_fec!D$74)</f>
        <v>0</v>
      </c>
      <c r="E243" s="168">
        <f>IF(E$74=0,0,E$74/NFM_fec!E$74)</f>
        <v>0</v>
      </c>
      <c r="F243" s="168">
        <f>IF(F$74=0,0,F$74/NFM_fec!F$74)</f>
        <v>0</v>
      </c>
      <c r="G243" s="168">
        <f>IF(G$74=0,0,G$74/NFM_fec!G$74)</f>
        <v>0</v>
      </c>
      <c r="H243" s="168">
        <f>IF(H$74=0,0,H$74/NFM_fec!H$74)</f>
        <v>0</v>
      </c>
      <c r="I243" s="168">
        <f>IF(I$74=0,0,I$74/NFM_fec!I$74)</f>
        <v>0</v>
      </c>
      <c r="J243" s="168">
        <f>IF(J$74=0,0,J$74/NFM_fec!J$74)</f>
        <v>0</v>
      </c>
      <c r="K243" s="168">
        <f>IF(K$74=0,0,K$74/NFM_fec!K$74)</f>
        <v>0</v>
      </c>
      <c r="L243" s="168">
        <f>IF(L$74=0,0,L$74/NFM_fec!L$74)</f>
        <v>0</v>
      </c>
      <c r="M243" s="168">
        <f>IF(M$74=0,0,M$74/NFM_fec!M$74)</f>
        <v>0</v>
      </c>
      <c r="N243" s="168">
        <f>IF(N$74=0,0,N$74/NFM_fec!N$74)</f>
        <v>0</v>
      </c>
      <c r="O243" s="168">
        <f>IF(O$74=0,0,O$74/NFM_fec!O$74)</f>
        <v>0</v>
      </c>
      <c r="P243" s="168">
        <f>IF(P$74=0,0,P$74/NFM_fec!P$74)</f>
        <v>0</v>
      </c>
      <c r="Q243" s="168">
        <f>IF(Q$74=0,0,Q$74/NFM_fec!Q$74)</f>
        <v>0</v>
      </c>
    </row>
    <row r="244" spans="1:17" x14ac:dyDescent="0.25">
      <c r="A244" s="129" t="s">
        <v>79</v>
      </c>
      <c r="B244" s="167">
        <f>IF(B$75=0,0,B$75/NFM_fec!B$75)</f>
        <v>0</v>
      </c>
      <c r="C244" s="167">
        <f>IF(C$75=0,0,C$75/NFM_fec!C$75)</f>
        <v>0</v>
      </c>
      <c r="D244" s="167">
        <f>IF(D$75=0,0,D$75/NFM_fec!D$75)</f>
        <v>0</v>
      </c>
      <c r="E244" s="167">
        <f>IF(E$75=0,0,E$75/NFM_fec!E$75)</f>
        <v>0</v>
      </c>
      <c r="F244" s="167">
        <f>IF(F$75=0,0,F$75/NFM_fec!F$75)</f>
        <v>0</v>
      </c>
      <c r="G244" s="167">
        <f>IF(G$75=0,0,G$75/NFM_fec!G$75)</f>
        <v>0</v>
      </c>
      <c r="H244" s="167">
        <f>IF(H$75=0,0,H$75/NFM_fec!H$75)</f>
        <v>0</v>
      </c>
      <c r="I244" s="167">
        <f>IF(I$75=0,0,I$75/NFM_fec!I$75)</f>
        <v>0</v>
      </c>
      <c r="J244" s="167">
        <f>IF(J$75=0,0,J$75/NFM_fec!J$75)</f>
        <v>0</v>
      </c>
      <c r="K244" s="167">
        <f>IF(K$75=0,0,K$75/NFM_fec!K$75)</f>
        <v>0</v>
      </c>
      <c r="L244" s="167">
        <f>IF(L$75=0,0,L$75/NFM_fec!L$75)</f>
        <v>0</v>
      </c>
      <c r="M244" s="167">
        <f>IF(M$75=0,0,M$75/NFM_fec!M$75)</f>
        <v>0</v>
      </c>
      <c r="N244" s="167">
        <f>IF(N$75=0,0,N$75/NFM_fec!N$75)</f>
        <v>0</v>
      </c>
      <c r="O244" s="167">
        <f>IF(O$75=0,0,O$75/NFM_fec!O$75)</f>
        <v>0</v>
      </c>
      <c r="P244" s="167">
        <f>IF(P$75=0,0,P$75/NFM_fec!P$75)</f>
        <v>0</v>
      </c>
      <c r="Q244" s="167">
        <f>IF(Q$75=0,0,Q$75/NFM_fec!Q$75)</f>
        <v>0</v>
      </c>
    </row>
    <row r="245" spans="1:17" x14ac:dyDescent="0.25">
      <c r="A245" s="127" t="s">
        <v>149</v>
      </c>
      <c r="B245" s="166">
        <f>IF(B$80=0,0,B$80/NFM_fec!B$80)</f>
        <v>0</v>
      </c>
      <c r="C245" s="166">
        <f>IF(C$80=0,0,C$80/NFM_fec!C$80)</f>
        <v>0</v>
      </c>
      <c r="D245" s="166">
        <f>IF(D$80=0,0,D$80/NFM_fec!D$80)</f>
        <v>0</v>
      </c>
      <c r="E245" s="166">
        <f>IF(E$80=0,0,E$80/NFM_fec!E$80)</f>
        <v>0</v>
      </c>
      <c r="F245" s="166">
        <f>IF(F$80=0,0,F$80/NFM_fec!F$80)</f>
        <v>0</v>
      </c>
      <c r="G245" s="166">
        <f>IF(G$80=0,0,G$80/NFM_fec!G$80)</f>
        <v>0</v>
      </c>
      <c r="H245" s="166">
        <f>IF(H$80=0,0,H$80/NFM_fec!H$80)</f>
        <v>0</v>
      </c>
      <c r="I245" s="166">
        <f>IF(I$80=0,0,I$80/NFM_fec!I$80)</f>
        <v>0</v>
      </c>
      <c r="J245" s="166">
        <f>IF(J$80=0,0,J$80/NFM_fec!J$80)</f>
        <v>0</v>
      </c>
      <c r="K245" s="166">
        <f>IF(K$80=0,0,K$80/NFM_fec!K$80)</f>
        <v>0</v>
      </c>
      <c r="L245" s="166">
        <f>IF(L$80=0,0,L$80/NFM_fec!L$80)</f>
        <v>0</v>
      </c>
      <c r="M245" s="166">
        <f>IF(M$80=0,0,M$80/NFM_fec!M$80)</f>
        <v>0</v>
      </c>
      <c r="N245" s="166">
        <f>IF(N$80=0,0,N$80/NFM_fec!N$80)</f>
        <v>0</v>
      </c>
      <c r="O245" s="166">
        <f>IF(O$80=0,0,O$80/NFM_fec!O$80)</f>
        <v>0</v>
      </c>
      <c r="P245" s="166">
        <f>IF(P$80=0,0,P$80/NFM_fec!P$80)</f>
        <v>0</v>
      </c>
      <c r="Q245" s="166">
        <f>IF(Q$80=0,0,Q$80/NFM_fec!Q$80)</f>
        <v>0</v>
      </c>
    </row>
    <row r="246" spans="1:17" x14ac:dyDescent="0.25">
      <c r="A246" s="127" t="s">
        <v>148</v>
      </c>
      <c r="B246" s="166">
        <f>IF(B$87=0,0,B$87/NFM_fec!B$87)</f>
        <v>0</v>
      </c>
      <c r="C246" s="166">
        <f>IF(C$87=0,0,C$87/NFM_fec!C$87)</f>
        <v>0</v>
      </c>
      <c r="D246" s="166">
        <f>IF(D$87=0,0,D$87/NFM_fec!D$87)</f>
        <v>0</v>
      </c>
      <c r="E246" s="166">
        <f>IF(E$87=0,0,E$87/NFM_fec!E$87)</f>
        <v>0</v>
      </c>
      <c r="F246" s="166">
        <f>IF(F$87=0,0,F$87/NFM_fec!F$87)</f>
        <v>0</v>
      </c>
      <c r="G246" s="166">
        <f>IF(G$87=0,0,G$87/NFM_fec!G$87)</f>
        <v>0</v>
      </c>
      <c r="H246" s="166">
        <f>IF(H$87=0,0,H$87/NFM_fec!H$87)</f>
        <v>0</v>
      </c>
      <c r="I246" s="166">
        <f>IF(I$87=0,0,I$87/NFM_fec!I$87)</f>
        <v>0</v>
      </c>
      <c r="J246" s="166">
        <f>IF(J$87=0,0,J$87/NFM_fec!J$87)</f>
        <v>0</v>
      </c>
      <c r="K246" s="166">
        <f>IF(K$87=0,0,K$87/NFM_fec!K$87)</f>
        <v>0</v>
      </c>
      <c r="L246" s="166">
        <f>IF(L$87=0,0,L$87/NFM_fec!L$87)</f>
        <v>0</v>
      </c>
      <c r="M246" s="166">
        <f>IF(M$87=0,0,M$87/NFM_fec!M$87)</f>
        <v>0</v>
      </c>
      <c r="N246" s="166">
        <f>IF(N$87=0,0,N$87/NFM_fec!N$87)</f>
        <v>0</v>
      </c>
      <c r="O246" s="166">
        <f>IF(O$87=0,0,O$87/NFM_fec!O$87)</f>
        <v>0</v>
      </c>
      <c r="P246" s="166">
        <f>IF(P$87=0,0,P$87/NFM_fec!P$87)</f>
        <v>0</v>
      </c>
      <c r="Q246" s="166">
        <f>IF(Q$87=0,0,Q$87/NFM_fec!Q$87)</f>
        <v>0</v>
      </c>
    </row>
    <row r="247" spans="1:17" x14ac:dyDescent="0.25">
      <c r="A247" s="72" t="s">
        <v>147</v>
      </c>
      <c r="B247" s="165">
        <f>IF(B$94=0,0,B$94/NFM_fec!B$94)</f>
        <v>0</v>
      </c>
      <c r="C247" s="165">
        <f>IF(C$94=0,0,C$94/NFM_fec!C$94)</f>
        <v>0</v>
      </c>
      <c r="D247" s="165">
        <f>IF(D$94=0,0,D$94/NFM_fec!D$94)</f>
        <v>0</v>
      </c>
      <c r="E247" s="165">
        <f>IF(E$94=0,0,E$94/NFM_fec!E$94)</f>
        <v>0</v>
      </c>
      <c r="F247" s="165">
        <f>IF(F$94=0,0,F$94/NFM_fec!F$94)</f>
        <v>0</v>
      </c>
      <c r="G247" s="165">
        <f>IF(G$94=0,0,G$94/NFM_fec!G$94)</f>
        <v>0</v>
      </c>
      <c r="H247" s="165">
        <f>IF(H$94=0,0,H$94/NFM_fec!H$94)</f>
        <v>0</v>
      </c>
      <c r="I247" s="165">
        <f>IF(I$94=0,0,I$94/NFM_fec!I$94)</f>
        <v>0</v>
      </c>
      <c r="J247" s="165">
        <f>IF(J$94=0,0,J$94/NFM_fec!J$94)</f>
        <v>0</v>
      </c>
      <c r="K247" s="165">
        <f>IF(K$94=0,0,K$94/NFM_fec!K$94)</f>
        <v>0</v>
      </c>
      <c r="L247" s="165">
        <f>IF(L$94=0,0,L$94/NFM_fec!L$94)</f>
        <v>0</v>
      </c>
      <c r="M247" s="165">
        <f>IF(M$94=0,0,M$94/NFM_fec!M$94)</f>
        <v>0</v>
      </c>
      <c r="N247" s="165">
        <f>IF(N$94=0,0,N$94/NFM_fec!N$94)</f>
        <v>0</v>
      </c>
      <c r="O247" s="165">
        <f>IF(O$94=0,0,O$94/NFM_fec!O$94)</f>
        <v>0</v>
      </c>
      <c r="P247" s="165">
        <f>IF(P$94=0,0,P$94/NFM_fec!P$94)</f>
        <v>0</v>
      </c>
      <c r="Q247" s="165">
        <f>IF(Q$94=0,0,Q$94/NFM_fec!Q$94)</f>
        <v>0</v>
      </c>
    </row>
    <row r="248" spans="1:17" x14ac:dyDescent="0.25">
      <c r="A248" s="195"/>
      <c r="B248" s="194"/>
      <c r="C248" s="194"/>
      <c r="D248" s="194"/>
      <c r="E248" s="194"/>
      <c r="F248" s="194"/>
      <c r="G248" s="194"/>
      <c r="H248" s="194"/>
      <c r="I248" s="194"/>
      <c r="J248" s="194"/>
      <c r="K248" s="194"/>
      <c r="L248" s="194"/>
      <c r="M248" s="194"/>
      <c r="N248" s="194"/>
      <c r="O248" s="194"/>
      <c r="P248" s="194"/>
      <c r="Q248" s="194"/>
    </row>
    <row r="249" spans="1:17" x14ac:dyDescent="0.25">
      <c r="A249" s="78" t="s">
        <v>42</v>
      </c>
      <c r="B249" s="170">
        <f>IF(B$112=0,0,B$112/NFM_fec!B$112)</f>
        <v>0.4022311852053298</v>
      </c>
      <c r="C249" s="170">
        <f>IF(C$112=0,0,C$112/NFM_fec!C$112)</f>
        <v>0.41684361493998551</v>
      </c>
      <c r="D249" s="170">
        <f>IF(D$112=0,0,D$112/NFM_fec!D$112)</f>
        <v>0.41818462654621052</v>
      </c>
      <c r="E249" s="170">
        <f>IF(E$112=0,0,E$112/NFM_fec!E$112)</f>
        <v>0.41835149880800032</v>
      </c>
      <c r="F249" s="170">
        <f>IF(F$112=0,0,F$112/NFM_fec!F$112)</f>
        <v>0.43548926165161872</v>
      </c>
      <c r="G249" s="170">
        <f>IF(G$112=0,0,G$112/NFM_fec!G$112)</f>
        <v>0.4376171129294737</v>
      </c>
      <c r="H249" s="170">
        <f>IF(H$112=0,0,H$112/NFM_fec!H$112)</f>
        <v>0.43894481045344819</v>
      </c>
      <c r="I249" s="170">
        <f>IF(I$112=0,0,I$112/NFM_fec!I$112)</f>
        <v>0.44474273769005818</v>
      </c>
      <c r="J249" s="170">
        <f>IF(J$112=0,0,J$112/NFM_fec!J$112)</f>
        <v>0.45166000876567441</v>
      </c>
      <c r="K249" s="170">
        <f>IF(K$112=0,0,K$112/NFM_fec!K$112)</f>
        <v>0.46137466755839796</v>
      </c>
      <c r="L249" s="170">
        <f>IF(L$112=0,0,L$112/NFM_fec!L$112)</f>
        <v>0.45698163425520311</v>
      </c>
      <c r="M249" s="170">
        <f>IF(M$112=0,0,M$112/NFM_fec!M$112)</f>
        <v>0.43699893011580065</v>
      </c>
      <c r="N249" s="170">
        <f>IF(N$112=0,0,N$112/NFM_fec!N$112)</f>
        <v>0.44088278096547606</v>
      </c>
      <c r="O249" s="170">
        <f>IF(O$112=0,0,O$112/NFM_fec!O$112)</f>
        <v>0.43893571791869551</v>
      </c>
      <c r="P249" s="170">
        <f>IF(P$112=0,0,P$112/NFM_fec!P$112)</f>
        <v>0.43838228431378412</v>
      </c>
      <c r="Q249" s="170">
        <f>IF(Q$112=0,0,Q$112/NFM_fec!Q$112)</f>
        <v>0.43676980090067913</v>
      </c>
    </row>
    <row r="250" spans="1:17" x14ac:dyDescent="0.25">
      <c r="A250" s="132" t="s">
        <v>83</v>
      </c>
      <c r="B250" s="169">
        <f>IF(B$113=0,0,B$113/NFM_fec!B$113)</f>
        <v>0.44292973784541062</v>
      </c>
      <c r="C250" s="169">
        <f>IF(C$113=0,0,C$113/NFM_fec!C$113)</f>
        <v>0.44292973784541062</v>
      </c>
      <c r="D250" s="169">
        <f>IF(D$113=0,0,D$113/NFM_fec!D$113)</f>
        <v>0.45046485340489223</v>
      </c>
      <c r="E250" s="169">
        <f>IF(E$113=0,0,E$113/NFM_fec!E$113)</f>
        <v>0.45046485340489223</v>
      </c>
      <c r="F250" s="169">
        <f>IF(F$113=0,0,F$113/NFM_fec!F$113)</f>
        <v>0.46417034419771552</v>
      </c>
      <c r="G250" s="169">
        <f>IF(G$113=0,0,G$113/NFM_fec!G$113)</f>
        <v>0.46417034419771552</v>
      </c>
      <c r="H250" s="169">
        <f>IF(H$113=0,0,H$113/NFM_fec!H$113)</f>
        <v>0.46417034419771558</v>
      </c>
      <c r="I250" s="169">
        <f>IF(I$113=0,0,I$113/NFM_fec!I$113)</f>
        <v>0.4731266214483954</v>
      </c>
      <c r="J250" s="169">
        <f>IF(J$113=0,0,J$113/NFM_fec!J$113)</f>
        <v>0.4731266214483954</v>
      </c>
      <c r="K250" s="169">
        <f>IF(K$113=0,0,K$113/NFM_fec!K$113)</f>
        <v>0.4731266214483954</v>
      </c>
      <c r="L250" s="169">
        <f>IF(L$113=0,0,L$113/NFM_fec!L$113)</f>
        <v>0.47312662144839546</v>
      </c>
      <c r="M250" s="169">
        <f>IF(M$113=0,0,M$113/NFM_fec!M$113)</f>
        <v>0.47312662144839535</v>
      </c>
      <c r="N250" s="169">
        <f>IF(N$113=0,0,N$113/NFM_fec!N$113)</f>
        <v>0.47312662144839551</v>
      </c>
      <c r="O250" s="169">
        <f>IF(O$113=0,0,O$113/NFM_fec!O$113)</f>
        <v>0.4731266214483954</v>
      </c>
      <c r="P250" s="169">
        <f>IF(P$113=0,0,P$113/NFM_fec!P$113)</f>
        <v>0.4731266214483954</v>
      </c>
      <c r="Q250" s="169">
        <f>IF(Q$113=0,0,Q$113/NFM_fec!Q$113)</f>
        <v>0.47312662144839535</v>
      </c>
    </row>
    <row r="251" spans="1:17" x14ac:dyDescent="0.25">
      <c r="A251" s="76" t="s">
        <v>82</v>
      </c>
      <c r="B251" s="168">
        <f>IF(B$114=0,0,B$114/NFM_fec!B$114)</f>
        <v>0.1152487185754007</v>
      </c>
      <c r="C251" s="168">
        <f>IF(C$114=0,0,C$114/NFM_fec!C$114)</f>
        <v>0.11524871857540073</v>
      </c>
      <c r="D251" s="168">
        <f>IF(D$114=0,0,D$114/NFM_fec!D$114)</f>
        <v>0.11720932843820227</v>
      </c>
      <c r="E251" s="168">
        <f>IF(E$114=0,0,E$114/NFM_fec!E$114)</f>
        <v>0.11720932843820228</v>
      </c>
      <c r="F251" s="168">
        <f>IF(F$114=0,0,F$114/NFM_fec!F$114)</f>
        <v>0.12077544765838233</v>
      </c>
      <c r="G251" s="168">
        <f>IF(G$114=0,0,G$114/NFM_fec!G$114)</f>
        <v>0.12077544765838234</v>
      </c>
      <c r="H251" s="168">
        <f>IF(H$114=0,0,H$114/NFM_fec!H$114)</f>
        <v>0.12077544765838236</v>
      </c>
      <c r="I251" s="168">
        <f>IF(I$114=0,0,I$114/NFM_fec!I$114)</f>
        <v>0.12310583866208398</v>
      </c>
      <c r="J251" s="168">
        <f>IF(J$114=0,0,J$114/NFM_fec!J$114)</f>
        <v>0.12310583866208397</v>
      </c>
      <c r="K251" s="168">
        <f>IF(K$114=0,0,K$114/NFM_fec!K$114)</f>
        <v>0.12310583866208397</v>
      </c>
      <c r="L251" s="168">
        <f>IF(L$114=0,0,L$114/NFM_fec!L$114)</f>
        <v>0.12310583866208399</v>
      </c>
      <c r="M251" s="168">
        <f>IF(M$114=0,0,M$114/NFM_fec!M$114)</f>
        <v>0.12310583866208399</v>
      </c>
      <c r="N251" s="168">
        <f>IF(N$114=0,0,N$114/NFM_fec!N$114)</f>
        <v>0.12310583866208401</v>
      </c>
      <c r="O251" s="168">
        <f>IF(O$114=0,0,O$114/NFM_fec!O$114)</f>
        <v>0.12310583866208398</v>
      </c>
      <c r="P251" s="168">
        <f>IF(P$114=0,0,P$114/NFM_fec!P$114)</f>
        <v>0.12310583866208398</v>
      </c>
      <c r="Q251" s="168">
        <f>IF(Q$114=0,0,Q$114/NFM_fec!Q$114)</f>
        <v>0.12310583866208399</v>
      </c>
    </row>
    <row r="252" spans="1:17" x14ac:dyDescent="0.25">
      <c r="A252" s="76" t="s">
        <v>81</v>
      </c>
      <c r="B252" s="168">
        <f>IF(B$115=0,0,B$115/NFM_fec!B$115)</f>
        <v>0.63402331843522841</v>
      </c>
      <c r="C252" s="168">
        <f>IF(C$115=0,0,C$115/NFM_fec!C$115)</f>
        <v>0.63402331843522852</v>
      </c>
      <c r="D252" s="168">
        <f>IF(D$115=0,0,D$115/NFM_fec!D$115)</f>
        <v>0.64480931576982814</v>
      </c>
      <c r="E252" s="168">
        <f>IF(E$115=0,0,E$115/NFM_fec!E$115)</f>
        <v>0.64480931576982803</v>
      </c>
      <c r="F252" s="168">
        <f>IF(F$115=0,0,F$115/NFM_fec!F$115)</f>
        <v>0.66442777894983274</v>
      </c>
      <c r="G252" s="168">
        <f>IF(G$115=0,0,G$115/NFM_fec!G$115)</f>
        <v>0.66442777894983274</v>
      </c>
      <c r="H252" s="168">
        <f>IF(H$115=0,0,H$115/NFM_fec!H$115)</f>
        <v>0.66442777894983274</v>
      </c>
      <c r="I252" s="168">
        <f>IF(I$115=0,0,I$115/NFM_fec!I$115)</f>
        <v>0.67724807105964779</v>
      </c>
      <c r="J252" s="168">
        <f>IF(J$115=0,0,J$115/NFM_fec!J$115)</f>
        <v>0.67724807105964779</v>
      </c>
      <c r="K252" s="168">
        <f>IF(K$115=0,0,K$115/NFM_fec!K$115)</f>
        <v>0.6772480710596479</v>
      </c>
      <c r="L252" s="168">
        <f>IF(L$115=0,0,L$115/NFM_fec!L$115)</f>
        <v>0.6772480710596479</v>
      </c>
      <c r="M252" s="168">
        <f>IF(M$115=0,0,M$115/NFM_fec!M$115)</f>
        <v>0.6772480710596479</v>
      </c>
      <c r="N252" s="168">
        <f>IF(N$115=0,0,N$115/NFM_fec!N$115)</f>
        <v>0.6772480710596479</v>
      </c>
      <c r="O252" s="168">
        <f>IF(O$115=0,0,O$115/NFM_fec!O$115)</f>
        <v>0.6772480710596479</v>
      </c>
      <c r="P252" s="168">
        <f>IF(P$115=0,0,P$115/NFM_fec!P$115)</f>
        <v>0.6772480710596479</v>
      </c>
      <c r="Q252" s="168">
        <f>IF(Q$115=0,0,Q$115/NFM_fec!Q$115)</f>
        <v>0.6772480710596479</v>
      </c>
    </row>
    <row r="253" spans="1:17" x14ac:dyDescent="0.25">
      <c r="A253" s="76" t="s">
        <v>80</v>
      </c>
      <c r="B253" s="168">
        <f>IF(B$116=0,0,B$116/NFM_fec!B$116)</f>
        <v>0.44006335841082261</v>
      </c>
      <c r="C253" s="168">
        <f>IF(C$116=0,0,C$116/NFM_fec!C$116)</f>
        <v>0.44006335841082261</v>
      </c>
      <c r="D253" s="168">
        <f>IF(D$116=0,0,D$116/NFM_fec!D$116)</f>
        <v>0.44754971115663084</v>
      </c>
      <c r="E253" s="168">
        <f>IF(E$116=0,0,E$116/NFM_fec!E$116)</f>
        <v>0.44754971115663095</v>
      </c>
      <c r="F253" s="168">
        <f>IF(F$116=0,0,F$116/NFM_fec!F$116)</f>
        <v>0.46116650811476029</v>
      </c>
      <c r="G253" s="168">
        <f>IF(G$116=0,0,G$116/NFM_fec!G$116)</f>
        <v>0.46116650811476034</v>
      </c>
      <c r="H253" s="168">
        <f>IF(H$116=0,0,H$116/NFM_fec!H$116)</f>
        <v>0.46116650811476023</v>
      </c>
      <c r="I253" s="168">
        <f>IF(I$116=0,0,I$116/NFM_fec!I$116)</f>
        <v>0.47006482563339169</v>
      </c>
      <c r="J253" s="168">
        <f>IF(J$116=0,0,J$116/NFM_fec!J$116)</f>
        <v>0.47006482563339169</v>
      </c>
      <c r="K253" s="168">
        <f>IF(K$116=0,0,K$116/NFM_fec!K$116)</f>
        <v>0.47006482563339169</v>
      </c>
      <c r="L253" s="168">
        <f>IF(L$116=0,0,L$116/NFM_fec!L$116)</f>
        <v>0.47006482563339169</v>
      </c>
      <c r="M253" s="168">
        <f>IF(M$116=0,0,M$116/NFM_fec!M$116)</f>
        <v>0.47006482563339175</v>
      </c>
      <c r="N253" s="168">
        <f>IF(N$116=0,0,N$116/NFM_fec!N$116)</f>
        <v>0.47006482563339164</v>
      </c>
      <c r="O253" s="168">
        <f>IF(O$116=0,0,O$116/NFM_fec!O$116)</f>
        <v>0.47006482563339164</v>
      </c>
      <c r="P253" s="168">
        <f>IF(P$116=0,0,P$116/NFM_fec!P$116)</f>
        <v>0.47006482563339175</v>
      </c>
      <c r="Q253" s="168">
        <f>IF(Q$116=0,0,Q$116/NFM_fec!Q$116)</f>
        <v>0.47006482563339169</v>
      </c>
    </row>
    <row r="254" spans="1:17" x14ac:dyDescent="0.25">
      <c r="A254" s="129" t="s">
        <v>79</v>
      </c>
      <c r="B254" s="167">
        <f>IF(B$117=0,0,B$117/NFM_fec!B$117)</f>
        <v>0.62933934907668843</v>
      </c>
      <c r="C254" s="167">
        <f>IF(C$117=0,0,C$117/NFM_fec!C$117)</f>
        <v>0.73771689455044065</v>
      </c>
      <c r="D254" s="167">
        <f>IF(D$117=0,0,D$117/NFM_fec!D$117)</f>
        <v>0.7502669257984208</v>
      </c>
      <c r="E254" s="167">
        <f>IF(E$117=0,0,E$117/NFM_fec!E$117)</f>
        <v>0.7502669257984208</v>
      </c>
      <c r="F254" s="167">
        <f>IF(F$117=0,0,F$117/NFM_fec!F$117)</f>
        <v>0.77309395961907634</v>
      </c>
      <c r="G254" s="167">
        <f>IF(G$117=0,0,G$117/NFM_fec!G$117)</f>
        <v>0.77309395961907623</v>
      </c>
      <c r="H254" s="167">
        <f>IF(H$117=0,0,H$117/NFM_fec!H$117)</f>
        <v>0.77309395961907634</v>
      </c>
      <c r="I254" s="167">
        <f>IF(I$117=0,0,I$117/NFM_fec!I$117)</f>
        <v>0.78801099154437515</v>
      </c>
      <c r="J254" s="167">
        <f>IF(J$117=0,0,J$117/NFM_fec!J$117)</f>
        <v>0.78801099154437537</v>
      </c>
      <c r="K254" s="167">
        <f>IF(K$117=0,0,K$117/NFM_fec!K$117)</f>
        <v>0.78801099154437548</v>
      </c>
      <c r="L254" s="167">
        <f>IF(L$117=0,0,L$117/NFM_fec!L$117)</f>
        <v>0.78801099154437537</v>
      </c>
      <c r="M254" s="167">
        <f>IF(M$117=0,0,M$117/NFM_fec!M$117)</f>
        <v>0.78801099154437515</v>
      </c>
      <c r="N254" s="167">
        <f>IF(N$117=0,0,N$117/NFM_fec!N$117)</f>
        <v>0.78801099154437515</v>
      </c>
      <c r="O254" s="167">
        <f>IF(O$117=0,0,O$117/NFM_fec!O$117)</f>
        <v>0.78801099154437526</v>
      </c>
      <c r="P254" s="167">
        <f>IF(P$117=0,0,P$117/NFM_fec!P$117)</f>
        <v>0.78801099154437526</v>
      </c>
      <c r="Q254" s="167">
        <f>IF(Q$117=0,0,Q$117/NFM_fec!Q$117)</f>
        <v>0.78801099154437515</v>
      </c>
    </row>
    <row r="255" spans="1:17" x14ac:dyDescent="0.25">
      <c r="A255" s="127" t="s">
        <v>146</v>
      </c>
      <c r="B255" s="166">
        <f>IF(B$122=0,0,B$122/NFM_fec!B$122)</f>
        <v>0.30937397956689777</v>
      </c>
      <c r="C255" s="166">
        <f>IF(C$122=0,0,C$122/NFM_fec!C$122)</f>
        <v>0.33867545711426089</v>
      </c>
      <c r="D255" s="166">
        <f>IF(D$122=0,0,D$122/NFM_fec!D$122)</f>
        <v>0.34443700005994343</v>
      </c>
      <c r="E255" s="166">
        <f>IF(E$122=0,0,E$122/NFM_fec!E$122)</f>
        <v>0.34443700005994349</v>
      </c>
      <c r="F255" s="166">
        <f>IF(F$122=0,0,F$122/NFM_fec!F$122)</f>
        <v>0.35491657043562852</v>
      </c>
      <c r="G255" s="166">
        <f>IF(G$122=0,0,G$122/NFM_fec!G$122)</f>
        <v>0.35491657043562846</v>
      </c>
      <c r="H255" s="166">
        <f>IF(H$122=0,0,H$122/NFM_fec!H$122)</f>
        <v>0.35491657043562846</v>
      </c>
      <c r="I255" s="166">
        <f>IF(I$122=0,0,I$122/NFM_fec!I$122)</f>
        <v>0.36176477012226754</v>
      </c>
      <c r="J255" s="166">
        <f>IF(J$122=0,0,J$122/NFM_fec!J$122)</f>
        <v>0.36176477012226754</v>
      </c>
      <c r="K255" s="166">
        <f>IF(K$122=0,0,K$122/NFM_fec!K$122)</f>
        <v>0.36176477012226754</v>
      </c>
      <c r="L255" s="166">
        <f>IF(L$122=0,0,L$122/NFM_fec!L$122)</f>
        <v>0.36176477012226754</v>
      </c>
      <c r="M255" s="166">
        <f>IF(M$122=0,0,M$122/NFM_fec!M$122)</f>
        <v>0.36176477012226754</v>
      </c>
      <c r="N255" s="166">
        <f>IF(N$122=0,0,N$122/NFM_fec!N$122)</f>
        <v>0.36176477012226754</v>
      </c>
      <c r="O255" s="166">
        <f>IF(O$122=0,0,O$122/NFM_fec!O$122)</f>
        <v>0.3617647701222676</v>
      </c>
      <c r="P255" s="166">
        <f>IF(P$122=0,0,P$122/NFM_fec!P$122)</f>
        <v>0.36176477012226754</v>
      </c>
      <c r="Q255" s="166">
        <f>IF(Q$122=0,0,Q$122/NFM_fec!Q$122)</f>
        <v>0.36176477012226749</v>
      </c>
    </row>
    <row r="256" spans="1:17" x14ac:dyDescent="0.25">
      <c r="A256" s="127" t="s">
        <v>145</v>
      </c>
      <c r="B256" s="166">
        <f>IF(B$130=0,0,B$130/NFM_fec!B$130)</f>
        <v>0.40336047728238983</v>
      </c>
      <c r="C256" s="166">
        <f>IF(C$130=0,0,C$130/NFM_fec!C$130)</f>
        <v>0.47097108351139572</v>
      </c>
      <c r="D256" s="166">
        <f>IF(D$130=0,0,D$130/NFM_fec!D$130)</f>
        <v>0.43624261323202124</v>
      </c>
      <c r="E256" s="166">
        <f>IF(E$130=0,0,E$130/NFM_fec!E$130)</f>
        <v>0.43650911961036742</v>
      </c>
      <c r="F256" s="166">
        <f>IF(F$130=0,0,F$130/NFM_fec!F$130)</f>
        <v>0.48347614463333277</v>
      </c>
      <c r="G256" s="166">
        <f>IF(G$130=0,0,G$130/NFM_fec!G$130)</f>
        <v>0.49959116483637145</v>
      </c>
      <c r="H256" s="166">
        <f>IF(H$130=0,0,H$130/NFM_fec!H$130)</f>
        <v>0.5037995215209331</v>
      </c>
      <c r="I256" s="166">
        <f>IF(I$130=0,0,I$130/NFM_fec!I$130)</f>
        <v>0.49717828030384659</v>
      </c>
      <c r="J256" s="166">
        <f>IF(J$130=0,0,J$130/NFM_fec!J$130)</f>
        <v>0.45982315095154441</v>
      </c>
      <c r="K256" s="166">
        <f>IF(K$130=0,0,K$130/NFM_fec!K$130)</f>
        <v>0.50541013574411697</v>
      </c>
      <c r="L256" s="166">
        <f>IF(L$130=0,0,L$130/NFM_fec!L$130)</f>
        <v>0.49263173056838117</v>
      </c>
      <c r="M256" s="166">
        <f>IF(M$130=0,0,M$130/NFM_fec!M$130)</f>
        <v>0.43615471506595072</v>
      </c>
      <c r="N256" s="166">
        <f>IF(N$130=0,0,N$130/NFM_fec!N$130)</f>
        <v>0.4575117093814412</v>
      </c>
      <c r="O256" s="166">
        <f>IF(O$130=0,0,O$130/NFM_fec!O$130)</f>
        <v>0.44913006325234955</v>
      </c>
      <c r="P256" s="166">
        <f>IF(P$130=0,0,P$130/NFM_fec!P$130)</f>
        <v>0.44591558227410422</v>
      </c>
      <c r="Q256" s="166">
        <f>IF(Q$130=0,0,Q$130/NFM_fec!Q$130)</f>
        <v>0.43384768401162288</v>
      </c>
    </row>
    <row r="257" spans="1:17" x14ac:dyDescent="0.25">
      <c r="A257" s="72" t="s">
        <v>144</v>
      </c>
      <c r="B257" s="165">
        <f>IF(B$137=0,0,B$137/NFM_fec!B$137)</f>
        <v>0.43399721603481883</v>
      </c>
      <c r="C257" s="165">
        <f>IF(C$137=0,0,C$137/NFM_fec!C$137)</f>
        <v>0.46292489353402955</v>
      </c>
      <c r="D257" s="165">
        <f>IF(D$137=0,0,D$137/NFM_fec!D$137)</f>
        <v>0.44751621632702154</v>
      </c>
      <c r="E257" s="165">
        <f>IF(E$137=0,0,E$137/NFM_fec!E$137)</f>
        <v>0.45169478636270599</v>
      </c>
      <c r="F257" s="165">
        <f>IF(F$137=0,0,F$137/NFM_fec!F$137)</f>
        <v>0.48000831571697228</v>
      </c>
      <c r="G257" s="165">
        <f>IF(G$137=0,0,G$137/NFM_fec!G$137)</f>
        <v>0.48754778173506685</v>
      </c>
      <c r="H257" s="165">
        <f>IF(H$137=0,0,H$137/NFM_fec!H$137)</f>
        <v>0.5132835559425073</v>
      </c>
      <c r="I257" s="165">
        <f>IF(I$137=0,0,I$137/NFM_fec!I$137)</f>
        <v>0.49972509204188142</v>
      </c>
      <c r="J257" s="165">
        <f>IF(J$137=0,0,J$137/NFM_fec!J$137)</f>
        <v>0.47605831884607308</v>
      </c>
      <c r="K257" s="165">
        <f>IF(K$137=0,0,K$137/NFM_fec!K$137)</f>
        <v>0.48628288226785138</v>
      </c>
      <c r="L257" s="165">
        <f>IF(L$137=0,0,L$137/NFM_fec!L$137)</f>
        <v>0.4872450475643591</v>
      </c>
      <c r="M257" s="165">
        <f>IF(M$137=0,0,M$137/NFM_fec!M$137)</f>
        <v>0.48083652221408341</v>
      </c>
      <c r="N257" s="165">
        <f>IF(N$137=0,0,N$137/NFM_fec!N$137)</f>
        <v>0.48493676854964379</v>
      </c>
      <c r="O257" s="165">
        <f>IF(O$137=0,0,O$137/NFM_fec!O$137)</f>
        <v>0.49378770963451524</v>
      </c>
      <c r="P257" s="165">
        <f>IF(P$137=0,0,P$137/NFM_fec!P$137)</f>
        <v>0.4883128436567839</v>
      </c>
      <c r="Q257" s="165">
        <f>IF(Q$137=0,0,Q$137/NFM_fec!Q$137)</f>
        <v>0.4820812957988635</v>
      </c>
    </row>
  </sheetData>
  <pageMargins left="0.39370078740157483" right="0.39370078740157483" top="0.39370078740157483" bottom="0.39370078740157483" header="0.31496062992125984" footer="0.31496062992125984"/>
  <pageSetup paperSize="9" scale="28"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0">
    <tabColor theme="4" tint="0.79998168889431442"/>
    <pageSetUpPr fitToPage="1"/>
  </sheetPr>
  <dimension ref="A1:Q257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2" width="9.7109375" style="14" customWidth="1"/>
    <col min="3" max="17" width="9.7109375" style="13" customWidth="1"/>
    <col min="18" max="16384" width="9.140625" style="13"/>
  </cols>
  <sheetData>
    <row r="1" spans="1:17" ht="12.75" x14ac:dyDescent="0.25">
      <c r="A1" s="12" t="s">
        <v>362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2" spans="1:17" x14ac:dyDescent="0.25">
      <c r="A2" s="164"/>
      <c r="B2" s="163"/>
      <c r="C2" s="163"/>
      <c r="D2" s="163"/>
      <c r="E2" s="163"/>
      <c r="F2" s="163"/>
      <c r="G2" s="163"/>
      <c r="H2" s="163"/>
      <c r="I2" s="163"/>
      <c r="J2" s="163"/>
      <c r="K2" s="163"/>
      <c r="L2" s="163"/>
      <c r="M2" s="163"/>
      <c r="N2" s="163"/>
      <c r="O2" s="163"/>
      <c r="P2" s="163"/>
      <c r="Q2" s="163"/>
    </row>
    <row r="3" spans="1:17" ht="12.75" x14ac:dyDescent="0.25">
      <c r="A3" s="98" t="s">
        <v>135</v>
      </c>
      <c r="B3" s="197"/>
      <c r="C3" s="197"/>
      <c r="D3" s="197"/>
      <c r="E3" s="197"/>
      <c r="F3" s="197"/>
      <c r="G3" s="197"/>
      <c r="H3" s="197"/>
      <c r="I3" s="197"/>
      <c r="J3" s="197"/>
      <c r="K3" s="197"/>
      <c r="L3" s="197"/>
      <c r="M3" s="197"/>
      <c r="N3" s="197"/>
      <c r="O3" s="197"/>
      <c r="P3" s="197"/>
      <c r="Q3" s="197"/>
    </row>
    <row r="4" spans="1:17" x14ac:dyDescent="0.25">
      <c r="A4" s="164"/>
      <c r="B4" s="163"/>
      <c r="C4" s="163"/>
      <c r="D4" s="163"/>
      <c r="E4" s="163"/>
      <c r="F4" s="163"/>
      <c r="G4" s="163"/>
      <c r="H4" s="163"/>
      <c r="I4" s="163"/>
      <c r="J4" s="163"/>
      <c r="K4" s="163"/>
      <c r="L4" s="163"/>
      <c r="M4" s="163"/>
      <c r="N4" s="163"/>
      <c r="O4" s="163"/>
      <c r="P4" s="163"/>
      <c r="Q4" s="163"/>
    </row>
    <row r="5" spans="1:17" ht="12.75" x14ac:dyDescent="0.25">
      <c r="A5" s="97" t="s">
        <v>44</v>
      </c>
      <c r="B5" s="96">
        <v>31.440366614569282</v>
      </c>
      <c r="C5" s="96">
        <v>31.418871573862315</v>
      </c>
      <c r="D5" s="96">
        <v>35.705961222889769</v>
      </c>
      <c r="E5" s="96">
        <v>45.74851172941532</v>
      </c>
      <c r="F5" s="96">
        <v>41.027671029663615</v>
      </c>
      <c r="G5" s="96">
        <v>48.753511256666684</v>
      </c>
      <c r="H5" s="96">
        <v>42.508271599333881</v>
      </c>
      <c r="I5" s="96">
        <v>35.305774882816841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  <c r="P5" s="96">
        <v>0</v>
      </c>
      <c r="Q5" s="96">
        <v>0</v>
      </c>
    </row>
    <row r="6" spans="1:17" x14ac:dyDescent="0.25">
      <c r="A6" s="132" t="s">
        <v>83</v>
      </c>
      <c r="B6" s="160">
        <v>0</v>
      </c>
      <c r="C6" s="160">
        <v>0</v>
      </c>
      <c r="D6" s="160">
        <v>0</v>
      </c>
      <c r="E6" s="160">
        <v>0</v>
      </c>
      <c r="F6" s="160">
        <v>0</v>
      </c>
      <c r="G6" s="160">
        <v>0</v>
      </c>
      <c r="H6" s="160">
        <v>0</v>
      </c>
      <c r="I6" s="160">
        <v>0</v>
      </c>
      <c r="J6" s="160">
        <v>0</v>
      </c>
      <c r="K6" s="160">
        <v>0</v>
      </c>
      <c r="L6" s="160">
        <v>0</v>
      </c>
      <c r="M6" s="160">
        <v>0</v>
      </c>
      <c r="N6" s="160">
        <v>0</v>
      </c>
      <c r="O6" s="160">
        <v>0</v>
      </c>
      <c r="P6" s="160">
        <v>0</v>
      </c>
      <c r="Q6" s="160">
        <v>0</v>
      </c>
    </row>
    <row r="7" spans="1:17" x14ac:dyDescent="0.25">
      <c r="A7" s="76" t="s">
        <v>82</v>
      </c>
      <c r="B7" s="159">
        <v>0</v>
      </c>
      <c r="C7" s="159">
        <v>0</v>
      </c>
      <c r="D7" s="159">
        <v>0</v>
      </c>
      <c r="E7" s="159">
        <v>0</v>
      </c>
      <c r="F7" s="159">
        <v>0</v>
      </c>
      <c r="G7" s="159">
        <v>0</v>
      </c>
      <c r="H7" s="159">
        <v>0</v>
      </c>
      <c r="I7" s="159">
        <v>0</v>
      </c>
      <c r="J7" s="159">
        <v>0</v>
      </c>
      <c r="K7" s="159">
        <v>0</v>
      </c>
      <c r="L7" s="159">
        <v>0</v>
      </c>
      <c r="M7" s="159">
        <v>0</v>
      </c>
      <c r="N7" s="159">
        <v>0</v>
      </c>
      <c r="O7" s="159">
        <v>0</v>
      </c>
      <c r="P7" s="159">
        <v>0</v>
      </c>
      <c r="Q7" s="159">
        <v>0</v>
      </c>
    </row>
    <row r="8" spans="1:17" x14ac:dyDescent="0.25">
      <c r="A8" s="76" t="s">
        <v>81</v>
      </c>
      <c r="B8" s="159">
        <v>0</v>
      </c>
      <c r="C8" s="159">
        <v>0</v>
      </c>
      <c r="D8" s="159">
        <v>0</v>
      </c>
      <c r="E8" s="159">
        <v>0</v>
      </c>
      <c r="F8" s="159">
        <v>0</v>
      </c>
      <c r="G8" s="159">
        <v>0</v>
      </c>
      <c r="H8" s="159">
        <v>0</v>
      </c>
      <c r="I8" s="159">
        <v>0</v>
      </c>
      <c r="J8" s="159">
        <v>0</v>
      </c>
      <c r="K8" s="159">
        <v>0</v>
      </c>
      <c r="L8" s="159">
        <v>0</v>
      </c>
      <c r="M8" s="159">
        <v>0</v>
      </c>
      <c r="N8" s="159">
        <v>0</v>
      </c>
      <c r="O8" s="159">
        <v>0</v>
      </c>
      <c r="P8" s="159">
        <v>0</v>
      </c>
      <c r="Q8" s="159">
        <v>0</v>
      </c>
    </row>
    <row r="9" spans="1:17" x14ac:dyDescent="0.25">
      <c r="A9" s="76" t="s">
        <v>80</v>
      </c>
      <c r="B9" s="159">
        <v>0</v>
      </c>
      <c r="C9" s="159">
        <v>0</v>
      </c>
      <c r="D9" s="159">
        <v>0</v>
      </c>
      <c r="E9" s="159">
        <v>0</v>
      </c>
      <c r="F9" s="159">
        <v>0</v>
      </c>
      <c r="G9" s="159">
        <v>0</v>
      </c>
      <c r="H9" s="159">
        <v>0</v>
      </c>
      <c r="I9" s="159">
        <v>0</v>
      </c>
      <c r="J9" s="159">
        <v>0</v>
      </c>
      <c r="K9" s="159">
        <v>0</v>
      </c>
      <c r="L9" s="159">
        <v>0</v>
      </c>
      <c r="M9" s="159">
        <v>0</v>
      </c>
      <c r="N9" s="159">
        <v>0</v>
      </c>
      <c r="O9" s="159">
        <v>0</v>
      </c>
      <c r="P9" s="159">
        <v>0</v>
      </c>
      <c r="Q9" s="159">
        <v>0</v>
      </c>
    </row>
    <row r="10" spans="1:17" x14ac:dyDescent="0.25">
      <c r="A10" s="129" t="s">
        <v>79</v>
      </c>
      <c r="B10" s="158">
        <v>5.5925942368721011E-2</v>
      </c>
      <c r="C10" s="158">
        <v>2.0047842125423255E-2</v>
      </c>
      <c r="D10" s="158">
        <v>1.9838309997643317E-2</v>
      </c>
      <c r="E10" s="158">
        <v>2.6185950983596166E-2</v>
      </c>
      <c r="F10" s="158">
        <v>2.5291072964500255E-2</v>
      </c>
      <c r="G10" s="158">
        <v>3.1576976692620995E-2</v>
      </c>
      <c r="H10" s="158">
        <v>2.8286089923111553E-2</v>
      </c>
      <c r="I10" s="158">
        <v>2.3549066931439454E-2</v>
      </c>
      <c r="J10" s="158">
        <v>0</v>
      </c>
      <c r="K10" s="158">
        <v>0</v>
      </c>
      <c r="L10" s="158">
        <v>0</v>
      </c>
      <c r="M10" s="158">
        <v>0</v>
      </c>
      <c r="N10" s="158">
        <v>0</v>
      </c>
      <c r="O10" s="158">
        <v>0</v>
      </c>
      <c r="P10" s="158">
        <v>0</v>
      </c>
      <c r="Q10" s="158">
        <v>0</v>
      </c>
    </row>
    <row r="11" spans="1:17" x14ac:dyDescent="0.25">
      <c r="A11" s="92" t="s">
        <v>125</v>
      </c>
      <c r="B11" s="91">
        <v>0</v>
      </c>
      <c r="C11" s="91">
        <v>0</v>
      </c>
      <c r="D11" s="91">
        <v>0</v>
      </c>
      <c r="E11" s="91">
        <v>0</v>
      </c>
      <c r="F11" s="91">
        <v>0</v>
      </c>
      <c r="G11" s="91">
        <v>0</v>
      </c>
      <c r="H11" s="91">
        <v>0</v>
      </c>
      <c r="I11" s="91">
        <v>0</v>
      </c>
      <c r="J11" s="91">
        <v>0</v>
      </c>
      <c r="K11" s="91">
        <v>0</v>
      </c>
      <c r="L11" s="91">
        <v>0</v>
      </c>
      <c r="M11" s="91">
        <v>0</v>
      </c>
      <c r="N11" s="91">
        <v>0</v>
      </c>
      <c r="O11" s="91">
        <v>0</v>
      </c>
      <c r="P11" s="91">
        <v>0</v>
      </c>
      <c r="Q11" s="91">
        <v>0</v>
      </c>
    </row>
    <row r="12" spans="1:17" x14ac:dyDescent="0.25">
      <c r="A12" s="92" t="s">
        <v>26</v>
      </c>
      <c r="B12" s="91">
        <v>5.5925942368721011E-2</v>
      </c>
      <c r="C12" s="91">
        <v>2.0047842125423255E-2</v>
      </c>
      <c r="D12" s="91">
        <v>1.9838309997643317E-2</v>
      </c>
      <c r="E12" s="91">
        <v>2.6185950983596166E-2</v>
      </c>
      <c r="F12" s="91">
        <v>2.5291072964500255E-2</v>
      </c>
      <c r="G12" s="91">
        <v>3.1576976692620995E-2</v>
      </c>
      <c r="H12" s="91">
        <v>2.8286089923111553E-2</v>
      </c>
      <c r="I12" s="91">
        <v>2.3549066931439454E-2</v>
      </c>
      <c r="J12" s="91">
        <v>0</v>
      </c>
      <c r="K12" s="91">
        <v>0</v>
      </c>
      <c r="L12" s="91">
        <v>0</v>
      </c>
      <c r="M12" s="91">
        <v>0</v>
      </c>
      <c r="N12" s="91">
        <v>0</v>
      </c>
      <c r="O12" s="91">
        <v>0</v>
      </c>
      <c r="P12" s="91">
        <v>0</v>
      </c>
      <c r="Q12" s="91">
        <v>0</v>
      </c>
    </row>
    <row r="13" spans="1:17" x14ac:dyDescent="0.25">
      <c r="A13" s="92" t="s">
        <v>126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2" t="s">
        <v>21</v>
      </c>
      <c r="B14" s="157">
        <v>0</v>
      </c>
      <c r="C14" s="157">
        <v>0</v>
      </c>
      <c r="D14" s="157">
        <v>0</v>
      </c>
      <c r="E14" s="157">
        <v>0</v>
      </c>
      <c r="F14" s="157">
        <v>0</v>
      </c>
      <c r="G14" s="157">
        <v>0</v>
      </c>
      <c r="H14" s="157">
        <v>0</v>
      </c>
      <c r="I14" s="157">
        <v>0</v>
      </c>
      <c r="J14" s="157">
        <v>0</v>
      </c>
      <c r="K14" s="157">
        <v>0</v>
      </c>
      <c r="L14" s="157">
        <v>0</v>
      </c>
      <c r="M14" s="157">
        <v>0</v>
      </c>
      <c r="N14" s="157">
        <v>0</v>
      </c>
      <c r="O14" s="157">
        <v>0</v>
      </c>
      <c r="P14" s="157">
        <v>0</v>
      </c>
      <c r="Q14" s="157">
        <v>0</v>
      </c>
    </row>
    <row r="15" spans="1:17" x14ac:dyDescent="0.25">
      <c r="A15" s="156" t="s">
        <v>152</v>
      </c>
      <c r="B15" s="206">
        <v>30.595913208395924</v>
      </c>
      <c r="C15" s="206">
        <v>30.4566089958223</v>
      </c>
      <c r="D15" s="206">
        <v>34.753755833259284</v>
      </c>
      <c r="E15" s="206">
        <v>44.491630288297493</v>
      </c>
      <c r="F15" s="206">
        <v>39.813742222764439</v>
      </c>
      <c r="G15" s="206">
        <v>47.237869682433697</v>
      </c>
      <c r="H15" s="206">
        <v>41.150587034491451</v>
      </c>
      <c r="I15" s="206">
        <v>34.175459424718355</v>
      </c>
      <c r="J15" s="206">
        <v>0</v>
      </c>
      <c r="K15" s="206">
        <v>0</v>
      </c>
      <c r="L15" s="206">
        <v>0</v>
      </c>
      <c r="M15" s="206">
        <v>0</v>
      </c>
      <c r="N15" s="206">
        <v>0</v>
      </c>
      <c r="O15" s="206">
        <v>0</v>
      </c>
      <c r="P15" s="206">
        <v>0</v>
      </c>
      <c r="Q15" s="206">
        <v>0</v>
      </c>
    </row>
    <row r="16" spans="1:17" x14ac:dyDescent="0.25">
      <c r="A16" s="88" t="s">
        <v>33</v>
      </c>
      <c r="B16" s="87">
        <v>27.676617546674073</v>
      </c>
      <c r="C16" s="87">
        <v>18.60043578922312</v>
      </c>
      <c r="D16" s="87">
        <v>30.409137766440093</v>
      </c>
      <c r="E16" s="87">
        <v>36.264939085583784</v>
      </c>
      <c r="F16" s="87">
        <v>27.046347003624579</v>
      </c>
      <c r="G16" s="87">
        <v>27.567381953890738</v>
      </c>
      <c r="H16" s="87">
        <v>21.681996975056524</v>
      </c>
      <c r="I16" s="87">
        <v>17.572096653417653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  <c r="P16" s="87">
        <v>0</v>
      </c>
      <c r="Q16" s="87">
        <v>0</v>
      </c>
    </row>
    <row r="17" spans="1:17" x14ac:dyDescent="0.25">
      <c r="A17" s="88" t="s">
        <v>31</v>
      </c>
      <c r="B17" s="87">
        <v>0</v>
      </c>
      <c r="C17" s="87">
        <v>0</v>
      </c>
      <c r="D17" s="87">
        <v>0</v>
      </c>
      <c r="E17" s="87">
        <v>0</v>
      </c>
      <c r="F17" s="87">
        <v>0</v>
      </c>
      <c r="G17" s="87">
        <v>0</v>
      </c>
      <c r="H17" s="87">
        <v>0</v>
      </c>
      <c r="I17" s="87">
        <v>0</v>
      </c>
      <c r="J17" s="87">
        <v>0</v>
      </c>
      <c r="K17" s="87">
        <v>0</v>
      </c>
      <c r="L17" s="87">
        <v>0</v>
      </c>
      <c r="M17" s="87">
        <v>0</v>
      </c>
      <c r="N17" s="87">
        <v>0</v>
      </c>
      <c r="O17" s="87">
        <v>0</v>
      </c>
      <c r="P17" s="87">
        <v>0</v>
      </c>
      <c r="Q17" s="87">
        <v>0</v>
      </c>
    </row>
    <row r="18" spans="1:17" x14ac:dyDescent="0.25">
      <c r="A18" s="88" t="s">
        <v>30</v>
      </c>
      <c r="B18" s="87">
        <v>0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0</v>
      </c>
      <c r="I18" s="87">
        <v>0</v>
      </c>
      <c r="J18" s="87">
        <v>0</v>
      </c>
      <c r="K18" s="87">
        <v>0</v>
      </c>
      <c r="L18" s="87">
        <v>0</v>
      </c>
      <c r="M18" s="87">
        <v>0</v>
      </c>
      <c r="N18" s="87">
        <v>0</v>
      </c>
      <c r="O18" s="87">
        <v>0</v>
      </c>
      <c r="P18" s="87">
        <v>0</v>
      </c>
      <c r="Q18" s="87">
        <v>0</v>
      </c>
    </row>
    <row r="19" spans="1:17" x14ac:dyDescent="0.25">
      <c r="A19" s="88" t="s">
        <v>125</v>
      </c>
      <c r="B19" s="87">
        <v>0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0</v>
      </c>
      <c r="I19" s="87">
        <v>0</v>
      </c>
      <c r="J19" s="87">
        <v>0</v>
      </c>
      <c r="K19" s="87">
        <v>0</v>
      </c>
      <c r="L19" s="87">
        <v>0</v>
      </c>
      <c r="M19" s="87">
        <v>0</v>
      </c>
      <c r="N19" s="87">
        <v>0</v>
      </c>
      <c r="O19" s="87">
        <v>0</v>
      </c>
      <c r="P19" s="87">
        <v>0</v>
      </c>
      <c r="Q19" s="87">
        <v>0</v>
      </c>
    </row>
    <row r="20" spans="1:17" x14ac:dyDescent="0.25">
      <c r="A20" s="88" t="s">
        <v>29</v>
      </c>
      <c r="B20" s="87">
        <v>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0</v>
      </c>
      <c r="I20" s="87">
        <v>0</v>
      </c>
      <c r="J20" s="87">
        <v>0</v>
      </c>
      <c r="K20" s="87">
        <v>0</v>
      </c>
      <c r="L20" s="87">
        <v>0</v>
      </c>
      <c r="M20" s="87">
        <v>0</v>
      </c>
      <c r="N20" s="87">
        <v>0</v>
      </c>
      <c r="O20" s="87">
        <v>0</v>
      </c>
      <c r="P20" s="87">
        <v>0</v>
      </c>
      <c r="Q20" s="87">
        <v>0</v>
      </c>
    </row>
    <row r="21" spans="1:17" x14ac:dyDescent="0.25">
      <c r="A21" s="88" t="s">
        <v>28</v>
      </c>
      <c r="B21" s="87">
        <v>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0</v>
      </c>
      <c r="I21" s="87">
        <v>0</v>
      </c>
      <c r="J21" s="87">
        <v>0</v>
      </c>
      <c r="K21" s="87">
        <v>0</v>
      </c>
      <c r="L21" s="87">
        <v>0</v>
      </c>
      <c r="M21" s="87">
        <v>0</v>
      </c>
      <c r="N21" s="87">
        <v>0</v>
      </c>
      <c r="O21" s="87">
        <v>0</v>
      </c>
      <c r="P21" s="87">
        <v>0</v>
      </c>
      <c r="Q21" s="87">
        <v>0</v>
      </c>
    </row>
    <row r="22" spans="1:17" x14ac:dyDescent="0.25">
      <c r="A22" s="88" t="s">
        <v>26</v>
      </c>
      <c r="B22" s="87">
        <v>2.9192956617218493</v>
      </c>
      <c r="C22" s="87">
        <v>11.856173206599181</v>
      </c>
      <c r="D22" s="87">
        <v>4.3446180668191889</v>
      </c>
      <c r="E22" s="87">
        <v>8.2266912027137078</v>
      </c>
      <c r="F22" s="87">
        <v>12.767395219139861</v>
      </c>
      <c r="G22" s="87">
        <v>19.670487728542955</v>
      </c>
      <c r="H22" s="87">
        <v>19.468590059434931</v>
      </c>
      <c r="I22" s="87">
        <v>16.603362771300706</v>
      </c>
      <c r="J22" s="87">
        <v>0</v>
      </c>
      <c r="K22" s="87">
        <v>0</v>
      </c>
      <c r="L22" s="87">
        <v>0</v>
      </c>
      <c r="M22" s="87">
        <v>0</v>
      </c>
      <c r="N22" s="87">
        <v>0</v>
      </c>
      <c r="O22" s="87">
        <v>0</v>
      </c>
      <c r="P22" s="87">
        <v>0</v>
      </c>
      <c r="Q22" s="87">
        <v>0</v>
      </c>
    </row>
    <row r="23" spans="1:17" x14ac:dyDescent="0.25">
      <c r="A23" s="88" t="s">
        <v>25</v>
      </c>
      <c r="B23" s="87">
        <v>0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0</v>
      </c>
      <c r="I23" s="87">
        <v>0</v>
      </c>
      <c r="J23" s="87">
        <v>0</v>
      </c>
      <c r="K23" s="87">
        <v>0</v>
      </c>
      <c r="L23" s="87">
        <v>0</v>
      </c>
      <c r="M23" s="87">
        <v>0</v>
      </c>
      <c r="N23" s="87">
        <v>0</v>
      </c>
      <c r="O23" s="87">
        <v>0</v>
      </c>
      <c r="P23" s="87">
        <v>0</v>
      </c>
      <c r="Q23" s="87">
        <v>0</v>
      </c>
    </row>
    <row r="24" spans="1:17" x14ac:dyDescent="0.25">
      <c r="A24" s="88" t="s">
        <v>86</v>
      </c>
      <c r="B24" s="87">
        <v>0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0</v>
      </c>
      <c r="I24" s="87">
        <v>0</v>
      </c>
      <c r="J24" s="87">
        <v>0</v>
      </c>
      <c r="K24" s="87">
        <v>0</v>
      </c>
      <c r="L24" s="87">
        <v>0</v>
      </c>
      <c r="M24" s="87">
        <v>0</v>
      </c>
      <c r="N24" s="87">
        <v>0</v>
      </c>
      <c r="O24" s="87">
        <v>0</v>
      </c>
      <c r="P24" s="87">
        <v>0</v>
      </c>
      <c r="Q24" s="87">
        <v>0</v>
      </c>
    </row>
    <row r="25" spans="1:17" x14ac:dyDescent="0.25">
      <c r="A25" s="88" t="s">
        <v>22</v>
      </c>
      <c r="B25" s="87">
        <v>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0</v>
      </c>
      <c r="I25" s="87">
        <v>0</v>
      </c>
      <c r="J25" s="87">
        <v>0</v>
      </c>
      <c r="K25" s="87">
        <v>0</v>
      </c>
      <c r="L25" s="87">
        <v>0</v>
      </c>
      <c r="M25" s="87">
        <v>0</v>
      </c>
      <c r="N25" s="87">
        <v>0</v>
      </c>
      <c r="O25" s="87">
        <v>0</v>
      </c>
      <c r="P25" s="87">
        <v>0</v>
      </c>
      <c r="Q25" s="87">
        <v>0</v>
      </c>
    </row>
    <row r="26" spans="1:17" x14ac:dyDescent="0.25">
      <c r="A26" s="156" t="s">
        <v>151</v>
      </c>
      <c r="B26" s="204">
        <v>0.78852746380463623</v>
      </c>
      <c r="C26" s="204">
        <v>0.94221473591459204</v>
      </c>
      <c r="D26" s="204">
        <v>0.93236707963284993</v>
      </c>
      <c r="E26" s="204">
        <v>1.230695490134234</v>
      </c>
      <c r="F26" s="204">
        <v>1.1886377339346785</v>
      </c>
      <c r="G26" s="204">
        <v>1.4840645975403686</v>
      </c>
      <c r="H26" s="204">
        <v>1.3293984749193191</v>
      </c>
      <c r="I26" s="204">
        <v>1.1067663911670411</v>
      </c>
      <c r="J26" s="204">
        <v>0</v>
      </c>
      <c r="K26" s="204">
        <v>0</v>
      </c>
      <c r="L26" s="204">
        <v>0</v>
      </c>
      <c r="M26" s="204">
        <v>0</v>
      </c>
      <c r="N26" s="204">
        <v>0</v>
      </c>
      <c r="O26" s="204">
        <v>0</v>
      </c>
      <c r="P26" s="204">
        <v>0</v>
      </c>
      <c r="Q26" s="204">
        <v>0</v>
      </c>
    </row>
    <row r="27" spans="1:17" x14ac:dyDescent="0.25">
      <c r="A27" s="84" t="s">
        <v>30</v>
      </c>
      <c r="B27" s="208">
        <v>0</v>
      </c>
      <c r="C27" s="208">
        <v>0</v>
      </c>
      <c r="D27" s="208">
        <v>0</v>
      </c>
      <c r="E27" s="208">
        <v>0</v>
      </c>
      <c r="F27" s="208">
        <v>0</v>
      </c>
      <c r="G27" s="208">
        <v>0</v>
      </c>
      <c r="H27" s="208">
        <v>0</v>
      </c>
      <c r="I27" s="208">
        <v>0</v>
      </c>
      <c r="J27" s="208">
        <v>0</v>
      </c>
      <c r="K27" s="208">
        <v>0</v>
      </c>
      <c r="L27" s="208">
        <v>0</v>
      </c>
      <c r="M27" s="208">
        <v>0</v>
      </c>
      <c r="N27" s="208">
        <v>0</v>
      </c>
      <c r="O27" s="208">
        <v>0</v>
      </c>
      <c r="P27" s="208">
        <v>0</v>
      </c>
      <c r="Q27" s="208">
        <v>0</v>
      </c>
    </row>
    <row r="28" spans="1:17" x14ac:dyDescent="0.25">
      <c r="A28" s="84" t="s">
        <v>125</v>
      </c>
      <c r="B28" s="208">
        <v>0</v>
      </c>
      <c r="C28" s="208">
        <v>0</v>
      </c>
      <c r="D28" s="208">
        <v>0</v>
      </c>
      <c r="E28" s="208">
        <v>0</v>
      </c>
      <c r="F28" s="208">
        <v>0</v>
      </c>
      <c r="G28" s="208">
        <v>0</v>
      </c>
      <c r="H28" s="208">
        <v>0</v>
      </c>
      <c r="I28" s="208">
        <v>0</v>
      </c>
      <c r="J28" s="208">
        <v>0</v>
      </c>
      <c r="K28" s="208">
        <v>0</v>
      </c>
      <c r="L28" s="208">
        <v>0</v>
      </c>
      <c r="M28" s="208">
        <v>0</v>
      </c>
      <c r="N28" s="208">
        <v>0</v>
      </c>
      <c r="O28" s="208">
        <v>0</v>
      </c>
      <c r="P28" s="208">
        <v>0</v>
      </c>
      <c r="Q28" s="208">
        <v>0</v>
      </c>
    </row>
    <row r="29" spans="1:17" x14ac:dyDescent="0.25">
      <c r="A29" s="84" t="s">
        <v>29</v>
      </c>
      <c r="B29" s="208">
        <v>0</v>
      </c>
      <c r="C29" s="208">
        <v>0</v>
      </c>
      <c r="D29" s="208">
        <v>0</v>
      </c>
      <c r="E29" s="208">
        <v>0</v>
      </c>
      <c r="F29" s="208">
        <v>0</v>
      </c>
      <c r="G29" s="208">
        <v>0</v>
      </c>
      <c r="H29" s="208">
        <v>0</v>
      </c>
      <c r="I29" s="208">
        <v>0</v>
      </c>
      <c r="J29" s="208">
        <v>0</v>
      </c>
      <c r="K29" s="208">
        <v>0</v>
      </c>
      <c r="L29" s="208">
        <v>0</v>
      </c>
      <c r="M29" s="208">
        <v>0</v>
      </c>
      <c r="N29" s="208">
        <v>0</v>
      </c>
      <c r="O29" s="208">
        <v>0</v>
      </c>
      <c r="P29" s="208">
        <v>0</v>
      </c>
      <c r="Q29" s="208">
        <v>0</v>
      </c>
    </row>
    <row r="30" spans="1:17" x14ac:dyDescent="0.25">
      <c r="A30" s="84" t="s">
        <v>26</v>
      </c>
      <c r="B30" s="208">
        <v>0.78852746380463623</v>
      </c>
      <c r="C30" s="208">
        <v>0.94221473591459204</v>
      </c>
      <c r="D30" s="208">
        <v>0.93236707963284993</v>
      </c>
      <c r="E30" s="208">
        <v>1.230695490134234</v>
      </c>
      <c r="F30" s="208">
        <v>1.1886377339346785</v>
      </c>
      <c r="G30" s="208">
        <v>1.4840645975403686</v>
      </c>
      <c r="H30" s="208">
        <v>1.3293984749193191</v>
      </c>
      <c r="I30" s="208">
        <v>1.1067663911670411</v>
      </c>
      <c r="J30" s="208">
        <v>0</v>
      </c>
      <c r="K30" s="208">
        <v>0</v>
      </c>
      <c r="L30" s="208">
        <v>0</v>
      </c>
      <c r="M30" s="208">
        <v>0</v>
      </c>
      <c r="N30" s="208">
        <v>0</v>
      </c>
      <c r="O30" s="208">
        <v>0</v>
      </c>
      <c r="P30" s="208">
        <v>0</v>
      </c>
      <c r="Q30" s="208">
        <v>0</v>
      </c>
    </row>
    <row r="31" spans="1:17" x14ac:dyDescent="0.25">
      <c r="A31" s="82" t="s">
        <v>21</v>
      </c>
      <c r="B31" s="207">
        <v>0</v>
      </c>
      <c r="C31" s="207">
        <v>0</v>
      </c>
      <c r="D31" s="207">
        <v>0</v>
      </c>
      <c r="E31" s="207">
        <v>0</v>
      </c>
      <c r="F31" s="207">
        <v>0</v>
      </c>
      <c r="G31" s="207">
        <v>0</v>
      </c>
      <c r="H31" s="207">
        <v>0</v>
      </c>
      <c r="I31" s="207">
        <v>0</v>
      </c>
      <c r="J31" s="207">
        <v>0</v>
      </c>
      <c r="K31" s="207">
        <v>0</v>
      </c>
      <c r="L31" s="207">
        <v>0</v>
      </c>
      <c r="M31" s="207">
        <v>0</v>
      </c>
      <c r="N31" s="207">
        <v>0</v>
      </c>
      <c r="O31" s="207">
        <v>0</v>
      </c>
      <c r="P31" s="207">
        <v>0</v>
      </c>
      <c r="Q31" s="207">
        <v>0</v>
      </c>
    </row>
    <row r="32" spans="1:17" x14ac:dyDescent="0.25">
      <c r="A32" s="196"/>
      <c r="B32" s="196"/>
      <c r="C32" s="196"/>
      <c r="D32" s="196"/>
      <c r="E32" s="196"/>
      <c r="F32" s="196"/>
      <c r="G32" s="196"/>
      <c r="H32" s="196"/>
      <c r="I32" s="196"/>
      <c r="J32" s="196"/>
      <c r="K32" s="196"/>
      <c r="L32" s="196"/>
      <c r="M32" s="196"/>
      <c r="N32" s="196"/>
      <c r="O32" s="196"/>
      <c r="P32" s="196"/>
      <c r="Q32" s="196"/>
    </row>
    <row r="33" spans="1:17" ht="12.75" x14ac:dyDescent="0.25">
      <c r="A33" s="97" t="s">
        <v>43</v>
      </c>
      <c r="B33" s="96">
        <v>199.50429783613637</v>
      </c>
      <c r="C33" s="96">
        <v>191.44172352405241</v>
      </c>
      <c r="D33" s="96">
        <v>226.14850761119004</v>
      </c>
      <c r="E33" s="96">
        <v>208.20304316703783</v>
      </c>
      <c r="F33" s="96">
        <v>272.57044489771846</v>
      </c>
      <c r="G33" s="96">
        <v>273.07069398105671</v>
      </c>
      <c r="H33" s="96">
        <v>254.18938577839111</v>
      </c>
      <c r="I33" s="96">
        <v>253.05245649222198</v>
      </c>
      <c r="J33" s="96">
        <v>279.41346526182025</v>
      </c>
      <c r="K33" s="96">
        <v>253.17009113937792</v>
      </c>
      <c r="L33" s="96">
        <v>293.49144116206998</v>
      </c>
      <c r="M33" s="96">
        <v>314.32918753152518</v>
      </c>
      <c r="N33" s="96">
        <v>301.05202801680542</v>
      </c>
      <c r="O33" s="96">
        <v>314.13325566140099</v>
      </c>
      <c r="P33" s="96">
        <v>318.4155866627774</v>
      </c>
      <c r="Q33" s="96">
        <v>335.87783897816485</v>
      </c>
    </row>
    <row r="34" spans="1:17" x14ac:dyDescent="0.25">
      <c r="A34" s="132" t="s">
        <v>83</v>
      </c>
      <c r="B34" s="160">
        <v>0</v>
      </c>
      <c r="C34" s="160">
        <v>0</v>
      </c>
      <c r="D34" s="160">
        <v>0</v>
      </c>
      <c r="E34" s="160">
        <v>0</v>
      </c>
      <c r="F34" s="160">
        <v>0</v>
      </c>
      <c r="G34" s="160">
        <v>0</v>
      </c>
      <c r="H34" s="160">
        <v>0</v>
      </c>
      <c r="I34" s="160">
        <v>0</v>
      </c>
      <c r="J34" s="160">
        <v>0</v>
      </c>
      <c r="K34" s="160">
        <v>0</v>
      </c>
      <c r="L34" s="160">
        <v>0</v>
      </c>
      <c r="M34" s="160">
        <v>0</v>
      </c>
      <c r="N34" s="160">
        <v>0</v>
      </c>
      <c r="O34" s="160">
        <v>0</v>
      </c>
      <c r="P34" s="160">
        <v>0</v>
      </c>
      <c r="Q34" s="160">
        <v>0</v>
      </c>
    </row>
    <row r="35" spans="1:17" x14ac:dyDescent="0.25">
      <c r="A35" s="76" t="s">
        <v>82</v>
      </c>
      <c r="B35" s="159">
        <v>0</v>
      </c>
      <c r="C35" s="159">
        <v>0</v>
      </c>
      <c r="D35" s="159">
        <v>0</v>
      </c>
      <c r="E35" s="159">
        <v>0</v>
      </c>
      <c r="F35" s="159">
        <v>0</v>
      </c>
      <c r="G35" s="159">
        <v>0</v>
      </c>
      <c r="H35" s="159">
        <v>0</v>
      </c>
      <c r="I35" s="159">
        <v>0</v>
      </c>
      <c r="J35" s="159">
        <v>0</v>
      </c>
      <c r="K35" s="159">
        <v>0</v>
      </c>
      <c r="L35" s="159">
        <v>0</v>
      </c>
      <c r="M35" s="159">
        <v>0</v>
      </c>
      <c r="N35" s="159">
        <v>0</v>
      </c>
      <c r="O35" s="159">
        <v>0</v>
      </c>
      <c r="P35" s="159">
        <v>0</v>
      </c>
      <c r="Q35" s="159">
        <v>0</v>
      </c>
    </row>
    <row r="36" spans="1:17" x14ac:dyDescent="0.25">
      <c r="A36" s="76" t="s">
        <v>81</v>
      </c>
      <c r="B36" s="159">
        <v>0</v>
      </c>
      <c r="C36" s="159">
        <v>0</v>
      </c>
      <c r="D36" s="159">
        <v>0</v>
      </c>
      <c r="E36" s="159">
        <v>0</v>
      </c>
      <c r="F36" s="159">
        <v>0</v>
      </c>
      <c r="G36" s="159">
        <v>0</v>
      </c>
      <c r="H36" s="159">
        <v>0</v>
      </c>
      <c r="I36" s="159">
        <v>0</v>
      </c>
      <c r="J36" s="159">
        <v>0</v>
      </c>
      <c r="K36" s="159">
        <v>0</v>
      </c>
      <c r="L36" s="159">
        <v>0</v>
      </c>
      <c r="M36" s="159">
        <v>0</v>
      </c>
      <c r="N36" s="159">
        <v>0</v>
      </c>
      <c r="O36" s="159">
        <v>0</v>
      </c>
      <c r="P36" s="159">
        <v>0</v>
      </c>
      <c r="Q36" s="159">
        <v>0</v>
      </c>
    </row>
    <row r="37" spans="1:17" x14ac:dyDescent="0.25">
      <c r="A37" s="76" t="s">
        <v>80</v>
      </c>
      <c r="B37" s="159">
        <v>0</v>
      </c>
      <c r="C37" s="159">
        <v>0</v>
      </c>
      <c r="D37" s="159">
        <v>0</v>
      </c>
      <c r="E37" s="159">
        <v>0</v>
      </c>
      <c r="F37" s="159">
        <v>0</v>
      </c>
      <c r="G37" s="159">
        <v>0</v>
      </c>
      <c r="H37" s="159">
        <v>0</v>
      </c>
      <c r="I37" s="159">
        <v>0</v>
      </c>
      <c r="J37" s="159">
        <v>0</v>
      </c>
      <c r="K37" s="159">
        <v>0</v>
      </c>
      <c r="L37" s="159">
        <v>0</v>
      </c>
      <c r="M37" s="159">
        <v>0</v>
      </c>
      <c r="N37" s="159">
        <v>0</v>
      </c>
      <c r="O37" s="159">
        <v>0</v>
      </c>
      <c r="P37" s="159">
        <v>0</v>
      </c>
      <c r="Q37" s="159">
        <v>0</v>
      </c>
    </row>
    <row r="38" spans="1:17" x14ac:dyDescent="0.25">
      <c r="A38" s="129" t="s">
        <v>79</v>
      </c>
      <c r="B38" s="158">
        <v>0.14357586899647104</v>
      </c>
      <c r="C38" s="158">
        <v>5.0187156015541419E-2</v>
      </c>
      <c r="D38" s="158">
        <v>5.2000410932817244E-2</v>
      </c>
      <c r="E38" s="158">
        <v>6.5745542908519791E-2</v>
      </c>
      <c r="F38" s="158">
        <v>6.2789294980712576E-2</v>
      </c>
      <c r="G38" s="158">
        <v>7.0283667805375802E-2</v>
      </c>
      <c r="H38" s="158">
        <v>6.2088840056097702E-2</v>
      </c>
      <c r="I38" s="158">
        <v>5.2415239541365705E-2</v>
      </c>
      <c r="J38" s="158">
        <v>7.6429341401269349E-2</v>
      </c>
      <c r="K38" s="158">
        <v>8.8847752175904765E-2</v>
      </c>
      <c r="L38" s="158">
        <v>8.974453351140485E-2</v>
      </c>
      <c r="M38" s="158">
        <v>0.10653965407578128</v>
      </c>
      <c r="N38" s="158">
        <v>9.4330533742929379E-2</v>
      </c>
      <c r="O38" s="158">
        <v>0.11147589607157206</v>
      </c>
      <c r="P38" s="158">
        <v>0.11452580219241436</v>
      </c>
      <c r="Q38" s="158">
        <v>0.11870519076778237</v>
      </c>
    </row>
    <row r="39" spans="1:17" x14ac:dyDescent="0.25">
      <c r="A39" s="92" t="s">
        <v>125</v>
      </c>
      <c r="B39" s="91">
        <v>0</v>
      </c>
      <c r="C39" s="91">
        <v>0</v>
      </c>
      <c r="D39" s="91">
        <v>0</v>
      </c>
      <c r="E39" s="91">
        <v>0</v>
      </c>
      <c r="F39" s="91">
        <v>0</v>
      </c>
      <c r="G39" s="91">
        <v>0</v>
      </c>
      <c r="H39" s="91">
        <v>0</v>
      </c>
      <c r="I39" s="91">
        <v>0</v>
      </c>
      <c r="J39" s="91">
        <v>0</v>
      </c>
      <c r="K39" s="91">
        <v>0</v>
      </c>
      <c r="L39" s="91">
        <v>0</v>
      </c>
      <c r="M39" s="91">
        <v>0</v>
      </c>
      <c r="N39" s="91">
        <v>0</v>
      </c>
      <c r="O39" s="91">
        <v>0</v>
      </c>
      <c r="P39" s="91">
        <v>0</v>
      </c>
      <c r="Q39" s="91">
        <v>0</v>
      </c>
    </row>
    <row r="40" spans="1:17" x14ac:dyDescent="0.25">
      <c r="A40" s="92" t="s">
        <v>26</v>
      </c>
      <c r="B40" s="91">
        <v>0.14357586899647104</v>
      </c>
      <c r="C40" s="91">
        <v>5.0187156015541419E-2</v>
      </c>
      <c r="D40" s="91">
        <v>5.2000410932817244E-2</v>
      </c>
      <c r="E40" s="91">
        <v>6.5745542908519791E-2</v>
      </c>
      <c r="F40" s="91">
        <v>6.2789294980712576E-2</v>
      </c>
      <c r="G40" s="91">
        <v>7.0283667805375802E-2</v>
      </c>
      <c r="H40" s="91">
        <v>6.2088840056097702E-2</v>
      </c>
      <c r="I40" s="91">
        <v>5.2415239541365705E-2</v>
      </c>
      <c r="J40" s="91">
        <v>7.6429341401269349E-2</v>
      </c>
      <c r="K40" s="91">
        <v>8.8847752175904765E-2</v>
      </c>
      <c r="L40" s="91">
        <v>8.974453351140485E-2</v>
      </c>
      <c r="M40" s="91">
        <v>0.10653965407578128</v>
      </c>
      <c r="N40" s="91">
        <v>9.4330533742929379E-2</v>
      </c>
      <c r="O40" s="91">
        <v>0.11147589607157206</v>
      </c>
      <c r="P40" s="91">
        <v>0.11452580219241436</v>
      </c>
      <c r="Q40" s="91">
        <v>0.11870519076778237</v>
      </c>
    </row>
    <row r="41" spans="1:17" x14ac:dyDescent="0.25">
      <c r="A41" s="92" t="s">
        <v>126</v>
      </c>
      <c r="B41" s="91">
        <v>0</v>
      </c>
      <c r="C41" s="91">
        <v>0</v>
      </c>
      <c r="D41" s="91">
        <v>0</v>
      </c>
      <c r="E41" s="91">
        <v>0</v>
      </c>
      <c r="F41" s="91">
        <v>0</v>
      </c>
      <c r="G41" s="91">
        <v>0</v>
      </c>
      <c r="H41" s="91">
        <v>0</v>
      </c>
      <c r="I41" s="91">
        <v>0</v>
      </c>
      <c r="J41" s="91">
        <v>0</v>
      </c>
      <c r="K41" s="91">
        <v>0</v>
      </c>
      <c r="L41" s="91">
        <v>0</v>
      </c>
      <c r="M41" s="91">
        <v>0</v>
      </c>
      <c r="N41" s="91">
        <v>0</v>
      </c>
      <c r="O41" s="91">
        <v>0</v>
      </c>
      <c r="P41" s="91">
        <v>0</v>
      </c>
      <c r="Q41" s="91">
        <v>0</v>
      </c>
    </row>
    <row r="42" spans="1:17" x14ac:dyDescent="0.25">
      <c r="A42" s="92" t="s">
        <v>21</v>
      </c>
      <c r="B42" s="157">
        <v>0</v>
      </c>
      <c r="C42" s="157">
        <v>0</v>
      </c>
      <c r="D42" s="157">
        <v>0</v>
      </c>
      <c r="E42" s="157">
        <v>0</v>
      </c>
      <c r="F42" s="157">
        <v>0</v>
      </c>
      <c r="G42" s="157">
        <v>0</v>
      </c>
      <c r="H42" s="157">
        <v>0</v>
      </c>
      <c r="I42" s="157">
        <v>0</v>
      </c>
      <c r="J42" s="157">
        <v>0</v>
      </c>
      <c r="K42" s="157">
        <v>0</v>
      </c>
      <c r="L42" s="157">
        <v>0</v>
      </c>
      <c r="M42" s="157">
        <v>0</v>
      </c>
      <c r="N42" s="157">
        <v>0</v>
      </c>
      <c r="O42" s="157">
        <v>0</v>
      </c>
      <c r="P42" s="157">
        <v>0</v>
      </c>
      <c r="Q42" s="157">
        <v>0</v>
      </c>
    </row>
    <row r="43" spans="1:17" x14ac:dyDescent="0.25">
      <c r="A43" s="156" t="s">
        <v>150</v>
      </c>
      <c r="B43" s="204">
        <v>0</v>
      </c>
      <c r="C43" s="204">
        <v>0</v>
      </c>
      <c r="D43" s="204">
        <v>0</v>
      </c>
      <c r="E43" s="204">
        <v>0</v>
      </c>
      <c r="F43" s="204">
        <v>0</v>
      </c>
      <c r="G43" s="204">
        <v>0</v>
      </c>
      <c r="H43" s="204">
        <v>0</v>
      </c>
      <c r="I43" s="204">
        <v>0</v>
      </c>
      <c r="J43" s="204">
        <v>0</v>
      </c>
      <c r="K43" s="204">
        <v>0</v>
      </c>
      <c r="L43" s="204">
        <v>0</v>
      </c>
      <c r="M43" s="204">
        <v>0</v>
      </c>
      <c r="N43" s="204">
        <v>0</v>
      </c>
      <c r="O43" s="204">
        <v>0</v>
      </c>
      <c r="P43" s="204">
        <v>0</v>
      </c>
      <c r="Q43" s="204">
        <v>0</v>
      </c>
    </row>
    <row r="44" spans="1:17" x14ac:dyDescent="0.25">
      <c r="A44" s="156" t="s">
        <v>148</v>
      </c>
      <c r="B44" s="206">
        <v>12.145660858296393</v>
      </c>
      <c r="C44" s="206">
        <v>4.2711634075998903</v>
      </c>
      <c r="D44" s="206">
        <v>10.789010645854511</v>
      </c>
      <c r="E44" s="206">
        <v>13.59067375163837</v>
      </c>
      <c r="F44" s="206">
        <v>7.1023635838818215</v>
      </c>
      <c r="G44" s="206">
        <v>4.8029204784168229</v>
      </c>
      <c r="H44" s="206">
        <v>3.516877623471736</v>
      </c>
      <c r="I44" s="206">
        <v>5.3040171257490965</v>
      </c>
      <c r="J44" s="206">
        <v>15.517011293594836</v>
      </c>
      <c r="K44" s="206">
        <v>6.9969213565232664</v>
      </c>
      <c r="L44" s="206">
        <v>10.193758385134226</v>
      </c>
      <c r="M44" s="206">
        <v>28.504220093476878</v>
      </c>
      <c r="N44" s="206">
        <v>19.745774725169952</v>
      </c>
      <c r="O44" s="206">
        <v>25.881824365475172</v>
      </c>
      <c r="P44" s="206">
        <v>27.593505100215566</v>
      </c>
      <c r="Q44" s="206">
        <v>32.505603451997104</v>
      </c>
    </row>
    <row r="45" spans="1:17" x14ac:dyDescent="0.25">
      <c r="A45" s="152" t="s">
        <v>164</v>
      </c>
      <c r="B45" s="151">
        <v>12.145660858296393</v>
      </c>
      <c r="C45" s="151">
        <v>4.2711634075998903</v>
      </c>
      <c r="D45" s="151">
        <v>10.789010645854511</v>
      </c>
      <c r="E45" s="151">
        <v>13.59067375163837</v>
      </c>
      <c r="F45" s="151">
        <v>7.1023635838818215</v>
      </c>
      <c r="G45" s="151">
        <v>4.8029204784168229</v>
      </c>
      <c r="H45" s="151">
        <v>3.516877623471736</v>
      </c>
      <c r="I45" s="151">
        <v>5.3040171257490965</v>
      </c>
      <c r="J45" s="151">
        <v>15.517011293594836</v>
      </c>
      <c r="K45" s="151">
        <v>6.9969213565232664</v>
      </c>
      <c r="L45" s="151">
        <v>10.193758385134226</v>
      </c>
      <c r="M45" s="151">
        <v>28.504220093476878</v>
      </c>
      <c r="N45" s="151">
        <v>19.745774725169952</v>
      </c>
      <c r="O45" s="151">
        <v>25.881824365475172</v>
      </c>
      <c r="P45" s="151">
        <v>27.593505100215566</v>
      </c>
      <c r="Q45" s="151">
        <v>32.505603451997104</v>
      </c>
    </row>
    <row r="46" spans="1:17" x14ac:dyDescent="0.25">
      <c r="A46" s="154" t="s">
        <v>30</v>
      </c>
      <c r="B46" s="205">
        <v>0</v>
      </c>
      <c r="C46" s="205">
        <v>0</v>
      </c>
      <c r="D46" s="205">
        <v>0</v>
      </c>
      <c r="E46" s="205">
        <v>0</v>
      </c>
      <c r="F46" s="205">
        <v>0</v>
      </c>
      <c r="G46" s="205">
        <v>0</v>
      </c>
      <c r="H46" s="205">
        <v>0</v>
      </c>
      <c r="I46" s="205">
        <v>0</v>
      </c>
      <c r="J46" s="205">
        <v>0</v>
      </c>
      <c r="K46" s="205">
        <v>0</v>
      </c>
      <c r="L46" s="205">
        <v>0</v>
      </c>
      <c r="M46" s="205">
        <v>0</v>
      </c>
      <c r="N46" s="205">
        <v>0</v>
      </c>
      <c r="O46" s="205">
        <v>0</v>
      </c>
      <c r="P46" s="205">
        <v>0</v>
      </c>
      <c r="Q46" s="205">
        <v>0</v>
      </c>
    </row>
    <row r="47" spans="1:17" x14ac:dyDescent="0.25">
      <c r="A47" s="154" t="s">
        <v>125</v>
      </c>
      <c r="B47" s="205">
        <v>0</v>
      </c>
      <c r="C47" s="205">
        <v>0</v>
      </c>
      <c r="D47" s="205">
        <v>0</v>
      </c>
      <c r="E47" s="205">
        <v>0</v>
      </c>
      <c r="F47" s="205">
        <v>0</v>
      </c>
      <c r="G47" s="205">
        <v>0</v>
      </c>
      <c r="H47" s="205">
        <v>0</v>
      </c>
      <c r="I47" s="205">
        <v>0</v>
      </c>
      <c r="J47" s="205">
        <v>0</v>
      </c>
      <c r="K47" s="205">
        <v>0</v>
      </c>
      <c r="L47" s="205">
        <v>0</v>
      </c>
      <c r="M47" s="205">
        <v>0</v>
      </c>
      <c r="N47" s="205">
        <v>0</v>
      </c>
      <c r="O47" s="205">
        <v>0</v>
      </c>
      <c r="P47" s="205">
        <v>0</v>
      </c>
      <c r="Q47" s="205">
        <v>0</v>
      </c>
    </row>
    <row r="48" spans="1:17" x14ac:dyDescent="0.25">
      <c r="A48" s="154" t="s">
        <v>29</v>
      </c>
      <c r="B48" s="205">
        <v>0</v>
      </c>
      <c r="C48" s="205">
        <v>0</v>
      </c>
      <c r="D48" s="205">
        <v>0</v>
      </c>
      <c r="E48" s="205">
        <v>0</v>
      </c>
      <c r="F48" s="205">
        <v>0</v>
      </c>
      <c r="G48" s="205">
        <v>0</v>
      </c>
      <c r="H48" s="205">
        <v>0</v>
      </c>
      <c r="I48" s="205">
        <v>0</v>
      </c>
      <c r="J48" s="205">
        <v>0</v>
      </c>
      <c r="K48" s="205">
        <v>0</v>
      </c>
      <c r="L48" s="205">
        <v>0</v>
      </c>
      <c r="M48" s="205">
        <v>0</v>
      </c>
      <c r="N48" s="205">
        <v>0</v>
      </c>
      <c r="O48" s="205">
        <v>0</v>
      </c>
      <c r="P48" s="205">
        <v>0</v>
      </c>
      <c r="Q48" s="205">
        <v>0</v>
      </c>
    </row>
    <row r="49" spans="1:17" x14ac:dyDescent="0.25">
      <c r="A49" s="154" t="s">
        <v>26</v>
      </c>
      <c r="B49" s="205">
        <v>12.145660858296393</v>
      </c>
      <c r="C49" s="205">
        <v>4.2711634075998903</v>
      </c>
      <c r="D49" s="205">
        <v>10.789010645854511</v>
      </c>
      <c r="E49" s="205">
        <v>13.59067375163837</v>
      </c>
      <c r="F49" s="205">
        <v>7.1023635838818215</v>
      </c>
      <c r="G49" s="205">
        <v>4.8029204784168229</v>
      </c>
      <c r="H49" s="205">
        <v>3.516877623471736</v>
      </c>
      <c r="I49" s="205">
        <v>5.3040171257490965</v>
      </c>
      <c r="J49" s="205">
        <v>15.517011293594836</v>
      </c>
      <c r="K49" s="205">
        <v>6.9969213565232664</v>
      </c>
      <c r="L49" s="205">
        <v>10.193758385134226</v>
      </c>
      <c r="M49" s="205">
        <v>28.504220093476878</v>
      </c>
      <c r="N49" s="205">
        <v>19.745774725169952</v>
      </c>
      <c r="O49" s="205">
        <v>25.881824365475172</v>
      </c>
      <c r="P49" s="205">
        <v>27.593505100215566</v>
      </c>
      <c r="Q49" s="205">
        <v>32.505603451997104</v>
      </c>
    </row>
    <row r="50" spans="1:17" x14ac:dyDescent="0.25">
      <c r="A50" s="152" t="s">
        <v>163</v>
      </c>
      <c r="B50" s="151">
        <v>0</v>
      </c>
      <c r="C50" s="151">
        <v>0</v>
      </c>
      <c r="D50" s="151">
        <v>0</v>
      </c>
      <c r="E50" s="151">
        <v>0</v>
      </c>
      <c r="F50" s="151">
        <v>0</v>
      </c>
      <c r="G50" s="151">
        <v>0</v>
      </c>
      <c r="H50" s="151">
        <v>0</v>
      </c>
      <c r="I50" s="151">
        <v>0</v>
      </c>
      <c r="J50" s="151">
        <v>0</v>
      </c>
      <c r="K50" s="151">
        <v>0</v>
      </c>
      <c r="L50" s="151">
        <v>0</v>
      </c>
      <c r="M50" s="151">
        <v>0</v>
      </c>
      <c r="N50" s="151">
        <v>0</v>
      </c>
      <c r="O50" s="151">
        <v>0</v>
      </c>
      <c r="P50" s="151">
        <v>0</v>
      </c>
      <c r="Q50" s="151">
        <v>0</v>
      </c>
    </row>
    <row r="51" spans="1:17" x14ac:dyDescent="0.25">
      <c r="A51" s="156" t="s">
        <v>147</v>
      </c>
      <c r="B51" s="206">
        <v>10.657721108843502</v>
      </c>
      <c r="C51" s="206">
        <v>10.161082960436959</v>
      </c>
      <c r="D51" s="206">
        <v>38.750156554402722</v>
      </c>
      <c r="E51" s="206">
        <v>15.087773872490935</v>
      </c>
      <c r="F51" s="206">
        <v>13.151122018855922</v>
      </c>
      <c r="G51" s="206">
        <v>13.977299834834502</v>
      </c>
      <c r="H51" s="206">
        <v>10.261309314863297</v>
      </c>
      <c r="I51" s="206">
        <v>10.261464126931516</v>
      </c>
      <c r="J51" s="206">
        <v>20.176354626824182</v>
      </c>
      <c r="K51" s="206">
        <v>20.963872030678736</v>
      </c>
      <c r="L51" s="206">
        <v>19.736988243424317</v>
      </c>
      <c r="M51" s="206">
        <v>24.441657783972541</v>
      </c>
      <c r="N51" s="206">
        <v>21.695122757892527</v>
      </c>
      <c r="O51" s="206">
        <v>22.902975399854252</v>
      </c>
      <c r="P51" s="206">
        <v>24.711385760369417</v>
      </c>
      <c r="Q51" s="206">
        <v>26.920010335399912</v>
      </c>
    </row>
    <row r="52" spans="1:17" x14ac:dyDescent="0.25">
      <c r="A52" s="152" t="s">
        <v>162</v>
      </c>
      <c r="B52" s="151">
        <v>2.6842806959419154</v>
      </c>
      <c r="C52" s="151">
        <v>2.4214442133767915</v>
      </c>
      <c r="D52" s="151">
        <v>2.9558102282341268</v>
      </c>
      <c r="E52" s="151">
        <v>3.7483634359964677</v>
      </c>
      <c r="F52" s="151">
        <v>3.1173196561171066</v>
      </c>
      <c r="G52" s="151">
        <v>3.3042542439058358</v>
      </c>
      <c r="H52" s="151">
        <v>1.0921218127356456</v>
      </c>
      <c r="I52" s="151">
        <v>2.5397730561211511</v>
      </c>
      <c r="J52" s="151">
        <v>4.4925790326620278</v>
      </c>
      <c r="K52" s="151">
        <v>5.383283935934954</v>
      </c>
      <c r="L52" s="151">
        <v>5.4425853505244461</v>
      </c>
      <c r="M52" s="151">
        <v>6.5423204191878002</v>
      </c>
      <c r="N52" s="151">
        <v>5.7022655866542724</v>
      </c>
      <c r="O52" s="151">
        <v>6.6037859537232855</v>
      </c>
      <c r="P52" s="151">
        <v>6.8478432787444357</v>
      </c>
      <c r="Q52" s="151">
        <v>7.339612386632413</v>
      </c>
    </row>
    <row r="53" spans="1:17" x14ac:dyDescent="0.25">
      <c r="A53" s="154" t="s">
        <v>30</v>
      </c>
      <c r="B53" s="153">
        <v>0</v>
      </c>
      <c r="C53" s="153">
        <v>0</v>
      </c>
      <c r="D53" s="153">
        <v>0</v>
      </c>
      <c r="E53" s="153">
        <v>0</v>
      </c>
      <c r="F53" s="153">
        <v>0</v>
      </c>
      <c r="G53" s="153">
        <v>0</v>
      </c>
      <c r="H53" s="153">
        <v>0</v>
      </c>
      <c r="I53" s="153">
        <v>0</v>
      </c>
      <c r="J53" s="153">
        <v>0</v>
      </c>
      <c r="K53" s="153">
        <v>0</v>
      </c>
      <c r="L53" s="153">
        <v>0</v>
      </c>
      <c r="M53" s="153">
        <v>0</v>
      </c>
      <c r="N53" s="153">
        <v>0</v>
      </c>
      <c r="O53" s="153">
        <v>0</v>
      </c>
      <c r="P53" s="153">
        <v>0</v>
      </c>
      <c r="Q53" s="153">
        <v>0</v>
      </c>
    </row>
    <row r="54" spans="1:17" x14ac:dyDescent="0.25">
      <c r="A54" s="154" t="s">
        <v>125</v>
      </c>
      <c r="B54" s="153">
        <v>0</v>
      </c>
      <c r="C54" s="153">
        <v>0</v>
      </c>
      <c r="D54" s="153">
        <v>0</v>
      </c>
      <c r="E54" s="153">
        <v>0</v>
      </c>
      <c r="F54" s="153">
        <v>0</v>
      </c>
      <c r="G54" s="153">
        <v>0</v>
      </c>
      <c r="H54" s="153">
        <v>0</v>
      </c>
      <c r="I54" s="153">
        <v>0</v>
      </c>
      <c r="J54" s="153">
        <v>0</v>
      </c>
      <c r="K54" s="153">
        <v>0</v>
      </c>
      <c r="L54" s="153">
        <v>0</v>
      </c>
      <c r="M54" s="153">
        <v>0</v>
      </c>
      <c r="N54" s="153">
        <v>0</v>
      </c>
      <c r="O54" s="153">
        <v>0</v>
      </c>
      <c r="P54" s="153">
        <v>0</v>
      </c>
      <c r="Q54" s="153">
        <v>0</v>
      </c>
    </row>
    <row r="55" spans="1:17" x14ac:dyDescent="0.25">
      <c r="A55" s="154" t="s">
        <v>26</v>
      </c>
      <c r="B55" s="153">
        <v>2.6842806959419154</v>
      </c>
      <c r="C55" s="153">
        <v>2.4214442133767915</v>
      </c>
      <c r="D55" s="153">
        <v>2.9558102282341268</v>
      </c>
      <c r="E55" s="153">
        <v>3.7483634359964677</v>
      </c>
      <c r="F55" s="153">
        <v>3.1173196561171066</v>
      </c>
      <c r="G55" s="153">
        <v>3.3042542439058358</v>
      </c>
      <c r="H55" s="153">
        <v>1.0921218127356456</v>
      </c>
      <c r="I55" s="153">
        <v>2.5397730561211511</v>
      </c>
      <c r="J55" s="153">
        <v>4.4925790326620278</v>
      </c>
      <c r="K55" s="153">
        <v>5.383283935934954</v>
      </c>
      <c r="L55" s="153">
        <v>5.4425853505244461</v>
      </c>
      <c r="M55" s="153">
        <v>6.5423204191878002</v>
      </c>
      <c r="N55" s="153">
        <v>5.7022655866542724</v>
      </c>
      <c r="O55" s="153">
        <v>6.6037859537232855</v>
      </c>
      <c r="P55" s="153">
        <v>6.8478432787444357</v>
      </c>
      <c r="Q55" s="153">
        <v>7.339612386632413</v>
      </c>
    </row>
    <row r="56" spans="1:17" x14ac:dyDescent="0.25">
      <c r="A56" s="152" t="s">
        <v>161</v>
      </c>
      <c r="B56" s="151">
        <v>7.9734404129015868</v>
      </c>
      <c r="C56" s="151">
        <v>7.7396387470601677</v>
      </c>
      <c r="D56" s="151">
        <v>35.794346326168593</v>
      </c>
      <c r="E56" s="151">
        <v>11.339410436494466</v>
      </c>
      <c r="F56" s="151">
        <v>10.033802362738815</v>
      </c>
      <c r="G56" s="151">
        <v>10.673045590928666</v>
      </c>
      <c r="H56" s="151">
        <v>9.1691875021276505</v>
      </c>
      <c r="I56" s="151">
        <v>7.7216910708103654</v>
      </c>
      <c r="J56" s="151">
        <v>15.683775594162153</v>
      </c>
      <c r="K56" s="151">
        <v>15.580588094743781</v>
      </c>
      <c r="L56" s="151">
        <v>14.294402892899871</v>
      </c>
      <c r="M56" s="151">
        <v>17.899337364784742</v>
      </c>
      <c r="N56" s="151">
        <v>15.992857171238253</v>
      </c>
      <c r="O56" s="151">
        <v>16.299189446130967</v>
      </c>
      <c r="P56" s="151">
        <v>17.863542481624982</v>
      </c>
      <c r="Q56" s="151">
        <v>19.580397948767498</v>
      </c>
    </row>
    <row r="57" spans="1:17" x14ac:dyDescent="0.25">
      <c r="A57" s="150" t="s">
        <v>33</v>
      </c>
      <c r="B57" s="87">
        <v>7.2126580872413806</v>
      </c>
      <c r="C57" s="87">
        <v>4.7267459606623596</v>
      </c>
      <c r="D57" s="87">
        <v>31.31964251329811</v>
      </c>
      <c r="E57" s="87">
        <v>9.2427053376389239</v>
      </c>
      <c r="F57" s="87">
        <v>6.8161816829480459</v>
      </c>
      <c r="G57" s="87">
        <v>6.2286450763852779</v>
      </c>
      <c r="H57" s="87">
        <v>4.8311897839567406</v>
      </c>
      <c r="I57" s="87">
        <v>3.9702846460045795</v>
      </c>
      <c r="J57" s="87">
        <v>15.666773361896377</v>
      </c>
      <c r="K57" s="87">
        <v>11.594344337662427</v>
      </c>
      <c r="L57" s="87">
        <v>8.677012716285617</v>
      </c>
      <c r="M57" s="87">
        <v>12.255508014813417</v>
      </c>
      <c r="N57" s="87">
        <v>11.155308648086843</v>
      </c>
      <c r="O57" s="87">
        <v>7.716202737410315</v>
      </c>
      <c r="P57" s="87">
        <v>10.278407896958681</v>
      </c>
      <c r="Q57" s="87">
        <v>12.892218231023691</v>
      </c>
    </row>
    <row r="58" spans="1:17" x14ac:dyDescent="0.25">
      <c r="A58" s="150" t="s">
        <v>31</v>
      </c>
      <c r="B58" s="87">
        <v>0</v>
      </c>
      <c r="C58" s="87">
        <v>0</v>
      </c>
      <c r="D58" s="87">
        <v>0</v>
      </c>
      <c r="E58" s="87">
        <v>0</v>
      </c>
      <c r="F58" s="87">
        <v>0</v>
      </c>
      <c r="G58" s="87">
        <v>0</v>
      </c>
      <c r="H58" s="87">
        <v>0</v>
      </c>
      <c r="I58" s="87">
        <v>0</v>
      </c>
      <c r="J58" s="87">
        <v>0</v>
      </c>
      <c r="K58" s="87">
        <v>0</v>
      </c>
      <c r="L58" s="87">
        <v>0</v>
      </c>
      <c r="M58" s="87">
        <v>0</v>
      </c>
      <c r="N58" s="87">
        <v>0</v>
      </c>
      <c r="O58" s="87">
        <v>0</v>
      </c>
      <c r="P58" s="87">
        <v>0</v>
      </c>
      <c r="Q58" s="87">
        <v>0</v>
      </c>
    </row>
    <row r="59" spans="1:17" x14ac:dyDescent="0.25">
      <c r="A59" s="150" t="s">
        <v>30</v>
      </c>
      <c r="B59" s="87">
        <v>0</v>
      </c>
      <c r="C59" s="87">
        <v>0</v>
      </c>
      <c r="D59" s="87">
        <v>0</v>
      </c>
      <c r="E59" s="87">
        <v>0</v>
      </c>
      <c r="F59" s="87">
        <v>0</v>
      </c>
      <c r="G59" s="87">
        <v>0</v>
      </c>
      <c r="H59" s="87">
        <v>0</v>
      </c>
      <c r="I59" s="87">
        <v>0</v>
      </c>
      <c r="J59" s="87">
        <v>0</v>
      </c>
      <c r="K59" s="87">
        <v>0</v>
      </c>
      <c r="L59" s="87">
        <v>0</v>
      </c>
      <c r="M59" s="87">
        <v>0</v>
      </c>
      <c r="N59" s="87">
        <v>0</v>
      </c>
      <c r="O59" s="87">
        <v>0</v>
      </c>
      <c r="P59" s="87">
        <v>0</v>
      </c>
      <c r="Q59" s="87">
        <v>0</v>
      </c>
    </row>
    <row r="60" spans="1:17" x14ac:dyDescent="0.25">
      <c r="A60" s="150" t="s">
        <v>125</v>
      </c>
      <c r="B60" s="87">
        <v>0</v>
      </c>
      <c r="C60" s="87">
        <v>0</v>
      </c>
      <c r="D60" s="87">
        <v>0</v>
      </c>
      <c r="E60" s="87">
        <v>0</v>
      </c>
      <c r="F60" s="87">
        <v>0</v>
      </c>
      <c r="G60" s="87">
        <v>0</v>
      </c>
      <c r="H60" s="87">
        <v>0</v>
      </c>
      <c r="I60" s="87">
        <v>0</v>
      </c>
      <c r="J60" s="87">
        <v>0</v>
      </c>
      <c r="K60" s="87">
        <v>0</v>
      </c>
      <c r="L60" s="87">
        <v>0</v>
      </c>
      <c r="M60" s="87">
        <v>0</v>
      </c>
      <c r="N60" s="87">
        <v>0</v>
      </c>
      <c r="O60" s="87">
        <v>0</v>
      </c>
      <c r="P60" s="87">
        <v>0</v>
      </c>
      <c r="Q60" s="87">
        <v>0</v>
      </c>
    </row>
    <row r="61" spans="1:17" x14ac:dyDescent="0.25">
      <c r="A61" s="150" t="s">
        <v>29</v>
      </c>
      <c r="B61" s="87">
        <v>0</v>
      </c>
      <c r="C61" s="87">
        <v>0</v>
      </c>
      <c r="D61" s="87">
        <v>0</v>
      </c>
      <c r="E61" s="87">
        <v>0</v>
      </c>
      <c r="F61" s="87">
        <v>0</v>
      </c>
      <c r="G61" s="87">
        <v>0</v>
      </c>
      <c r="H61" s="87">
        <v>0</v>
      </c>
      <c r="I61" s="87">
        <v>0</v>
      </c>
      <c r="J61" s="87">
        <v>0</v>
      </c>
      <c r="K61" s="87">
        <v>0</v>
      </c>
      <c r="L61" s="87">
        <v>0</v>
      </c>
      <c r="M61" s="87">
        <v>0</v>
      </c>
      <c r="N61" s="87">
        <v>0</v>
      </c>
      <c r="O61" s="87">
        <v>0</v>
      </c>
      <c r="P61" s="87">
        <v>0</v>
      </c>
      <c r="Q61" s="87">
        <v>0</v>
      </c>
    </row>
    <row r="62" spans="1:17" x14ac:dyDescent="0.25">
      <c r="A62" s="150" t="s">
        <v>28</v>
      </c>
      <c r="B62" s="87">
        <v>0</v>
      </c>
      <c r="C62" s="87">
        <v>0</v>
      </c>
      <c r="D62" s="87">
        <v>0</v>
      </c>
      <c r="E62" s="87">
        <v>0</v>
      </c>
      <c r="F62" s="87">
        <v>0</v>
      </c>
      <c r="G62" s="87">
        <v>0</v>
      </c>
      <c r="H62" s="87">
        <v>0</v>
      </c>
      <c r="I62" s="87">
        <v>0</v>
      </c>
      <c r="J62" s="87">
        <v>0</v>
      </c>
      <c r="K62" s="87">
        <v>0</v>
      </c>
      <c r="L62" s="87">
        <v>0</v>
      </c>
      <c r="M62" s="87">
        <v>0</v>
      </c>
      <c r="N62" s="87">
        <v>0</v>
      </c>
      <c r="O62" s="87">
        <v>0</v>
      </c>
      <c r="P62" s="87">
        <v>0</v>
      </c>
      <c r="Q62" s="87">
        <v>0</v>
      </c>
    </row>
    <row r="63" spans="1:17" x14ac:dyDescent="0.25">
      <c r="A63" s="150" t="s">
        <v>26</v>
      </c>
      <c r="B63" s="87">
        <v>0.76078232566020632</v>
      </c>
      <c r="C63" s="87">
        <v>3.0128927863978086</v>
      </c>
      <c r="D63" s="87">
        <v>4.4747038128704837</v>
      </c>
      <c r="E63" s="87">
        <v>2.0967050988555429</v>
      </c>
      <c r="F63" s="87">
        <v>3.2176206797907696</v>
      </c>
      <c r="G63" s="87">
        <v>4.4444005145433882</v>
      </c>
      <c r="H63" s="87">
        <v>4.33799771817091</v>
      </c>
      <c r="I63" s="87">
        <v>3.7514064248057855</v>
      </c>
      <c r="J63" s="87">
        <v>1.7002232265775467E-2</v>
      </c>
      <c r="K63" s="87">
        <v>3.9862437570813536</v>
      </c>
      <c r="L63" s="87">
        <v>5.6173901766142542</v>
      </c>
      <c r="M63" s="87">
        <v>5.6438293499713259</v>
      </c>
      <c r="N63" s="87">
        <v>4.8375485231514093</v>
      </c>
      <c r="O63" s="87">
        <v>8.5829867087206502</v>
      </c>
      <c r="P63" s="87">
        <v>7.5851345846662994</v>
      </c>
      <c r="Q63" s="87">
        <v>6.6881797177438091</v>
      </c>
    </row>
    <row r="64" spans="1:17" x14ac:dyDescent="0.25">
      <c r="A64" s="150" t="s">
        <v>25</v>
      </c>
      <c r="B64" s="87">
        <v>0</v>
      </c>
      <c r="C64" s="87">
        <v>0</v>
      </c>
      <c r="D64" s="87">
        <v>0</v>
      </c>
      <c r="E64" s="87">
        <v>0</v>
      </c>
      <c r="F64" s="87">
        <v>0</v>
      </c>
      <c r="G64" s="87">
        <v>0</v>
      </c>
      <c r="H64" s="87">
        <v>0</v>
      </c>
      <c r="I64" s="87">
        <v>0</v>
      </c>
      <c r="J64" s="87">
        <v>0</v>
      </c>
      <c r="K64" s="87">
        <v>0</v>
      </c>
      <c r="L64" s="87">
        <v>0</v>
      </c>
      <c r="M64" s="87">
        <v>0</v>
      </c>
      <c r="N64" s="87">
        <v>0</v>
      </c>
      <c r="O64" s="87">
        <v>0</v>
      </c>
      <c r="P64" s="87">
        <v>0</v>
      </c>
      <c r="Q64" s="87">
        <v>0</v>
      </c>
    </row>
    <row r="65" spans="1:17" x14ac:dyDescent="0.25">
      <c r="A65" s="150" t="s">
        <v>86</v>
      </c>
      <c r="B65" s="87">
        <v>0</v>
      </c>
      <c r="C65" s="87">
        <v>0</v>
      </c>
      <c r="D65" s="87">
        <v>0</v>
      </c>
      <c r="E65" s="87">
        <v>0</v>
      </c>
      <c r="F65" s="87">
        <v>0</v>
      </c>
      <c r="G65" s="87">
        <v>0</v>
      </c>
      <c r="H65" s="87">
        <v>0</v>
      </c>
      <c r="I65" s="87">
        <v>0</v>
      </c>
      <c r="J65" s="87">
        <v>0</v>
      </c>
      <c r="K65" s="87">
        <v>0</v>
      </c>
      <c r="L65" s="87">
        <v>0</v>
      </c>
      <c r="M65" s="87">
        <v>0</v>
      </c>
      <c r="N65" s="87">
        <v>0</v>
      </c>
      <c r="O65" s="87">
        <v>0</v>
      </c>
      <c r="P65" s="87">
        <v>0</v>
      </c>
      <c r="Q65" s="87">
        <v>0</v>
      </c>
    </row>
    <row r="66" spans="1:17" x14ac:dyDescent="0.25">
      <c r="A66" s="150" t="s">
        <v>22</v>
      </c>
      <c r="B66" s="87">
        <v>0</v>
      </c>
      <c r="C66" s="87">
        <v>0</v>
      </c>
      <c r="D66" s="87">
        <v>0</v>
      </c>
      <c r="E66" s="87">
        <v>0</v>
      </c>
      <c r="F66" s="87">
        <v>0</v>
      </c>
      <c r="G66" s="87">
        <v>0</v>
      </c>
      <c r="H66" s="87">
        <v>0</v>
      </c>
      <c r="I66" s="87">
        <v>0</v>
      </c>
      <c r="J66" s="87">
        <v>0</v>
      </c>
      <c r="K66" s="87">
        <v>0</v>
      </c>
      <c r="L66" s="87">
        <v>0</v>
      </c>
      <c r="M66" s="87">
        <v>0</v>
      </c>
      <c r="N66" s="87">
        <v>0</v>
      </c>
      <c r="O66" s="87">
        <v>0</v>
      </c>
      <c r="P66" s="87">
        <v>0</v>
      </c>
      <c r="Q66" s="87">
        <v>0</v>
      </c>
    </row>
    <row r="67" spans="1:17" x14ac:dyDescent="0.25">
      <c r="A67" s="152" t="s">
        <v>160</v>
      </c>
      <c r="B67" s="151">
        <v>0</v>
      </c>
      <c r="C67" s="151">
        <v>0</v>
      </c>
      <c r="D67" s="151">
        <v>0</v>
      </c>
      <c r="E67" s="151">
        <v>0</v>
      </c>
      <c r="F67" s="151">
        <v>0</v>
      </c>
      <c r="G67" s="151">
        <v>0</v>
      </c>
      <c r="H67" s="151">
        <v>0</v>
      </c>
      <c r="I67" s="151">
        <v>0</v>
      </c>
      <c r="J67" s="151">
        <v>0</v>
      </c>
      <c r="K67" s="151">
        <v>0</v>
      </c>
      <c r="L67" s="151">
        <v>0</v>
      </c>
      <c r="M67" s="151">
        <v>0</v>
      </c>
      <c r="N67" s="151">
        <v>0</v>
      </c>
      <c r="O67" s="151">
        <v>0</v>
      </c>
      <c r="P67" s="151">
        <v>0</v>
      </c>
      <c r="Q67" s="151">
        <v>0</v>
      </c>
    </row>
    <row r="68" spans="1:17" x14ac:dyDescent="0.25">
      <c r="A68" s="177" t="s">
        <v>98</v>
      </c>
      <c r="B68" s="176">
        <v>176.55734000000001</v>
      </c>
      <c r="C68" s="176">
        <v>176.95929000000001</v>
      </c>
      <c r="D68" s="176">
        <v>176.55734000000001</v>
      </c>
      <c r="E68" s="176">
        <v>179.45885000000001</v>
      </c>
      <c r="F68" s="176">
        <v>252.25416999999999</v>
      </c>
      <c r="G68" s="176">
        <v>254.22019</v>
      </c>
      <c r="H68" s="176">
        <v>240.34911</v>
      </c>
      <c r="I68" s="176">
        <v>237.43456</v>
      </c>
      <c r="J68" s="176">
        <v>243.64366999999999</v>
      </c>
      <c r="K68" s="176">
        <v>225.12045000000001</v>
      </c>
      <c r="L68" s="176">
        <v>263.47095000000002</v>
      </c>
      <c r="M68" s="176">
        <v>261.27677</v>
      </c>
      <c r="N68" s="176">
        <v>259.51679999999999</v>
      </c>
      <c r="O68" s="176">
        <v>265.23698000000002</v>
      </c>
      <c r="P68" s="176">
        <v>265.99617000000001</v>
      </c>
      <c r="Q68" s="176">
        <v>276.33352000000002</v>
      </c>
    </row>
    <row r="69" spans="1:17" x14ac:dyDescent="0.25">
      <c r="A69" s="196"/>
      <c r="B69" s="196"/>
      <c r="C69" s="196"/>
      <c r="D69" s="196"/>
      <c r="E69" s="196"/>
      <c r="F69" s="196"/>
      <c r="G69" s="196"/>
      <c r="H69" s="196"/>
      <c r="I69" s="196"/>
      <c r="J69" s="196"/>
      <c r="K69" s="196"/>
      <c r="L69" s="196"/>
      <c r="M69" s="196"/>
      <c r="N69" s="196"/>
      <c r="O69" s="196"/>
      <c r="P69" s="196"/>
      <c r="Q69" s="196"/>
    </row>
    <row r="70" spans="1:17" ht="12.75" x14ac:dyDescent="0.25">
      <c r="A70" s="97" t="s">
        <v>344</v>
      </c>
      <c r="B70" s="96">
        <v>0</v>
      </c>
      <c r="C70" s="96">
        <v>0</v>
      </c>
      <c r="D70" s="96">
        <v>0</v>
      </c>
      <c r="E70" s="96">
        <v>0</v>
      </c>
      <c r="F70" s="96">
        <v>0</v>
      </c>
      <c r="G70" s="96">
        <v>0</v>
      </c>
      <c r="H70" s="96">
        <v>0</v>
      </c>
      <c r="I70" s="96">
        <v>0</v>
      </c>
      <c r="J70" s="96">
        <v>0</v>
      </c>
      <c r="K70" s="96">
        <v>0</v>
      </c>
      <c r="L70" s="96">
        <v>0</v>
      </c>
      <c r="M70" s="96">
        <v>0</v>
      </c>
      <c r="N70" s="96">
        <v>0</v>
      </c>
      <c r="O70" s="96">
        <v>0</v>
      </c>
      <c r="P70" s="96">
        <v>0</v>
      </c>
      <c r="Q70" s="96">
        <v>0</v>
      </c>
    </row>
    <row r="71" spans="1:17" x14ac:dyDescent="0.25">
      <c r="A71" s="132" t="s">
        <v>83</v>
      </c>
      <c r="B71" s="160">
        <v>0</v>
      </c>
      <c r="C71" s="160">
        <v>0</v>
      </c>
      <c r="D71" s="160">
        <v>0</v>
      </c>
      <c r="E71" s="160">
        <v>0</v>
      </c>
      <c r="F71" s="160">
        <v>0</v>
      </c>
      <c r="G71" s="160">
        <v>0</v>
      </c>
      <c r="H71" s="160">
        <v>0</v>
      </c>
      <c r="I71" s="160">
        <v>0</v>
      </c>
      <c r="J71" s="160">
        <v>0</v>
      </c>
      <c r="K71" s="160">
        <v>0</v>
      </c>
      <c r="L71" s="160">
        <v>0</v>
      </c>
      <c r="M71" s="160">
        <v>0</v>
      </c>
      <c r="N71" s="160">
        <v>0</v>
      </c>
      <c r="O71" s="160">
        <v>0</v>
      </c>
      <c r="P71" s="160">
        <v>0</v>
      </c>
      <c r="Q71" s="160">
        <v>0</v>
      </c>
    </row>
    <row r="72" spans="1:17" x14ac:dyDescent="0.25">
      <c r="A72" s="76" t="s">
        <v>82</v>
      </c>
      <c r="B72" s="159">
        <v>0</v>
      </c>
      <c r="C72" s="159">
        <v>0</v>
      </c>
      <c r="D72" s="159">
        <v>0</v>
      </c>
      <c r="E72" s="159">
        <v>0</v>
      </c>
      <c r="F72" s="159">
        <v>0</v>
      </c>
      <c r="G72" s="159">
        <v>0</v>
      </c>
      <c r="H72" s="159">
        <v>0</v>
      </c>
      <c r="I72" s="159">
        <v>0</v>
      </c>
      <c r="J72" s="159">
        <v>0</v>
      </c>
      <c r="K72" s="159">
        <v>0</v>
      </c>
      <c r="L72" s="159">
        <v>0</v>
      </c>
      <c r="M72" s="159">
        <v>0</v>
      </c>
      <c r="N72" s="159">
        <v>0</v>
      </c>
      <c r="O72" s="159">
        <v>0</v>
      </c>
      <c r="P72" s="159">
        <v>0</v>
      </c>
      <c r="Q72" s="159">
        <v>0</v>
      </c>
    </row>
    <row r="73" spans="1:17" x14ac:dyDescent="0.25">
      <c r="A73" s="76" t="s">
        <v>81</v>
      </c>
      <c r="B73" s="159">
        <v>0</v>
      </c>
      <c r="C73" s="159">
        <v>0</v>
      </c>
      <c r="D73" s="159">
        <v>0</v>
      </c>
      <c r="E73" s="159">
        <v>0</v>
      </c>
      <c r="F73" s="159">
        <v>0</v>
      </c>
      <c r="G73" s="159">
        <v>0</v>
      </c>
      <c r="H73" s="159">
        <v>0</v>
      </c>
      <c r="I73" s="159">
        <v>0</v>
      </c>
      <c r="J73" s="159">
        <v>0</v>
      </c>
      <c r="K73" s="159">
        <v>0</v>
      </c>
      <c r="L73" s="159">
        <v>0</v>
      </c>
      <c r="M73" s="159">
        <v>0</v>
      </c>
      <c r="N73" s="159">
        <v>0</v>
      </c>
      <c r="O73" s="159">
        <v>0</v>
      </c>
      <c r="P73" s="159">
        <v>0</v>
      </c>
      <c r="Q73" s="159">
        <v>0</v>
      </c>
    </row>
    <row r="74" spans="1:17" x14ac:dyDescent="0.25">
      <c r="A74" s="76" t="s">
        <v>80</v>
      </c>
      <c r="B74" s="159">
        <v>0</v>
      </c>
      <c r="C74" s="159">
        <v>0</v>
      </c>
      <c r="D74" s="159">
        <v>0</v>
      </c>
      <c r="E74" s="159">
        <v>0</v>
      </c>
      <c r="F74" s="159">
        <v>0</v>
      </c>
      <c r="G74" s="159">
        <v>0</v>
      </c>
      <c r="H74" s="159">
        <v>0</v>
      </c>
      <c r="I74" s="159">
        <v>0</v>
      </c>
      <c r="J74" s="159">
        <v>0</v>
      </c>
      <c r="K74" s="159">
        <v>0</v>
      </c>
      <c r="L74" s="159">
        <v>0</v>
      </c>
      <c r="M74" s="159">
        <v>0</v>
      </c>
      <c r="N74" s="159">
        <v>0</v>
      </c>
      <c r="O74" s="159">
        <v>0</v>
      </c>
      <c r="P74" s="159">
        <v>0</v>
      </c>
      <c r="Q74" s="159">
        <v>0</v>
      </c>
    </row>
    <row r="75" spans="1:17" x14ac:dyDescent="0.25">
      <c r="A75" s="129" t="s">
        <v>79</v>
      </c>
      <c r="B75" s="158">
        <v>0</v>
      </c>
      <c r="C75" s="158">
        <v>0</v>
      </c>
      <c r="D75" s="158">
        <v>0</v>
      </c>
      <c r="E75" s="158">
        <v>0</v>
      </c>
      <c r="F75" s="158">
        <v>0</v>
      </c>
      <c r="G75" s="158">
        <v>0</v>
      </c>
      <c r="H75" s="158">
        <v>0</v>
      </c>
      <c r="I75" s="158">
        <v>0</v>
      </c>
      <c r="J75" s="158">
        <v>0</v>
      </c>
      <c r="K75" s="158">
        <v>0</v>
      </c>
      <c r="L75" s="158">
        <v>0</v>
      </c>
      <c r="M75" s="158">
        <v>0</v>
      </c>
      <c r="N75" s="158">
        <v>0</v>
      </c>
      <c r="O75" s="158">
        <v>0</v>
      </c>
      <c r="P75" s="158">
        <v>0</v>
      </c>
      <c r="Q75" s="158">
        <v>0</v>
      </c>
    </row>
    <row r="76" spans="1:17" x14ac:dyDescent="0.25">
      <c r="A76" s="92" t="s">
        <v>125</v>
      </c>
      <c r="B76" s="91">
        <v>0</v>
      </c>
      <c r="C76" s="91">
        <v>0</v>
      </c>
      <c r="D76" s="91">
        <v>0</v>
      </c>
      <c r="E76" s="91">
        <v>0</v>
      </c>
      <c r="F76" s="91">
        <v>0</v>
      </c>
      <c r="G76" s="91">
        <v>0</v>
      </c>
      <c r="H76" s="91">
        <v>0</v>
      </c>
      <c r="I76" s="91">
        <v>0</v>
      </c>
      <c r="J76" s="91">
        <v>0</v>
      </c>
      <c r="K76" s="91">
        <v>0</v>
      </c>
      <c r="L76" s="91">
        <v>0</v>
      </c>
      <c r="M76" s="91">
        <v>0</v>
      </c>
      <c r="N76" s="91">
        <v>0</v>
      </c>
      <c r="O76" s="91">
        <v>0</v>
      </c>
      <c r="P76" s="91">
        <v>0</v>
      </c>
      <c r="Q76" s="91">
        <v>0</v>
      </c>
    </row>
    <row r="77" spans="1:17" x14ac:dyDescent="0.25">
      <c r="A77" s="92" t="s">
        <v>26</v>
      </c>
      <c r="B77" s="91">
        <v>0</v>
      </c>
      <c r="C77" s="91">
        <v>0</v>
      </c>
      <c r="D77" s="91">
        <v>0</v>
      </c>
      <c r="E77" s="91">
        <v>0</v>
      </c>
      <c r="F77" s="91">
        <v>0</v>
      </c>
      <c r="G77" s="91">
        <v>0</v>
      </c>
      <c r="H77" s="91">
        <v>0</v>
      </c>
      <c r="I77" s="91">
        <v>0</v>
      </c>
      <c r="J77" s="91">
        <v>0</v>
      </c>
      <c r="K77" s="91">
        <v>0</v>
      </c>
      <c r="L77" s="91">
        <v>0</v>
      </c>
      <c r="M77" s="91">
        <v>0</v>
      </c>
      <c r="N77" s="91">
        <v>0</v>
      </c>
      <c r="O77" s="91">
        <v>0</v>
      </c>
      <c r="P77" s="91">
        <v>0</v>
      </c>
      <c r="Q77" s="91">
        <v>0</v>
      </c>
    </row>
    <row r="78" spans="1:17" x14ac:dyDescent="0.25">
      <c r="A78" s="92" t="s">
        <v>126</v>
      </c>
      <c r="B78" s="91">
        <v>0</v>
      </c>
      <c r="C78" s="91">
        <v>0</v>
      </c>
      <c r="D78" s="91">
        <v>0</v>
      </c>
      <c r="E78" s="91">
        <v>0</v>
      </c>
      <c r="F78" s="91">
        <v>0</v>
      </c>
      <c r="G78" s="91">
        <v>0</v>
      </c>
      <c r="H78" s="91">
        <v>0</v>
      </c>
      <c r="I78" s="91">
        <v>0</v>
      </c>
      <c r="J78" s="91">
        <v>0</v>
      </c>
      <c r="K78" s="91">
        <v>0</v>
      </c>
      <c r="L78" s="91">
        <v>0</v>
      </c>
      <c r="M78" s="91">
        <v>0</v>
      </c>
      <c r="N78" s="91">
        <v>0</v>
      </c>
      <c r="O78" s="91">
        <v>0</v>
      </c>
      <c r="P78" s="91">
        <v>0</v>
      </c>
      <c r="Q78" s="91">
        <v>0</v>
      </c>
    </row>
    <row r="79" spans="1:17" x14ac:dyDescent="0.25">
      <c r="A79" s="92" t="s">
        <v>21</v>
      </c>
      <c r="B79" s="157">
        <v>0</v>
      </c>
      <c r="C79" s="157">
        <v>0</v>
      </c>
      <c r="D79" s="157">
        <v>0</v>
      </c>
      <c r="E79" s="157">
        <v>0</v>
      </c>
      <c r="F79" s="157">
        <v>0</v>
      </c>
      <c r="G79" s="157">
        <v>0</v>
      </c>
      <c r="H79" s="157">
        <v>0</v>
      </c>
      <c r="I79" s="157">
        <v>0</v>
      </c>
      <c r="J79" s="157">
        <v>0</v>
      </c>
      <c r="K79" s="157">
        <v>0</v>
      </c>
      <c r="L79" s="157">
        <v>0</v>
      </c>
      <c r="M79" s="157">
        <v>0</v>
      </c>
      <c r="N79" s="157">
        <v>0</v>
      </c>
      <c r="O79" s="157">
        <v>0</v>
      </c>
      <c r="P79" s="157">
        <v>0</v>
      </c>
      <c r="Q79" s="157">
        <v>0</v>
      </c>
    </row>
    <row r="80" spans="1:17" x14ac:dyDescent="0.25">
      <c r="A80" s="156" t="s">
        <v>149</v>
      </c>
      <c r="B80" s="204">
        <v>0</v>
      </c>
      <c r="C80" s="204">
        <v>0</v>
      </c>
      <c r="D80" s="204">
        <v>0</v>
      </c>
      <c r="E80" s="204">
        <v>0</v>
      </c>
      <c r="F80" s="204">
        <v>0</v>
      </c>
      <c r="G80" s="204">
        <v>0</v>
      </c>
      <c r="H80" s="204">
        <v>0</v>
      </c>
      <c r="I80" s="204">
        <v>0</v>
      </c>
      <c r="J80" s="204">
        <v>0</v>
      </c>
      <c r="K80" s="204">
        <v>0</v>
      </c>
      <c r="L80" s="204">
        <v>0</v>
      </c>
      <c r="M80" s="204">
        <v>0</v>
      </c>
      <c r="N80" s="204">
        <v>0</v>
      </c>
      <c r="O80" s="204">
        <v>0</v>
      </c>
      <c r="P80" s="204">
        <v>0</v>
      </c>
      <c r="Q80" s="204">
        <v>0</v>
      </c>
    </row>
    <row r="81" spans="1:17" x14ac:dyDescent="0.25">
      <c r="A81" s="152" t="s">
        <v>166</v>
      </c>
      <c r="B81" s="151">
        <v>0</v>
      </c>
      <c r="C81" s="151">
        <v>0</v>
      </c>
      <c r="D81" s="151">
        <v>0</v>
      </c>
      <c r="E81" s="151">
        <v>0</v>
      </c>
      <c r="F81" s="151">
        <v>0</v>
      </c>
      <c r="G81" s="151">
        <v>0</v>
      </c>
      <c r="H81" s="151">
        <v>0</v>
      </c>
      <c r="I81" s="151">
        <v>0</v>
      </c>
      <c r="J81" s="151">
        <v>0</v>
      </c>
      <c r="K81" s="151">
        <v>0</v>
      </c>
      <c r="L81" s="151">
        <v>0</v>
      </c>
      <c r="M81" s="151">
        <v>0</v>
      </c>
      <c r="N81" s="151">
        <v>0</v>
      </c>
      <c r="O81" s="151">
        <v>0</v>
      </c>
      <c r="P81" s="151">
        <v>0</v>
      </c>
      <c r="Q81" s="151">
        <v>0</v>
      </c>
    </row>
    <row r="82" spans="1:17" x14ac:dyDescent="0.25">
      <c r="A82" s="154" t="s">
        <v>30</v>
      </c>
      <c r="B82" s="153">
        <v>0</v>
      </c>
      <c r="C82" s="153">
        <v>0</v>
      </c>
      <c r="D82" s="153">
        <v>0</v>
      </c>
      <c r="E82" s="153">
        <v>0</v>
      </c>
      <c r="F82" s="153">
        <v>0</v>
      </c>
      <c r="G82" s="153">
        <v>0</v>
      </c>
      <c r="H82" s="153">
        <v>0</v>
      </c>
      <c r="I82" s="153">
        <v>0</v>
      </c>
      <c r="J82" s="153">
        <v>0</v>
      </c>
      <c r="K82" s="153">
        <v>0</v>
      </c>
      <c r="L82" s="153">
        <v>0</v>
      </c>
      <c r="M82" s="153">
        <v>0</v>
      </c>
      <c r="N82" s="153">
        <v>0</v>
      </c>
      <c r="O82" s="153">
        <v>0</v>
      </c>
      <c r="P82" s="153">
        <v>0</v>
      </c>
      <c r="Q82" s="153">
        <v>0</v>
      </c>
    </row>
    <row r="83" spans="1:17" x14ac:dyDescent="0.25">
      <c r="A83" s="154" t="s">
        <v>125</v>
      </c>
      <c r="B83" s="153">
        <v>0</v>
      </c>
      <c r="C83" s="153">
        <v>0</v>
      </c>
      <c r="D83" s="153">
        <v>0</v>
      </c>
      <c r="E83" s="153">
        <v>0</v>
      </c>
      <c r="F83" s="153">
        <v>0</v>
      </c>
      <c r="G83" s="153">
        <v>0</v>
      </c>
      <c r="H83" s="153">
        <v>0</v>
      </c>
      <c r="I83" s="153">
        <v>0</v>
      </c>
      <c r="J83" s="153">
        <v>0</v>
      </c>
      <c r="K83" s="153">
        <v>0</v>
      </c>
      <c r="L83" s="153">
        <v>0</v>
      </c>
      <c r="M83" s="153">
        <v>0</v>
      </c>
      <c r="N83" s="153">
        <v>0</v>
      </c>
      <c r="O83" s="153">
        <v>0</v>
      </c>
      <c r="P83" s="153">
        <v>0</v>
      </c>
      <c r="Q83" s="153">
        <v>0</v>
      </c>
    </row>
    <row r="84" spans="1:17" x14ac:dyDescent="0.25">
      <c r="A84" s="154" t="s">
        <v>29</v>
      </c>
      <c r="B84" s="153">
        <v>0</v>
      </c>
      <c r="C84" s="153">
        <v>0</v>
      </c>
      <c r="D84" s="153">
        <v>0</v>
      </c>
      <c r="E84" s="153">
        <v>0</v>
      </c>
      <c r="F84" s="153">
        <v>0</v>
      </c>
      <c r="G84" s="153">
        <v>0</v>
      </c>
      <c r="H84" s="153">
        <v>0</v>
      </c>
      <c r="I84" s="153">
        <v>0</v>
      </c>
      <c r="J84" s="153">
        <v>0</v>
      </c>
      <c r="K84" s="153">
        <v>0</v>
      </c>
      <c r="L84" s="153">
        <v>0</v>
      </c>
      <c r="M84" s="153">
        <v>0</v>
      </c>
      <c r="N84" s="153">
        <v>0</v>
      </c>
      <c r="O84" s="153">
        <v>0</v>
      </c>
      <c r="P84" s="153">
        <v>0</v>
      </c>
      <c r="Q84" s="153">
        <v>0</v>
      </c>
    </row>
    <row r="85" spans="1:17" x14ac:dyDescent="0.25">
      <c r="A85" s="154" t="s">
        <v>26</v>
      </c>
      <c r="B85" s="153">
        <v>0</v>
      </c>
      <c r="C85" s="153">
        <v>0</v>
      </c>
      <c r="D85" s="153">
        <v>0</v>
      </c>
      <c r="E85" s="153">
        <v>0</v>
      </c>
      <c r="F85" s="153">
        <v>0</v>
      </c>
      <c r="G85" s="153">
        <v>0</v>
      </c>
      <c r="H85" s="153">
        <v>0</v>
      </c>
      <c r="I85" s="153">
        <v>0</v>
      </c>
      <c r="J85" s="153">
        <v>0</v>
      </c>
      <c r="K85" s="153">
        <v>0</v>
      </c>
      <c r="L85" s="153">
        <v>0</v>
      </c>
      <c r="M85" s="153">
        <v>0</v>
      </c>
      <c r="N85" s="153">
        <v>0</v>
      </c>
      <c r="O85" s="153">
        <v>0</v>
      </c>
      <c r="P85" s="153">
        <v>0</v>
      </c>
      <c r="Q85" s="153">
        <v>0</v>
      </c>
    </row>
    <row r="86" spans="1:17" x14ac:dyDescent="0.25">
      <c r="A86" s="152" t="s">
        <v>165</v>
      </c>
      <c r="B86" s="151">
        <v>0</v>
      </c>
      <c r="C86" s="151">
        <v>0</v>
      </c>
      <c r="D86" s="151">
        <v>0</v>
      </c>
      <c r="E86" s="151">
        <v>0</v>
      </c>
      <c r="F86" s="151">
        <v>0</v>
      </c>
      <c r="G86" s="151">
        <v>0</v>
      </c>
      <c r="H86" s="151">
        <v>0</v>
      </c>
      <c r="I86" s="151">
        <v>0</v>
      </c>
      <c r="J86" s="151">
        <v>0</v>
      </c>
      <c r="K86" s="151">
        <v>0</v>
      </c>
      <c r="L86" s="151">
        <v>0</v>
      </c>
      <c r="M86" s="151">
        <v>0</v>
      </c>
      <c r="N86" s="151">
        <v>0</v>
      </c>
      <c r="O86" s="151">
        <v>0</v>
      </c>
      <c r="P86" s="151">
        <v>0</v>
      </c>
      <c r="Q86" s="151">
        <v>0</v>
      </c>
    </row>
    <row r="87" spans="1:17" x14ac:dyDescent="0.25">
      <c r="A87" s="156" t="s">
        <v>148</v>
      </c>
      <c r="B87" s="206">
        <v>0</v>
      </c>
      <c r="C87" s="206">
        <v>0</v>
      </c>
      <c r="D87" s="206">
        <v>0</v>
      </c>
      <c r="E87" s="206">
        <v>0</v>
      </c>
      <c r="F87" s="206">
        <v>0</v>
      </c>
      <c r="G87" s="206">
        <v>0</v>
      </c>
      <c r="H87" s="206">
        <v>0</v>
      </c>
      <c r="I87" s="206">
        <v>0</v>
      </c>
      <c r="J87" s="206">
        <v>0</v>
      </c>
      <c r="K87" s="206">
        <v>0</v>
      </c>
      <c r="L87" s="206">
        <v>0</v>
      </c>
      <c r="M87" s="206">
        <v>0</v>
      </c>
      <c r="N87" s="206">
        <v>0</v>
      </c>
      <c r="O87" s="206">
        <v>0</v>
      </c>
      <c r="P87" s="206">
        <v>0</v>
      </c>
      <c r="Q87" s="206">
        <v>0</v>
      </c>
    </row>
    <row r="88" spans="1:17" x14ac:dyDescent="0.25">
      <c r="A88" s="152" t="s">
        <v>164</v>
      </c>
      <c r="B88" s="151">
        <v>0</v>
      </c>
      <c r="C88" s="151">
        <v>0</v>
      </c>
      <c r="D88" s="151">
        <v>0</v>
      </c>
      <c r="E88" s="151">
        <v>0</v>
      </c>
      <c r="F88" s="151">
        <v>0</v>
      </c>
      <c r="G88" s="151">
        <v>0</v>
      </c>
      <c r="H88" s="151">
        <v>0</v>
      </c>
      <c r="I88" s="151">
        <v>0</v>
      </c>
      <c r="J88" s="151">
        <v>0</v>
      </c>
      <c r="K88" s="151">
        <v>0</v>
      </c>
      <c r="L88" s="151">
        <v>0</v>
      </c>
      <c r="M88" s="151">
        <v>0</v>
      </c>
      <c r="N88" s="151">
        <v>0</v>
      </c>
      <c r="O88" s="151">
        <v>0</v>
      </c>
      <c r="P88" s="151">
        <v>0</v>
      </c>
      <c r="Q88" s="151">
        <v>0</v>
      </c>
    </row>
    <row r="89" spans="1:17" x14ac:dyDescent="0.25">
      <c r="A89" s="154" t="s">
        <v>30</v>
      </c>
      <c r="B89" s="205">
        <v>0</v>
      </c>
      <c r="C89" s="205">
        <v>0</v>
      </c>
      <c r="D89" s="205">
        <v>0</v>
      </c>
      <c r="E89" s="205">
        <v>0</v>
      </c>
      <c r="F89" s="205">
        <v>0</v>
      </c>
      <c r="G89" s="205">
        <v>0</v>
      </c>
      <c r="H89" s="205">
        <v>0</v>
      </c>
      <c r="I89" s="205">
        <v>0</v>
      </c>
      <c r="J89" s="205">
        <v>0</v>
      </c>
      <c r="K89" s="205">
        <v>0</v>
      </c>
      <c r="L89" s="205">
        <v>0</v>
      </c>
      <c r="M89" s="205">
        <v>0</v>
      </c>
      <c r="N89" s="205">
        <v>0</v>
      </c>
      <c r="O89" s="205">
        <v>0</v>
      </c>
      <c r="P89" s="205">
        <v>0</v>
      </c>
      <c r="Q89" s="205">
        <v>0</v>
      </c>
    </row>
    <row r="90" spans="1:17" x14ac:dyDescent="0.25">
      <c r="A90" s="154" t="s">
        <v>125</v>
      </c>
      <c r="B90" s="205">
        <v>0</v>
      </c>
      <c r="C90" s="205">
        <v>0</v>
      </c>
      <c r="D90" s="205">
        <v>0</v>
      </c>
      <c r="E90" s="205">
        <v>0</v>
      </c>
      <c r="F90" s="205">
        <v>0</v>
      </c>
      <c r="G90" s="205">
        <v>0</v>
      </c>
      <c r="H90" s="205">
        <v>0</v>
      </c>
      <c r="I90" s="205">
        <v>0</v>
      </c>
      <c r="J90" s="205">
        <v>0</v>
      </c>
      <c r="K90" s="205">
        <v>0</v>
      </c>
      <c r="L90" s="205">
        <v>0</v>
      </c>
      <c r="M90" s="205">
        <v>0</v>
      </c>
      <c r="N90" s="205">
        <v>0</v>
      </c>
      <c r="O90" s="205">
        <v>0</v>
      </c>
      <c r="P90" s="205">
        <v>0</v>
      </c>
      <c r="Q90" s="205">
        <v>0</v>
      </c>
    </row>
    <row r="91" spans="1:17" x14ac:dyDescent="0.25">
      <c r="A91" s="154" t="s">
        <v>29</v>
      </c>
      <c r="B91" s="205">
        <v>0</v>
      </c>
      <c r="C91" s="205">
        <v>0</v>
      </c>
      <c r="D91" s="205">
        <v>0</v>
      </c>
      <c r="E91" s="205">
        <v>0</v>
      </c>
      <c r="F91" s="205">
        <v>0</v>
      </c>
      <c r="G91" s="205">
        <v>0</v>
      </c>
      <c r="H91" s="205">
        <v>0</v>
      </c>
      <c r="I91" s="205">
        <v>0</v>
      </c>
      <c r="J91" s="205">
        <v>0</v>
      </c>
      <c r="K91" s="205">
        <v>0</v>
      </c>
      <c r="L91" s="205">
        <v>0</v>
      </c>
      <c r="M91" s="205">
        <v>0</v>
      </c>
      <c r="N91" s="205">
        <v>0</v>
      </c>
      <c r="O91" s="205">
        <v>0</v>
      </c>
      <c r="P91" s="205">
        <v>0</v>
      </c>
      <c r="Q91" s="205">
        <v>0</v>
      </c>
    </row>
    <row r="92" spans="1:17" x14ac:dyDescent="0.25">
      <c r="A92" s="154" t="s">
        <v>26</v>
      </c>
      <c r="B92" s="205">
        <v>0</v>
      </c>
      <c r="C92" s="205">
        <v>0</v>
      </c>
      <c r="D92" s="205">
        <v>0</v>
      </c>
      <c r="E92" s="205">
        <v>0</v>
      </c>
      <c r="F92" s="205">
        <v>0</v>
      </c>
      <c r="G92" s="205">
        <v>0</v>
      </c>
      <c r="H92" s="205">
        <v>0</v>
      </c>
      <c r="I92" s="205">
        <v>0</v>
      </c>
      <c r="J92" s="205">
        <v>0</v>
      </c>
      <c r="K92" s="205">
        <v>0</v>
      </c>
      <c r="L92" s="205">
        <v>0</v>
      </c>
      <c r="M92" s="205">
        <v>0</v>
      </c>
      <c r="N92" s="205">
        <v>0</v>
      </c>
      <c r="O92" s="205">
        <v>0</v>
      </c>
      <c r="P92" s="205">
        <v>0</v>
      </c>
      <c r="Q92" s="205">
        <v>0</v>
      </c>
    </row>
    <row r="93" spans="1:17" x14ac:dyDescent="0.25">
      <c r="A93" s="152" t="s">
        <v>163</v>
      </c>
      <c r="B93" s="151">
        <v>0</v>
      </c>
      <c r="C93" s="151">
        <v>0</v>
      </c>
      <c r="D93" s="151">
        <v>0</v>
      </c>
      <c r="E93" s="151">
        <v>0</v>
      </c>
      <c r="F93" s="151">
        <v>0</v>
      </c>
      <c r="G93" s="151">
        <v>0</v>
      </c>
      <c r="H93" s="151">
        <v>0</v>
      </c>
      <c r="I93" s="151">
        <v>0</v>
      </c>
      <c r="J93" s="151">
        <v>0</v>
      </c>
      <c r="K93" s="151">
        <v>0</v>
      </c>
      <c r="L93" s="151">
        <v>0</v>
      </c>
      <c r="M93" s="151">
        <v>0</v>
      </c>
      <c r="N93" s="151">
        <v>0</v>
      </c>
      <c r="O93" s="151">
        <v>0</v>
      </c>
      <c r="P93" s="151">
        <v>0</v>
      </c>
      <c r="Q93" s="151">
        <v>0</v>
      </c>
    </row>
    <row r="94" spans="1:17" x14ac:dyDescent="0.25">
      <c r="A94" s="156" t="s">
        <v>147</v>
      </c>
      <c r="B94" s="206">
        <v>0</v>
      </c>
      <c r="C94" s="206">
        <v>0</v>
      </c>
      <c r="D94" s="206">
        <v>0</v>
      </c>
      <c r="E94" s="206">
        <v>0</v>
      </c>
      <c r="F94" s="206">
        <v>0</v>
      </c>
      <c r="G94" s="206">
        <v>0</v>
      </c>
      <c r="H94" s="206">
        <v>0</v>
      </c>
      <c r="I94" s="206">
        <v>0</v>
      </c>
      <c r="J94" s="206">
        <v>0</v>
      </c>
      <c r="K94" s="206">
        <v>0</v>
      </c>
      <c r="L94" s="206">
        <v>0</v>
      </c>
      <c r="M94" s="206">
        <v>0</v>
      </c>
      <c r="N94" s="206">
        <v>0</v>
      </c>
      <c r="O94" s="206">
        <v>0</v>
      </c>
      <c r="P94" s="206">
        <v>0</v>
      </c>
      <c r="Q94" s="206">
        <v>0</v>
      </c>
    </row>
    <row r="95" spans="1:17" x14ac:dyDescent="0.25">
      <c r="A95" s="152" t="s">
        <v>162</v>
      </c>
      <c r="B95" s="151">
        <v>0</v>
      </c>
      <c r="C95" s="151">
        <v>0</v>
      </c>
      <c r="D95" s="151">
        <v>0</v>
      </c>
      <c r="E95" s="151">
        <v>0</v>
      </c>
      <c r="F95" s="151">
        <v>0</v>
      </c>
      <c r="G95" s="151">
        <v>0</v>
      </c>
      <c r="H95" s="151">
        <v>0</v>
      </c>
      <c r="I95" s="151">
        <v>0</v>
      </c>
      <c r="J95" s="151">
        <v>0</v>
      </c>
      <c r="K95" s="151">
        <v>0</v>
      </c>
      <c r="L95" s="151">
        <v>0</v>
      </c>
      <c r="M95" s="151">
        <v>0</v>
      </c>
      <c r="N95" s="151">
        <v>0</v>
      </c>
      <c r="O95" s="151">
        <v>0</v>
      </c>
      <c r="P95" s="151">
        <v>0</v>
      </c>
      <c r="Q95" s="151">
        <v>0</v>
      </c>
    </row>
    <row r="96" spans="1:17" x14ac:dyDescent="0.25">
      <c r="A96" s="154" t="s">
        <v>30</v>
      </c>
      <c r="B96" s="153">
        <v>0</v>
      </c>
      <c r="C96" s="153">
        <v>0</v>
      </c>
      <c r="D96" s="153">
        <v>0</v>
      </c>
      <c r="E96" s="153">
        <v>0</v>
      </c>
      <c r="F96" s="153">
        <v>0</v>
      </c>
      <c r="G96" s="153">
        <v>0</v>
      </c>
      <c r="H96" s="153">
        <v>0</v>
      </c>
      <c r="I96" s="153">
        <v>0</v>
      </c>
      <c r="J96" s="153">
        <v>0</v>
      </c>
      <c r="K96" s="153">
        <v>0</v>
      </c>
      <c r="L96" s="153">
        <v>0</v>
      </c>
      <c r="M96" s="153">
        <v>0</v>
      </c>
      <c r="N96" s="153">
        <v>0</v>
      </c>
      <c r="O96" s="153">
        <v>0</v>
      </c>
      <c r="P96" s="153">
        <v>0</v>
      </c>
      <c r="Q96" s="153">
        <v>0</v>
      </c>
    </row>
    <row r="97" spans="1:17" x14ac:dyDescent="0.25">
      <c r="A97" s="154" t="s">
        <v>125</v>
      </c>
      <c r="B97" s="153">
        <v>0</v>
      </c>
      <c r="C97" s="153">
        <v>0</v>
      </c>
      <c r="D97" s="153">
        <v>0</v>
      </c>
      <c r="E97" s="153">
        <v>0</v>
      </c>
      <c r="F97" s="153">
        <v>0</v>
      </c>
      <c r="G97" s="153">
        <v>0</v>
      </c>
      <c r="H97" s="153">
        <v>0</v>
      </c>
      <c r="I97" s="153">
        <v>0</v>
      </c>
      <c r="J97" s="153">
        <v>0</v>
      </c>
      <c r="K97" s="153">
        <v>0</v>
      </c>
      <c r="L97" s="153">
        <v>0</v>
      </c>
      <c r="M97" s="153">
        <v>0</v>
      </c>
      <c r="N97" s="153">
        <v>0</v>
      </c>
      <c r="O97" s="153">
        <v>0</v>
      </c>
      <c r="P97" s="153">
        <v>0</v>
      </c>
      <c r="Q97" s="153">
        <v>0</v>
      </c>
    </row>
    <row r="98" spans="1:17" x14ac:dyDescent="0.25">
      <c r="A98" s="154" t="s">
        <v>26</v>
      </c>
      <c r="B98" s="153">
        <v>0</v>
      </c>
      <c r="C98" s="153">
        <v>0</v>
      </c>
      <c r="D98" s="153">
        <v>0</v>
      </c>
      <c r="E98" s="153">
        <v>0</v>
      </c>
      <c r="F98" s="153">
        <v>0</v>
      </c>
      <c r="G98" s="153">
        <v>0</v>
      </c>
      <c r="H98" s="153">
        <v>0</v>
      </c>
      <c r="I98" s="153">
        <v>0</v>
      </c>
      <c r="J98" s="153">
        <v>0</v>
      </c>
      <c r="K98" s="153">
        <v>0</v>
      </c>
      <c r="L98" s="153">
        <v>0</v>
      </c>
      <c r="M98" s="153">
        <v>0</v>
      </c>
      <c r="N98" s="153">
        <v>0</v>
      </c>
      <c r="O98" s="153">
        <v>0</v>
      </c>
      <c r="P98" s="153">
        <v>0</v>
      </c>
      <c r="Q98" s="153">
        <v>0</v>
      </c>
    </row>
    <row r="99" spans="1:17" x14ac:dyDescent="0.25">
      <c r="A99" s="152" t="s">
        <v>161</v>
      </c>
      <c r="B99" s="151">
        <v>0</v>
      </c>
      <c r="C99" s="151">
        <v>0</v>
      </c>
      <c r="D99" s="151">
        <v>0</v>
      </c>
      <c r="E99" s="151">
        <v>0</v>
      </c>
      <c r="F99" s="151">
        <v>0</v>
      </c>
      <c r="G99" s="151">
        <v>0</v>
      </c>
      <c r="H99" s="151">
        <v>0</v>
      </c>
      <c r="I99" s="151">
        <v>0</v>
      </c>
      <c r="J99" s="151">
        <v>0</v>
      </c>
      <c r="K99" s="151">
        <v>0</v>
      </c>
      <c r="L99" s="151">
        <v>0</v>
      </c>
      <c r="M99" s="151">
        <v>0</v>
      </c>
      <c r="N99" s="151">
        <v>0</v>
      </c>
      <c r="O99" s="151">
        <v>0</v>
      </c>
      <c r="P99" s="151">
        <v>0</v>
      </c>
      <c r="Q99" s="151">
        <v>0</v>
      </c>
    </row>
    <row r="100" spans="1:17" x14ac:dyDescent="0.25">
      <c r="A100" s="150" t="s">
        <v>33</v>
      </c>
      <c r="B100" s="87">
        <v>0</v>
      </c>
      <c r="C100" s="87">
        <v>0</v>
      </c>
      <c r="D100" s="87">
        <v>0</v>
      </c>
      <c r="E100" s="87">
        <v>0</v>
      </c>
      <c r="F100" s="87">
        <v>0</v>
      </c>
      <c r="G100" s="87">
        <v>0</v>
      </c>
      <c r="H100" s="87">
        <v>0</v>
      </c>
      <c r="I100" s="87">
        <v>0</v>
      </c>
      <c r="J100" s="87">
        <v>0</v>
      </c>
      <c r="K100" s="87">
        <v>0</v>
      </c>
      <c r="L100" s="87">
        <v>0</v>
      </c>
      <c r="M100" s="87">
        <v>0</v>
      </c>
      <c r="N100" s="87">
        <v>0</v>
      </c>
      <c r="O100" s="87">
        <v>0</v>
      </c>
      <c r="P100" s="87">
        <v>0</v>
      </c>
      <c r="Q100" s="87">
        <v>0</v>
      </c>
    </row>
    <row r="101" spans="1:17" x14ac:dyDescent="0.25">
      <c r="A101" s="150" t="s">
        <v>31</v>
      </c>
      <c r="B101" s="87">
        <v>0</v>
      </c>
      <c r="C101" s="87">
        <v>0</v>
      </c>
      <c r="D101" s="87">
        <v>0</v>
      </c>
      <c r="E101" s="87">
        <v>0</v>
      </c>
      <c r="F101" s="87">
        <v>0</v>
      </c>
      <c r="G101" s="87">
        <v>0</v>
      </c>
      <c r="H101" s="87">
        <v>0</v>
      </c>
      <c r="I101" s="87">
        <v>0</v>
      </c>
      <c r="J101" s="87">
        <v>0</v>
      </c>
      <c r="K101" s="87">
        <v>0</v>
      </c>
      <c r="L101" s="87">
        <v>0</v>
      </c>
      <c r="M101" s="87">
        <v>0</v>
      </c>
      <c r="N101" s="87">
        <v>0</v>
      </c>
      <c r="O101" s="87">
        <v>0</v>
      </c>
      <c r="P101" s="87">
        <v>0</v>
      </c>
      <c r="Q101" s="87">
        <v>0</v>
      </c>
    </row>
    <row r="102" spans="1:17" x14ac:dyDescent="0.25">
      <c r="A102" s="150" t="s">
        <v>30</v>
      </c>
      <c r="B102" s="87">
        <v>0</v>
      </c>
      <c r="C102" s="87">
        <v>0</v>
      </c>
      <c r="D102" s="87">
        <v>0</v>
      </c>
      <c r="E102" s="87">
        <v>0</v>
      </c>
      <c r="F102" s="87">
        <v>0</v>
      </c>
      <c r="G102" s="87">
        <v>0</v>
      </c>
      <c r="H102" s="87">
        <v>0</v>
      </c>
      <c r="I102" s="87">
        <v>0</v>
      </c>
      <c r="J102" s="87">
        <v>0</v>
      </c>
      <c r="K102" s="87">
        <v>0</v>
      </c>
      <c r="L102" s="87">
        <v>0</v>
      </c>
      <c r="M102" s="87">
        <v>0</v>
      </c>
      <c r="N102" s="87">
        <v>0</v>
      </c>
      <c r="O102" s="87">
        <v>0</v>
      </c>
      <c r="P102" s="87">
        <v>0</v>
      </c>
      <c r="Q102" s="87">
        <v>0</v>
      </c>
    </row>
    <row r="103" spans="1:17" x14ac:dyDescent="0.25">
      <c r="A103" s="150" t="s">
        <v>125</v>
      </c>
      <c r="B103" s="87">
        <v>0</v>
      </c>
      <c r="C103" s="87">
        <v>0</v>
      </c>
      <c r="D103" s="87">
        <v>0</v>
      </c>
      <c r="E103" s="87">
        <v>0</v>
      </c>
      <c r="F103" s="87">
        <v>0</v>
      </c>
      <c r="G103" s="87">
        <v>0</v>
      </c>
      <c r="H103" s="87">
        <v>0</v>
      </c>
      <c r="I103" s="87">
        <v>0</v>
      </c>
      <c r="J103" s="87">
        <v>0</v>
      </c>
      <c r="K103" s="87">
        <v>0</v>
      </c>
      <c r="L103" s="87">
        <v>0</v>
      </c>
      <c r="M103" s="87">
        <v>0</v>
      </c>
      <c r="N103" s="87">
        <v>0</v>
      </c>
      <c r="O103" s="87">
        <v>0</v>
      </c>
      <c r="P103" s="87">
        <v>0</v>
      </c>
      <c r="Q103" s="87">
        <v>0</v>
      </c>
    </row>
    <row r="104" spans="1:17" x14ac:dyDescent="0.25">
      <c r="A104" s="150" t="s">
        <v>29</v>
      </c>
      <c r="B104" s="87">
        <v>0</v>
      </c>
      <c r="C104" s="87">
        <v>0</v>
      </c>
      <c r="D104" s="87">
        <v>0</v>
      </c>
      <c r="E104" s="87">
        <v>0</v>
      </c>
      <c r="F104" s="87">
        <v>0</v>
      </c>
      <c r="G104" s="87">
        <v>0</v>
      </c>
      <c r="H104" s="87">
        <v>0</v>
      </c>
      <c r="I104" s="87">
        <v>0</v>
      </c>
      <c r="J104" s="87">
        <v>0</v>
      </c>
      <c r="K104" s="87">
        <v>0</v>
      </c>
      <c r="L104" s="87">
        <v>0</v>
      </c>
      <c r="M104" s="87">
        <v>0</v>
      </c>
      <c r="N104" s="87">
        <v>0</v>
      </c>
      <c r="O104" s="87">
        <v>0</v>
      </c>
      <c r="P104" s="87">
        <v>0</v>
      </c>
      <c r="Q104" s="87">
        <v>0</v>
      </c>
    </row>
    <row r="105" spans="1:17" x14ac:dyDescent="0.25">
      <c r="A105" s="150" t="s">
        <v>28</v>
      </c>
      <c r="B105" s="87">
        <v>0</v>
      </c>
      <c r="C105" s="87">
        <v>0</v>
      </c>
      <c r="D105" s="87">
        <v>0</v>
      </c>
      <c r="E105" s="87">
        <v>0</v>
      </c>
      <c r="F105" s="87">
        <v>0</v>
      </c>
      <c r="G105" s="87">
        <v>0</v>
      </c>
      <c r="H105" s="87">
        <v>0</v>
      </c>
      <c r="I105" s="87">
        <v>0</v>
      </c>
      <c r="J105" s="87">
        <v>0</v>
      </c>
      <c r="K105" s="87">
        <v>0</v>
      </c>
      <c r="L105" s="87">
        <v>0</v>
      </c>
      <c r="M105" s="87">
        <v>0</v>
      </c>
      <c r="N105" s="87">
        <v>0</v>
      </c>
      <c r="O105" s="87">
        <v>0</v>
      </c>
      <c r="P105" s="87">
        <v>0</v>
      </c>
      <c r="Q105" s="87">
        <v>0</v>
      </c>
    </row>
    <row r="106" spans="1:17" x14ac:dyDescent="0.25">
      <c r="A106" s="150" t="s">
        <v>26</v>
      </c>
      <c r="B106" s="87">
        <v>0</v>
      </c>
      <c r="C106" s="87">
        <v>0</v>
      </c>
      <c r="D106" s="87">
        <v>0</v>
      </c>
      <c r="E106" s="87">
        <v>0</v>
      </c>
      <c r="F106" s="87">
        <v>0</v>
      </c>
      <c r="G106" s="87">
        <v>0</v>
      </c>
      <c r="H106" s="87">
        <v>0</v>
      </c>
      <c r="I106" s="87">
        <v>0</v>
      </c>
      <c r="J106" s="87">
        <v>0</v>
      </c>
      <c r="K106" s="87">
        <v>0</v>
      </c>
      <c r="L106" s="87">
        <v>0</v>
      </c>
      <c r="M106" s="87">
        <v>0</v>
      </c>
      <c r="N106" s="87">
        <v>0</v>
      </c>
      <c r="O106" s="87">
        <v>0</v>
      </c>
      <c r="P106" s="87">
        <v>0</v>
      </c>
      <c r="Q106" s="87">
        <v>0</v>
      </c>
    </row>
    <row r="107" spans="1:17" x14ac:dyDescent="0.25">
      <c r="A107" s="150" t="s">
        <v>25</v>
      </c>
      <c r="B107" s="87">
        <v>0</v>
      </c>
      <c r="C107" s="87">
        <v>0</v>
      </c>
      <c r="D107" s="87">
        <v>0</v>
      </c>
      <c r="E107" s="87">
        <v>0</v>
      </c>
      <c r="F107" s="87">
        <v>0</v>
      </c>
      <c r="G107" s="87">
        <v>0</v>
      </c>
      <c r="H107" s="87">
        <v>0</v>
      </c>
      <c r="I107" s="87">
        <v>0</v>
      </c>
      <c r="J107" s="87">
        <v>0</v>
      </c>
      <c r="K107" s="87">
        <v>0</v>
      </c>
      <c r="L107" s="87">
        <v>0</v>
      </c>
      <c r="M107" s="87">
        <v>0</v>
      </c>
      <c r="N107" s="87">
        <v>0</v>
      </c>
      <c r="O107" s="87">
        <v>0</v>
      </c>
      <c r="P107" s="87">
        <v>0</v>
      </c>
      <c r="Q107" s="87">
        <v>0</v>
      </c>
    </row>
    <row r="108" spans="1:17" x14ac:dyDescent="0.25">
      <c r="A108" s="150" t="s">
        <v>86</v>
      </c>
      <c r="B108" s="87">
        <v>0</v>
      </c>
      <c r="C108" s="87">
        <v>0</v>
      </c>
      <c r="D108" s="87">
        <v>0</v>
      </c>
      <c r="E108" s="87">
        <v>0</v>
      </c>
      <c r="F108" s="87">
        <v>0</v>
      </c>
      <c r="G108" s="87">
        <v>0</v>
      </c>
      <c r="H108" s="87">
        <v>0</v>
      </c>
      <c r="I108" s="87">
        <v>0</v>
      </c>
      <c r="J108" s="87">
        <v>0</v>
      </c>
      <c r="K108" s="87">
        <v>0</v>
      </c>
      <c r="L108" s="87">
        <v>0</v>
      </c>
      <c r="M108" s="87">
        <v>0</v>
      </c>
      <c r="N108" s="87">
        <v>0</v>
      </c>
      <c r="O108" s="87">
        <v>0</v>
      </c>
      <c r="P108" s="87">
        <v>0</v>
      </c>
      <c r="Q108" s="87">
        <v>0</v>
      </c>
    </row>
    <row r="109" spans="1:17" x14ac:dyDescent="0.25">
      <c r="A109" s="150" t="s">
        <v>22</v>
      </c>
      <c r="B109" s="87">
        <v>0</v>
      </c>
      <c r="C109" s="87">
        <v>0</v>
      </c>
      <c r="D109" s="87">
        <v>0</v>
      </c>
      <c r="E109" s="87">
        <v>0</v>
      </c>
      <c r="F109" s="87">
        <v>0</v>
      </c>
      <c r="G109" s="87">
        <v>0</v>
      </c>
      <c r="H109" s="87">
        <v>0</v>
      </c>
      <c r="I109" s="87">
        <v>0</v>
      </c>
      <c r="J109" s="87">
        <v>0</v>
      </c>
      <c r="K109" s="87">
        <v>0</v>
      </c>
      <c r="L109" s="87">
        <v>0</v>
      </c>
      <c r="M109" s="87">
        <v>0</v>
      </c>
      <c r="N109" s="87">
        <v>0</v>
      </c>
      <c r="O109" s="87">
        <v>0</v>
      </c>
      <c r="P109" s="87">
        <v>0</v>
      </c>
      <c r="Q109" s="87">
        <v>0</v>
      </c>
    </row>
    <row r="110" spans="1:17" x14ac:dyDescent="0.25">
      <c r="A110" s="149" t="s">
        <v>160</v>
      </c>
      <c r="B110" s="148">
        <v>0</v>
      </c>
      <c r="C110" s="148">
        <v>0</v>
      </c>
      <c r="D110" s="148">
        <v>0</v>
      </c>
      <c r="E110" s="148">
        <v>0</v>
      </c>
      <c r="F110" s="148">
        <v>0</v>
      </c>
      <c r="G110" s="148">
        <v>0</v>
      </c>
      <c r="H110" s="148">
        <v>0</v>
      </c>
      <c r="I110" s="148">
        <v>0</v>
      </c>
      <c r="J110" s="148">
        <v>0</v>
      </c>
      <c r="K110" s="148">
        <v>0</v>
      </c>
      <c r="L110" s="148">
        <v>0</v>
      </c>
      <c r="M110" s="148">
        <v>0</v>
      </c>
      <c r="N110" s="148">
        <v>0</v>
      </c>
      <c r="O110" s="148">
        <v>0</v>
      </c>
      <c r="P110" s="148">
        <v>0</v>
      </c>
      <c r="Q110" s="148">
        <v>0</v>
      </c>
    </row>
    <row r="111" spans="1:17" x14ac:dyDescent="0.25">
      <c r="A111" s="195"/>
      <c r="B111" s="194"/>
      <c r="C111" s="194"/>
      <c r="D111" s="194"/>
      <c r="E111" s="194"/>
      <c r="F111" s="194"/>
      <c r="G111" s="194"/>
      <c r="H111" s="194"/>
      <c r="I111" s="194"/>
      <c r="J111" s="194"/>
      <c r="K111" s="194"/>
      <c r="L111" s="194"/>
      <c r="M111" s="194"/>
      <c r="N111" s="194"/>
      <c r="O111" s="194"/>
      <c r="P111" s="194"/>
      <c r="Q111" s="194"/>
    </row>
    <row r="112" spans="1:17" ht="12.75" x14ac:dyDescent="0.25">
      <c r="A112" s="97" t="s">
        <v>42</v>
      </c>
      <c r="B112" s="96">
        <v>43.143360990147663</v>
      </c>
      <c r="C112" s="96">
        <v>25.644033596561229</v>
      </c>
      <c r="D112" s="96">
        <v>42.48307342578412</v>
      </c>
      <c r="E112" s="96">
        <v>41.108286955886832</v>
      </c>
      <c r="F112" s="96">
        <v>47.033888297549915</v>
      </c>
      <c r="G112" s="96">
        <v>34.790759938697001</v>
      </c>
      <c r="H112" s="96">
        <v>37.854794265154986</v>
      </c>
      <c r="I112" s="96">
        <v>43.330586151981173</v>
      </c>
      <c r="J112" s="96">
        <v>78.318367921063768</v>
      </c>
      <c r="K112" s="96">
        <v>47.537088944398107</v>
      </c>
      <c r="L112" s="96">
        <v>57.352166130115599</v>
      </c>
      <c r="M112" s="96">
        <v>37.784421226059592</v>
      </c>
      <c r="N112" s="96">
        <v>47.773083171280774</v>
      </c>
      <c r="O112" s="96">
        <v>29.374804228745077</v>
      </c>
      <c r="P112" s="96">
        <v>29.972933509464955</v>
      </c>
      <c r="Q112" s="96">
        <v>31.66922294496749</v>
      </c>
    </row>
    <row r="113" spans="1:17" x14ac:dyDescent="0.25">
      <c r="A113" s="132" t="s">
        <v>83</v>
      </c>
      <c r="B113" s="160">
        <v>0</v>
      </c>
      <c r="C113" s="160">
        <v>0</v>
      </c>
      <c r="D113" s="160">
        <v>0</v>
      </c>
      <c r="E113" s="160">
        <v>0</v>
      </c>
      <c r="F113" s="160">
        <v>0</v>
      </c>
      <c r="G113" s="160">
        <v>0</v>
      </c>
      <c r="H113" s="160">
        <v>0</v>
      </c>
      <c r="I113" s="160">
        <v>0</v>
      </c>
      <c r="J113" s="160">
        <v>0</v>
      </c>
      <c r="K113" s="160">
        <v>0</v>
      </c>
      <c r="L113" s="160">
        <v>0</v>
      </c>
      <c r="M113" s="160">
        <v>0</v>
      </c>
      <c r="N113" s="160">
        <v>0</v>
      </c>
      <c r="O113" s="160">
        <v>0</v>
      </c>
      <c r="P113" s="160">
        <v>0</v>
      </c>
      <c r="Q113" s="160">
        <v>0</v>
      </c>
    </row>
    <row r="114" spans="1:17" x14ac:dyDescent="0.25">
      <c r="A114" s="76" t="s">
        <v>82</v>
      </c>
      <c r="B114" s="159">
        <v>0</v>
      </c>
      <c r="C114" s="159">
        <v>0</v>
      </c>
      <c r="D114" s="159">
        <v>0</v>
      </c>
      <c r="E114" s="159">
        <v>0</v>
      </c>
      <c r="F114" s="159">
        <v>0</v>
      </c>
      <c r="G114" s="159">
        <v>0</v>
      </c>
      <c r="H114" s="159">
        <v>0</v>
      </c>
      <c r="I114" s="159">
        <v>0</v>
      </c>
      <c r="J114" s="159">
        <v>0</v>
      </c>
      <c r="K114" s="159">
        <v>0</v>
      </c>
      <c r="L114" s="159">
        <v>0</v>
      </c>
      <c r="M114" s="159">
        <v>0</v>
      </c>
      <c r="N114" s="159">
        <v>0</v>
      </c>
      <c r="O114" s="159">
        <v>0</v>
      </c>
      <c r="P114" s="159">
        <v>0</v>
      </c>
      <c r="Q114" s="159">
        <v>0</v>
      </c>
    </row>
    <row r="115" spans="1:17" x14ac:dyDescent="0.25">
      <c r="A115" s="76" t="s">
        <v>81</v>
      </c>
      <c r="B115" s="159">
        <v>0</v>
      </c>
      <c r="C115" s="159">
        <v>0</v>
      </c>
      <c r="D115" s="159">
        <v>0</v>
      </c>
      <c r="E115" s="159">
        <v>0</v>
      </c>
      <c r="F115" s="159">
        <v>0</v>
      </c>
      <c r="G115" s="159">
        <v>0</v>
      </c>
      <c r="H115" s="159">
        <v>0</v>
      </c>
      <c r="I115" s="159">
        <v>0</v>
      </c>
      <c r="J115" s="159">
        <v>0</v>
      </c>
      <c r="K115" s="159">
        <v>0</v>
      </c>
      <c r="L115" s="159">
        <v>0</v>
      </c>
      <c r="M115" s="159">
        <v>0</v>
      </c>
      <c r="N115" s="159">
        <v>0</v>
      </c>
      <c r="O115" s="159">
        <v>0</v>
      </c>
      <c r="P115" s="159">
        <v>0</v>
      </c>
      <c r="Q115" s="159">
        <v>0</v>
      </c>
    </row>
    <row r="116" spans="1:17" x14ac:dyDescent="0.25">
      <c r="A116" s="76" t="s">
        <v>80</v>
      </c>
      <c r="B116" s="159">
        <v>0</v>
      </c>
      <c r="C116" s="159">
        <v>0</v>
      </c>
      <c r="D116" s="159">
        <v>0</v>
      </c>
      <c r="E116" s="159">
        <v>0</v>
      </c>
      <c r="F116" s="159">
        <v>0</v>
      </c>
      <c r="G116" s="159">
        <v>0</v>
      </c>
      <c r="H116" s="159">
        <v>0</v>
      </c>
      <c r="I116" s="159">
        <v>0</v>
      </c>
      <c r="J116" s="159">
        <v>0</v>
      </c>
      <c r="K116" s="159">
        <v>0</v>
      </c>
      <c r="L116" s="159">
        <v>0</v>
      </c>
      <c r="M116" s="159">
        <v>0</v>
      </c>
      <c r="N116" s="159">
        <v>0</v>
      </c>
      <c r="O116" s="159">
        <v>0</v>
      </c>
      <c r="P116" s="159">
        <v>0</v>
      </c>
      <c r="Q116" s="159">
        <v>0</v>
      </c>
    </row>
    <row r="117" spans="1:17" x14ac:dyDescent="0.25">
      <c r="A117" s="129" t="s">
        <v>79</v>
      </c>
      <c r="B117" s="158">
        <v>0.3650953099389479</v>
      </c>
      <c r="C117" s="158">
        <v>0.13056110070590879</v>
      </c>
      <c r="D117" s="158">
        <v>0.16138743292582655</v>
      </c>
      <c r="E117" s="158">
        <v>0.15699239824920616</v>
      </c>
      <c r="F117" s="158">
        <v>0.22228059284510354</v>
      </c>
      <c r="G117" s="158">
        <v>0.18563390718646786</v>
      </c>
      <c r="H117" s="158">
        <v>0.21851742419573428</v>
      </c>
      <c r="I117" s="158">
        <v>0.21346841288165874</v>
      </c>
      <c r="J117" s="158">
        <v>0.25484785443047453</v>
      </c>
      <c r="K117" s="158">
        <v>0.14122389881870237</v>
      </c>
      <c r="L117" s="158">
        <v>0.18440550664564898</v>
      </c>
      <c r="M117" s="158">
        <v>0.12941100965367347</v>
      </c>
      <c r="N117" s="158">
        <v>0.17293257943821466</v>
      </c>
      <c r="O117" s="158">
        <v>0.10867024672973158</v>
      </c>
      <c r="P117" s="158">
        <v>0.10832067215231515</v>
      </c>
      <c r="Q117" s="158">
        <v>0.10732299245636108</v>
      </c>
    </row>
    <row r="118" spans="1:17" x14ac:dyDescent="0.25">
      <c r="A118" s="92" t="s">
        <v>125</v>
      </c>
      <c r="B118" s="91">
        <v>0</v>
      </c>
      <c r="C118" s="91">
        <v>0</v>
      </c>
      <c r="D118" s="91">
        <v>0</v>
      </c>
      <c r="E118" s="91">
        <v>0</v>
      </c>
      <c r="F118" s="91">
        <v>0</v>
      </c>
      <c r="G118" s="91">
        <v>0</v>
      </c>
      <c r="H118" s="91">
        <v>0</v>
      </c>
      <c r="I118" s="91">
        <v>0</v>
      </c>
      <c r="J118" s="91">
        <v>0</v>
      </c>
      <c r="K118" s="91">
        <v>0</v>
      </c>
      <c r="L118" s="91">
        <v>0</v>
      </c>
      <c r="M118" s="91">
        <v>0</v>
      </c>
      <c r="N118" s="91">
        <v>0</v>
      </c>
      <c r="O118" s="91">
        <v>0</v>
      </c>
      <c r="P118" s="91">
        <v>0</v>
      </c>
      <c r="Q118" s="91">
        <v>0</v>
      </c>
    </row>
    <row r="119" spans="1:17" x14ac:dyDescent="0.25">
      <c r="A119" s="92" t="s">
        <v>26</v>
      </c>
      <c r="B119" s="91">
        <v>0.3650953099389479</v>
      </c>
      <c r="C119" s="91">
        <v>0.13056110070590879</v>
      </c>
      <c r="D119" s="91">
        <v>0.16138743292582655</v>
      </c>
      <c r="E119" s="91">
        <v>0.15699239824920616</v>
      </c>
      <c r="F119" s="91">
        <v>0.22228059284510354</v>
      </c>
      <c r="G119" s="91">
        <v>0.18563390718646786</v>
      </c>
      <c r="H119" s="91">
        <v>0.21851742419573428</v>
      </c>
      <c r="I119" s="91">
        <v>0.21346841288165874</v>
      </c>
      <c r="J119" s="91">
        <v>0.25484785443047453</v>
      </c>
      <c r="K119" s="91">
        <v>0.14122389881870237</v>
      </c>
      <c r="L119" s="91">
        <v>0.18440550664564898</v>
      </c>
      <c r="M119" s="91">
        <v>0.12941100965367347</v>
      </c>
      <c r="N119" s="91">
        <v>0.17293257943821466</v>
      </c>
      <c r="O119" s="91">
        <v>0.10867024672973158</v>
      </c>
      <c r="P119" s="91">
        <v>0.10832067215231515</v>
      </c>
      <c r="Q119" s="91">
        <v>0.10732299245636108</v>
      </c>
    </row>
    <row r="120" spans="1:17" x14ac:dyDescent="0.25">
      <c r="A120" s="92" t="s">
        <v>126</v>
      </c>
      <c r="B120" s="91">
        <v>0</v>
      </c>
      <c r="C120" s="91">
        <v>0</v>
      </c>
      <c r="D120" s="91">
        <v>0</v>
      </c>
      <c r="E120" s="91">
        <v>0</v>
      </c>
      <c r="F120" s="91">
        <v>0</v>
      </c>
      <c r="G120" s="91">
        <v>0</v>
      </c>
      <c r="H120" s="91">
        <v>0</v>
      </c>
      <c r="I120" s="91">
        <v>0</v>
      </c>
      <c r="J120" s="91">
        <v>0</v>
      </c>
      <c r="K120" s="91">
        <v>0</v>
      </c>
      <c r="L120" s="91">
        <v>0</v>
      </c>
      <c r="M120" s="91">
        <v>0</v>
      </c>
      <c r="N120" s="91">
        <v>0</v>
      </c>
      <c r="O120" s="91">
        <v>0</v>
      </c>
      <c r="P120" s="91">
        <v>0</v>
      </c>
      <c r="Q120" s="91">
        <v>0</v>
      </c>
    </row>
    <row r="121" spans="1:17" x14ac:dyDescent="0.25">
      <c r="A121" s="92" t="s">
        <v>21</v>
      </c>
      <c r="B121" s="157">
        <v>0</v>
      </c>
      <c r="C121" s="157">
        <v>0</v>
      </c>
      <c r="D121" s="157">
        <v>0</v>
      </c>
      <c r="E121" s="157">
        <v>0</v>
      </c>
      <c r="F121" s="157">
        <v>0</v>
      </c>
      <c r="G121" s="157">
        <v>0</v>
      </c>
      <c r="H121" s="157">
        <v>0</v>
      </c>
      <c r="I121" s="157">
        <v>0</v>
      </c>
      <c r="J121" s="157">
        <v>0</v>
      </c>
      <c r="K121" s="157">
        <v>0</v>
      </c>
      <c r="L121" s="157">
        <v>0</v>
      </c>
      <c r="M121" s="157">
        <v>0</v>
      </c>
      <c r="N121" s="157">
        <v>0</v>
      </c>
      <c r="O121" s="157">
        <v>0</v>
      </c>
      <c r="P121" s="157">
        <v>0</v>
      </c>
      <c r="Q121" s="157">
        <v>0</v>
      </c>
    </row>
    <row r="122" spans="1:17" x14ac:dyDescent="0.25">
      <c r="A122" s="156" t="s">
        <v>146</v>
      </c>
      <c r="B122" s="206">
        <v>21.878657904651995</v>
      </c>
      <c r="C122" s="206">
        <v>14.461711060648433</v>
      </c>
      <c r="D122" s="206">
        <v>17.876215895654259</v>
      </c>
      <c r="E122" s="206">
        <v>17.389396151862545</v>
      </c>
      <c r="F122" s="206">
        <v>24.621098403240136</v>
      </c>
      <c r="G122" s="206">
        <v>20.561897182814043</v>
      </c>
      <c r="H122" s="206">
        <v>24.204267835900975</v>
      </c>
      <c r="I122" s="206">
        <v>23.645009815163409</v>
      </c>
      <c r="J122" s="206">
        <v>10.612477756053778</v>
      </c>
      <c r="K122" s="206">
        <v>3.8988109377183862</v>
      </c>
      <c r="L122" s="206">
        <v>8.6818583549900001</v>
      </c>
      <c r="M122" s="206">
        <v>14.334320249748878</v>
      </c>
      <c r="N122" s="206">
        <v>19.15502384160667</v>
      </c>
      <c r="O122" s="206">
        <v>12.036952052316986</v>
      </c>
      <c r="P122" s="206">
        <v>11.998231127742889</v>
      </c>
      <c r="Q122" s="206">
        <v>11.88772228999601</v>
      </c>
    </row>
    <row r="123" spans="1:17" x14ac:dyDescent="0.25">
      <c r="A123" s="152" t="s">
        <v>159</v>
      </c>
      <c r="B123" s="151">
        <v>21.878657904651995</v>
      </c>
      <c r="C123" s="151">
        <v>14.461711060648433</v>
      </c>
      <c r="D123" s="151">
        <v>17.876215895654259</v>
      </c>
      <c r="E123" s="151">
        <v>17.389396151862545</v>
      </c>
      <c r="F123" s="151">
        <v>24.621098403240136</v>
      </c>
      <c r="G123" s="151">
        <v>20.561897182814043</v>
      </c>
      <c r="H123" s="151">
        <v>24.204267835900975</v>
      </c>
      <c r="I123" s="151">
        <v>23.645009815163409</v>
      </c>
      <c r="J123" s="151">
        <v>10.612477756053778</v>
      </c>
      <c r="K123" s="151">
        <v>3.8988109377183862</v>
      </c>
      <c r="L123" s="151">
        <v>8.6818583549900001</v>
      </c>
      <c r="M123" s="151">
        <v>14.334320249748878</v>
      </c>
      <c r="N123" s="151">
        <v>19.15502384160667</v>
      </c>
      <c r="O123" s="151">
        <v>12.036952052316986</v>
      </c>
      <c r="P123" s="151">
        <v>11.998231127742889</v>
      </c>
      <c r="Q123" s="151">
        <v>11.88772228999601</v>
      </c>
    </row>
    <row r="124" spans="1:17" x14ac:dyDescent="0.25">
      <c r="A124" s="154" t="s">
        <v>33</v>
      </c>
      <c r="B124" s="153">
        <v>0</v>
      </c>
      <c r="C124" s="153">
        <v>0</v>
      </c>
      <c r="D124" s="153">
        <v>0</v>
      </c>
      <c r="E124" s="153">
        <v>0</v>
      </c>
      <c r="F124" s="153">
        <v>0</v>
      </c>
      <c r="G124" s="153">
        <v>0</v>
      </c>
      <c r="H124" s="153">
        <v>0</v>
      </c>
      <c r="I124" s="153">
        <v>0</v>
      </c>
      <c r="J124" s="153">
        <v>0</v>
      </c>
      <c r="K124" s="153">
        <v>0</v>
      </c>
      <c r="L124" s="153">
        <v>0</v>
      </c>
      <c r="M124" s="153">
        <v>0</v>
      </c>
      <c r="N124" s="153">
        <v>0</v>
      </c>
      <c r="O124" s="153">
        <v>0</v>
      </c>
      <c r="P124" s="153">
        <v>0</v>
      </c>
      <c r="Q124" s="153">
        <v>0</v>
      </c>
    </row>
    <row r="125" spans="1:17" x14ac:dyDescent="0.25">
      <c r="A125" s="154" t="s">
        <v>30</v>
      </c>
      <c r="B125" s="153">
        <v>0</v>
      </c>
      <c r="C125" s="153">
        <v>0</v>
      </c>
      <c r="D125" s="153">
        <v>0</v>
      </c>
      <c r="E125" s="153">
        <v>0</v>
      </c>
      <c r="F125" s="153">
        <v>0</v>
      </c>
      <c r="G125" s="153">
        <v>0</v>
      </c>
      <c r="H125" s="153">
        <v>0</v>
      </c>
      <c r="I125" s="153">
        <v>0</v>
      </c>
      <c r="J125" s="153">
        <v>0</v>
      </c>
      <c r="K125" s="153">
        <v>0</v>
      </c>
      <c r="L125" s="153">
        <v>0</v>
      </c>
      <c r="M125" s="153">
        <v>0</v>
      </c>
      <c r="N125" s="153">
        <v>0</v>
      </c>
      <c r="O125" s="153">
        <v>0</v>
      </c>
      <c r="P125" s="153">
        <v>0</v>
      </c>
      <c r="Q125" s="153">
        <v>0</v>
      </c>
    </row>
    <row r="126" spans="1:17" x14ac:dyDescent="0.25">
      <c r="A126" s="154" t="s">
        <v>125</v>
      </c>
      <c r="B126" s="153">
        <v>0</v>
      </c>
      <c r="C126" s="153">
        <v>0</v>
      </c>
      <c r="D126" s="153">
        <v>0</v>
      </c>
      <c r="E126" s="153">
        <v>0</v>
      </c>
      <c r="F126" s="153">
        <v>0</v>
      </c>
      <c r="G126" s="153">
        <v>0</v>
      </c>
      <c r="H126" s="153">
        <v>0</v>
      </c>
      <c r="I126" s="153">
        <v>0</v>
      </c>
      <c r="J126" s="153">
        <v>0</v>
      </c>
      <c r="K126" s="153">
        <v>0</v>
      </c>
      <c r="L126" s="153">
        <v>0</v>
      </c>
      <c r="M126" s="153">
        <v>0</v>
      </c>
      <c r="N126" s="153">
        <v>0</v>
      </c>
      <c r="O126" s="153">
        <v>0</v>
      </c>
      <c r="P126" s="153">
        <v>0</v>
      </c>
      <c r="Q126" s="153">
        <v>0</v>
      </c>
    </row>
    <row r="127" spans="1:17" x14ac:dyDescent="0.25">
      <c r="A127" s="154" t="s">
        <v>29</v>
      </c>
      <c r="B127" s="153">
        <v>0</v>
      </c>
      <c r="C127" s="153">
        <v>0</v>
      </c>
      <c r="D127" s="153">
        <v>0</v>
      </c>
      <c r="E127" s="153">
        <v>0</v>
      </c>
      <c r="F127" s="153">
        <v>0</v>
      </c>
      <c r="G127" s="153">
        <v>0</v>
      </c>
      <c r="H127" s="153">
        <v>0</v>
      </c>
      <c r="I127" s="153">
        <v>0</v>
      </c>
      <c r="J127" s="153">
        <v>0</v>
      </c>
      <c r="K127" s="153">
        <v>0</v>
      </c>
      <c r="L127" s="153">
        <v>0</v>
      </c>
      <c r="M127" s="153">
        <v>0</v>
      </c>
      <c r="N127" s="153">
        <v>0</v>
      </c>
      <c r="O127" s="153">
        <v>0</v>
      </c>
      <c r="P127" s="153">
        <v>0</v>
      </c>
      <c r="Q127" s="153">
        <v>0</v>
      </c>
    </row>
    <row r="128" spans="1:17" x14ac:dyDescent="0.25">
      <c r="A128" s="154" t="s">
        <v>26</v>
      </c>
      <c r="B128" s="153">
        <v>21.878657904651995</v>
      </c>
      <c r="C128" s="153">
        <v>14.461711060648433</v>
      </c>
      <c r="D128" s="153">
        <v>17.876215895654259</v>
      </c>
      <c r="E128" s="153">
        <v>17.389396151862545</v>
      </c>
      <c r="F128" s="153">
        <v>24.621098403240136</v>
      </c>
      <c r="G128" s="153">
        <v>20.561897182814043</v>
      </c>
      <c r="H128" s="153">
        <v>24.204267835900975</v>
      </c>
      <c r="I128" s="153">
        <v>23.645009815163409</v>
      </c>
      <c r="J128" s="153">
        <v>10.612477756053778</v>
      </c>
      <c r="K128" s="153">
        <v>3.8988109377183862</v>
      </c>
      <c r="L128" s="153">
        <v>8.6818583549900001</v>
      </c>
      <c r="M128" s="153">
        <v>14.334320249748878</v>
      </c>
      <c r="N128" s="153">
        <v>19.15502384160667</v>
      </c>
      <c r="O128" s="153">
        <v>12.036952052316986</v>
      </c>
      <c r="P128" s="153">
        <v>11.998231127742889</v>
      </c>
      <c r="Q128" s="153">
        <v>11.88772228999601</v>
      </c>
    </row>
    <row r="129" spans="1:17" x14ac:dyDescent="0.25">
      <c r="A129" s="152" t="s">
        <v>158</v>
      </c>
      <c r="B129" s="151">
        <v>0</v>
      </c>
      <c r="C129" s="151">
        <v>0</v>
      </c>
      <c r="D129" s="151">
        <v>0</v>
      </c>
      <c r="E129" s="151">
        <v>0</v>
      </c>
      <c r="F129" s="151">
        <v>0</v>
      </c>
      <c r="G129" s="151">
        <v>0</v>
      </c>
      <c r="H129" s="151">
        <v>0</v>
      </c>
      <c r="I129" s="151">
        <v>0</v>
      </c>
      <c r="J129" s="151">
        <v>0</v>
      </c>
      <c r="K129" s="151">
        <v>0</v>
      </c>
      <c r="L129" s="151">
        <v>0</v>
      </c>
      <c r="M129" s="151">
        <v>0</v>
      </c>
      <c r="N129" s="151">
        <v>0</v>
      </c>
      <c r="O129" s="151">
        <v>0</v>
      </c>
      <c r="P129" s="151">
        <v>0</v>
      </c>
      <c r="Q129" s="151">
        <v>0</v>
      </c>
    </row>
    <row r="130" spans="1:17" x14ac:dyDescent="0.25">
      <c r="A130" s="156" t="s">
        <v>145</v>
      </c>
      <c r="B130" s="206">
        <v>15.124982161500398</v>
      </c>
      <c r="C130" s="206">
        <v>5.4414710681659537</v>
      </c>
      <c r="D130" s="206">
        <v>16.398098094876342</v>
      </c>
      <c r="E130" s="206">
        <v>15.892865776427465</v>
      </c>
      <c r="F130" s="206">
        <v>12.313110052032387</v>
      </c>
      <c r="G130" s="206">
        <v>6.2123684423410701</v>
      </c>
      <c r="H130" s="206">
        <v>6.0614803702937348</v>
      </c>
      <c r="I130" s="206">
        <v>10.578641130523371</v>
      </c>
      <c r="J130" s="206">
        <v>42.175888991872696</v>
      </c>
      <c r="K130" s="206">
        <v>2.1809100405856587</v>
      </c>
      <c r="L130" s="206">
        <v>5.5476061315325769</v>
      </c>
      <c r="M130" s="206">
        <v>16.955789893755394</v>
      </c>
      <c r="N130" s="206">
        <v>10.783448982190832</v>
      </c>
      <c r="O130" s="206">
        <v>12.355874466921067</v>
      </c>
      <c r="P130" s="206">
        <v>12.780969399033806</v>
      </c>
      <c r="Q130" s="206">
        <v>14.392300447447175</v>
      </c>
    </row>
    <row r="131" spans="1:17" x14ac:dyDescent="0.25">
      <c r="A131" s="152" t="s">
        <v>157</v>
      </c>
      <c r="B131" s="151">
        <v>15.124982161500398</v>
      </c>
      <c r="C131" s="151">
        <v>5.4414710681659537</v>
      </c>
      <c r="D131" s="151">
        <v>16.398098094876342</v>
      </c>
      <c r="E131" s="151">
        <v>15.892865776427465</v>
      </c>
      <c r="F131" s="151">
        <v>12.313110052032387</v>
      </c>
      <c r="G131" s="151">
        <v>6.2123684423410701</v>
      </c>
      <c r="H131" s="151">
        <v>6.0614803702937348</v>
      </c>
      <c r="I131" s="151">
        <v>10.578641130523371</v>
      </c>
      <c r="J131" s="151">
        <v>42.175888991872696</v>
      </c>
      <c r="K131" s="151">
        <v>2.1809100405856587</v>
      </c>
      <c r="L131" s="151">
        <v>5.5476061315325769</v>
      </c>
      <c r="M131" s="151">
        <v>16.955789893755394</v>
      </c>
      <c r="N131" s="151">
        <v>10.783448982190832</v>
      </c>
      <c r="O131" s="151">
        <v>12.355874466921067</v>
      </c>
      <c r="P131" s="151">
        <v>12.780969399033806</v>
      </c>
      <c r="Q131" s="151">
        <v>14.392300447447175</v>
      </c>
    </row>
    <row r="132" spans="1:17" x14ac:dyDescent="0.25">
      <c r="A132" s="154" t="s">
        <v>30</v>
      </c>
      <c r="B132" s="205">
        <v>0</v>
      </c>
      <c r="C132" s="205">
        <v>0</v>
      </c>
      <c r="D132" s="205">
        <v>0</v>
      </c>
      <c r="E132" s="205">
        <v>0</v>
      </c>
      <c r="F132" s="205">
        <v>0</v>
      </c>
      <c r="G132" s="205">
        <v>0</v>
      </c>
      <c r="H132" s="205">
        <v>0</v>
      </c>
      <c r="I132" s="205">
        <v>0</v>
      </c>
      <c r="J132" s="205">
        <v>0</v>
      </c>
      <c r="K132" s="205">
        <v>0</v>
      </c>
      <c r="L132" s="205">
        <v>0</v>
      </c>
      <c r="M132" s="205">
        <v>0</v>
      </c>
      <c r="N132" s="205">
        <v>0</v>
      </c>
      <c r="O132" s="205">
        <v>0</v>
      </c>
      <c r="P132" s="205">
        <v>0</v>
      </c>
      <c r="Q132" s="205">
        <v>0</v>
      </c>
    </row>
    <row r="133" spans="1:17" x14ac:dyDescent="0.25">
      <c r="A133" s="154" t="s">
        <v>125</v>
      </c>
      <c r="B133" s="205">
        <v>0</v>
      </c>
      <c r="C133" s="205">
        <v>0</v>
      </c>
      <c r="D133" s="205">
        <v>0</v>
      </c>
      <c r="E133" s="205">
        <v>0</v>
      </c>
      <c r="F133" s="205">
        <v>0</v>
      </c>
      <c r="G133" s="205">
        <v>0</v>
      </c>
      <c r="H133" s="205">
        <v>0</v>
      </c>
      <c r="I133" s="205">
        <v>0</v>
      </c>
      <c r="J133" s="205">
        <v>0</v>
      </c>
      <c r="K133" s="205">
        <v>0</v>
      </c>
      <c r="L133" s="205">
        <v>0</v>
      </c>
      <c r="M133" s="205">
        <v>0</v>
      </c>
      <c r="N133" s="205">
        <v>0</v>
      </c>
      <c r="O133" s="205">
        <v>0</v>
      </c>
      <c r="P133" s="205">
        <v>0</v>
      </c>
      <c r="Q133" s="205">
        <v>0</v>
      </c>
    </row>
    <row r="134" spans="1:17" x14ac:dyDescent="0.25">
      <c r="A134" s="154" t="s">
        <v>29</v>
      </c>
      <c r="B134" s="205">
        <v>0</v>
      </c>
      <c r="C134" s="205">
        <v>0</v>
      </c>
      <c r="D134" s="205">
        <v>0</v>
      </c>
      <c r="E134" s="205">
        <v>0</v>
      </c>
      <c r="F134" s="205">
        <v>0</v>
      </c>
      <c r="G134" s="205">
        <v>0</v>
      </c>
      <c r="H134" s="205">
        <v>0</v>
      </c>
      <c r="I134" s="205">
        <v>0</v>
      </c>
      <c r="J134" s="205">
        <v>0</v>
      </c>
      <c r="K134" s="205">
        <v>0</v>
      </c>
      <c r="L134" s="205">
        <v>0</v>
      </c>
      <c r="M134" s="205">
        <v>0</v>
      </c>
      <c r="N134" s="205">
        <v>0</v>
      </c>
      <c r="O134" s="205">
        <v>0</v>
      </c>
      <c r="P134" s="205">
        <v>0</v>
      </c>
      <c r="Q134" s="205">
        <v>0</v>
      </c>
    </row>
    <row r="135" spans="1:17" x14ac:dyDescent="0.25">
      <c r="A135" s="154" t="s">
        <v>26</v>
      </c>
      <c r="B135" s="205">
        <v>15.124982161500398</v>
      </c>
      <c r="C135" s="205">
        <v>5.4414710681659537</v>
      </c>
      <c r="D135" s="205">
        <v>16.398098094876342</v>
      </c>
      <c r="E135" s="205">
        <v>15.892865776427465</v>
      </c>
      <c r="F135" s="205">
        <v>12.313110052032387</v>
      </c>
      <c r="G135" s="205">
        <v>6.2123684423410701</v>
      </c>
      <c r="H135" s="205">
        <v>6.0614803702937348</v>
      </c>
      <c r="I135" s="205">
        <v>10.578641130523371</v>
      </c>
      <c r="J135" s="205">
        <v>42.175888991872696</v>
      </c>
      <c r="K135" s="205">
        <v>2.1809100405856587</v>
      </c>
      <c r="L135" s="205">
        <v>5.5476061315325769</v>
      </c>
      <c r="M135" s="205">
        <v>16.955789893755394</v>
      </c>
      <c r="N135" s="205">
        <v>10.783448982190832</v>
      </c>
      <c r="O135" s="205">
        <v>12.355874466921067</v>
      </c>
      <c r="P135" s="205">
        <v>12.780969399033806</v>
      </c>
      <c r="Q135" s="205">
        <v>14.392300447447175</v>
      </c>
    </row>
    <row r="136" spans="1:17" x14ac:dyDescent="0.25">
      <c r="A136" s="152" t="s">
        <v>156</v>
      </c>
      <c r="B136" s="151">
        <v>0</v>
      </c>
      <c r="C136" s="151">
        <v>0</v>
      </c>
      <c r="D136" s="151">
        <v>0</v>
      </c>
      <c r="E136" s="151">
        <v>0</v>
      </c>
      <c r="F136" s="151">
        <v>0</v>
      </c>
      <c r="G136" s="151">
        <v>0</v>
      </c>
      <c r="H136" s="151">
        <v>0</v>
      </c>
      <c r="I136" s="151">
        <v>0</v>
      </c>
      <c r="J136" s="151">
        <v>0</v>
      </c>
      <c r="K136" s="151">
        <v>0</v>
      </c>
      <c r="L136" s="151">
        <v>0</v>
      </c>
      <c r="M136" s="151">
        <v>0</v>
      </c>
      <c r="N136" s="151">
        <v>0</v>
      </c>
      <c r="O136" s="151">
        <v>0</v>
      </c>
      <c r="P136" s="151">
        <v>0</v>
      </c>
      <c r="Q136" s="151">
        <v>0</v>
      </c>
    </row>
    <row r="137" spans="1:17" x14ac:dyDescent="0.25">
      <c r="A137" s="156" t="s">
        <v>144</v>
      </c>
      <c r="B137" s="204">
        <v>5.7746256140563306</v>
      </c>
      <c r="C137" s="204">
        <v>5.6102903670409274</v>
      </c>
      <c r="D137" s="204">
        <v>8.0473720023276911</v>
      </c>
      <c r="E137" s="204">
        <v>7.6690326293476172</v>
      </c>
      <c r="F137" s="204">
        <v>9.8773992494322851</v>
      </c>
      <c r="G137" s="204">
        <v>7.8308604063554217</v>
      </c>
      <c r="H137" s="204">
        <v>7.3705286347645442</v>
      </c>
      <c r="I137" s="204">
        <v>8.8934667934127294</v>
      </c>
      <c r="J137" s="204">
        <v>25.27515331870682</v>
      </c>
      <c r="K137" s="204">
        <v>41.31614406727536</v>
      </c>
      <c r="L137" s="204">
        <v>42.938296136947372</v>
      </c>
      <c r="M137" s="204">
        <v>6.3549400729016661</v>
      </c>
      <c r="N137" s="204">
        <v>17.602067768045039</v>
      </c>
      <c r="O137" s="204">
        <v>4.8075674627772873</v>
      </c>
      <c r="P137" s="204">
        <v>5.0165823105359539</v>
      </c>
      <c r="Q137" s="204">
        <v>5.2172572150679581</v>
      </c>
    </row>
    <row r="138" spans="1:17" x14ac:dyDescent="0.25">
      <c r="A138" s="152" t="s">
        <v>155</v>
      </c>
      <c r="B138" s="151">
        <v>1.7699188823341043</v>
      </c>
      <c r="C138" s="151">
        <v>1.6334141696862778</v>
      </c>
      <c r="D138" s="151">
        <v>2.3787024481370223</v>
      </c>
      <c r="E138" s="151">
        <v>2.320890413393824</v>
      </c>
      <c r="F138" s="151">
        <v>2.8615274190171593</v>
      </c>
      <c r="G138" s="151">
        <v>2.2629605277142635</v>
      </c>
      <c r="H138" s="151">
        <v>0.99665360352528753</v>
      </c>
      <c r="I138" s="151">
        <v>2.6820791606173566</v>
      </c>
      <c r="J138" s="151">
        <v>14.945835305589004</v>
      </c>
      <c r="K138" s="151">
        <v>36.424602336889706</v>
      </c>
      <c r="L138" s="151">
        <v>37.136906107337204</v>
      </c>
      <c r="M138" s="151">
        <v>2.0605937945969246</v>
      </c>
      <c r="N138" s="151">
        <v>11.811105294328636</v>
      </c>
      <c r="O138" s="151">
        <v>1.6692573732086577</v>
      </c>
      <c r="P138" s="151">
        <v>1.6794321010624196</v>
      </c>
      <c r="Q138" s="151">
        <v>1.7206669699926893</v>
      </c>
    </row>
    <row r="139" spans="1:17" x14ac:dyDescent="0.25">
      <c r="A139" s="154" t="s">
        <v>30</v>
      </c>
      <c r="B139" s="153">
        <v>0</v>
      </c>
      <c r="C139" s="153">
        <v>0</v>
      </c>
      <c r="D139" s="153">
        <v>0</v>
      </c>
      <c r="E139" s="153">
        <v>0</v>
      </c>
      <c r="F139" s="153">
        <v>0</v>
      </c>
      <c r="G139" s="153">
        <v>0</v>
      </c>
      <c r="H139" s="153">
        <v>0</v>
      </c>
      <c r="I139" s="153">
        <v>0</v>
      </c>
      <c r="J139" s="153">
        <v>0</v>
      </c>
      <c r="K139" s="153">
        <v>0</v>
      </c>
      <c r="L139" s="153">
        <v>0</v>
      </c>
      <c r="M139" s="153">
        <v>0</v>
      </c>
      <c r="N139" s="153">
        <v>0</v>
      </c>
      <c r="O139" s="153">
        <v>0</v>
      </c>
      <c r="P139" s="153">
        <v>0</v>
      </c>
      <c r="Q139" s="153">
        <v>0</v>
      </c>
    </row>
    <row r="140" spans="1:17" x14ac:dyDescent="0.25">
      <c r="A140" s="154" t="s">
        <v>125</v>
      </c>
      <c r="B140" s="153">
        <v>0</v>
      </c>
      <c r="C140" s="153">
        <v>0</v>
      </c>
      <c r="D140" s="153">
        <v>0</v>
      </c>
      <c r="E140" s="153">
        <v>0</v>
      </c>
      <c r="F140" s="153">
        <v>0</v>
      </c>
      <c r="G140" s="153">
        <v>0</v>
      </c>
      <c r="H140" s="153">
        <v>0</v>
      </c>
      <c r="I140" s="153">
        <v>0</v>
      </c>
      <c r="J140" s="153">
        <v>0</v>
      </c>
      <c r="K140" s="153">
        <v>0</v>
      </c>
      <c r="L140" s="153">
        <v>0</v>
      </c>
      <c r="M140" s="153">
        <v>0</v>
      </c>
      <c r="N140" s="153">
        <v>0</v>
      </c>
      <c r="O140" s="153">
        <v>0</v>
      </c>
      <c r="P140" s="153">
        <v>0</v>
      </c>
      <c r="Q140" s="153">
        <v>0</v>
      </c>
    </row>
    <row r="141" spans="1:17" x14ac:dyDescent="0.25">
      <c r="A141" s="154" t="s">
        <v>26</v>
      </c>
      <c r="B141" s="153">
        <v>1.7699188823341043</v>
      </c>
      <c r="C141" s="153">
        <v>1.6334141696862778</v>
      </c>
      <c r="D141" s="153">
        <v>2.3787024481370223</v>
      </c>
      <c r="E141" s="153">
        <v>2.320890413393824</v>
      </c>
      <c r="F141" s="153">
        <v>2.8615274190171593</v>
      </c>
      <c r="G141" s="153">
        <v>2.2629605277142635</v>
      </c>
      <c r="H141" s="153">
        <v>0.99665360352528753</v>
      </c>
      <c r="I141" s="153">
        <v>2.6820791606173566</v>
      </c>
      <c r="J141" s="153">
        <v>14.945835305589004</v>
      </c>
      <c r="K141" s="153">
        <v>36.424602336889706</v>
      </c>
      <c r="L141" s="153">
        <v>37.136906107337204</v>
      </c>
      <c r="M141" s="153">
        <v>2.0605937945969246</v>
      </c>
      <c r="N141" s="153">
        <v>11.811105294328636</v>
      </c>
      <c r="O141" s="153">
        <v>1.6692573732086577</v>
      </c>
      <c r="P141" s="153">
        <v>1.6794321010624196</v>
      </c>
      <c r="Q141" s="153">
        <v>1.7206669699926893</v>
      </c>
    </row>
    <row r="142" spans="1:17" x14ac:dyDescent="0.25">
      <c r="A142" s="152" t="s">
        <v>154</v>
      </c>
      <c r="B142" s="151">
        <v>4.0047067317222265</v>
      </c>
      <c r="C142" s="151">
        <v>3.9768761973546498</v>
      </c>
      <c r="D142" s="151">
        <v>5.6686695541906698</v>
      </c>
      <c r="E142" s="151">
        <v>5.3481422159537928</v>
      </c>
      <c r="F142" s="151">
        <v>7.0158718304151257</v>
      </c>
      <c r="G142" s="151">
        <v>5.5678998786411578</v>
      </c>
      <c r="H142" s="151">
        <v>6.3738750312392565</v>
      </c>
      <c r="I142" s="151">
        <v>6.2113876327953728</v>
      </c>
      <c r="J142" s="151">
        <v>10.329318013117817</v>
      </c>
      <c r="K142" s="151">
        <v>4.8915417303856561</v>
      </c>
      <c r="L142" s="151">
        <v>5.8013900296101681</v>
      </c>
      <c r="M142" s="151">
        <v>4.2943462783047419</v>
      </c>
      <c r="N142" s="151">
        <v>5.7909624737164052</v>
      </c>
      <c r="O142" s="151">
        <v>3.13831008956863</v>
      </c>
      <c r="P142" s="151">
        <v>3.3371502094735348</v>
      </c>
      <c r="Q142" s="151">
        <v>3.4965902450752688</v>
      </c>
    </row>
    <row r="143" spans="1:17" x14ac:dyDescent="0.25">
      <c r="A143" s="150" t="s">
        <v>33</v>
      </c>
      <c r="B143" s="87">
        <v>3.6225993924591235</v>
      </c>
      <c r="C143" s="87">
        <v>2.4287546378105187</v>
      </c>
      <c r="D143" s="87">
        <v>4.9600208464617772</v>
      </c>
      <c r="E143" s="87">
        <v>4.3592480299292946</v>
      </c>
      <c r="F143" s="87">
        <v>4.7660353803633688</v>
      </c>
      <c r="G143" s="87">
        <v>3.2493510750465062</v>
      </c>
      <c r="H143" s="87">
        <v>3.3583564441227356</v>
      </c>
      <c r="I143" s="87">
        <v>3.1937274779217653</v>
      </c>
      <c r="J143" s="87">
        <v>10.318120360935682</v>
      </c>
      <c r="K143" s="87">
        <v>3.6400563842175724</v>
      </c>
      <c r="L143" s="87">
        <v>3.5215696266728016</v>
      </c>
      <c r="M143" s="87">
        <v>2.9402985238823036</v>
      </c>
      <c r="N143" s="87">
        <v>4.039301612720732</v>
      </c>
      <c r="O143" s="87">
        <v>1.4857080460353893</v>
      </c>
      <c r="P143" s="87">
        <v>1.9201449601428608</v>
      </c>
      <c r="Q143" s="87">
        <v>2.30224148773322</v>
      </c>
    </row>
    <row r="144" spans="1:17" x14ac:dyDescent="0.25">
      <c r="A144" s="150" t="s">
        <v>31</v>
      </c>
      <c r="B144" s="87">
        <v>0</v>
      </c>
      <c r="C144" s="87">
        <v>0</v>
      </c>
      <c r="D144" s="87">
        <v>0</v>
      </c>
      <c r="E144" s="87">
        <v>0</v>
      </c>
      <c r="F144" s="87">
        <v>0</v>
      </c>
      <c r="G144" s="87">
        <v>0</v>
      </c>
      <c r="H144" s="87">
        <v>0</v>
      </c>
      <c r="I144" s="87">
        <v>0</v>
      </c>
      <c r="J144" s="87">
        <v>0</v>
      </c>
      <c r="K144" s="87">
        <v>0</v>
      </c>
      <c r="L144" s="87">
        <v>0</v>
      </c>
      <c r="M144" s="87">
        <v>0</v>
      </c>
      <c r="N144" s="87">
        <v>0</v>
      </c>
      <c r="O144" s="87">
        <v>0</v>
      </c>
      <c r="P144" s="87">
        <v>0</v>
      </c>
      <c r="Q144" s="87">
        <v>0</v>
      </c>
    </row>
    <row r="145" spans="1:17" x14ac:dyDescent="0.25">
      <c r="A145" s="150" t="s">
        <v>30</v>
      </c>
      <c r="B145" s="87">
        <v>0</v>
      </c>
      <c r="C145" s="87">
        <v>0</v>
      </c>
      <c r="D145" s="87">
        <v>0</v>
      </c>
      <c r="E145" s="87">
        <v>0</v>
      </c>
      <c r="F145" s="87">
        <v>0</v>
      </c>
      <c r="G145" s="87">
        <v>0</v>
      </c>
      <c r="H145" s="87">
        <v>0</v>
      </c>
      <c r="I145" s="87">
        <v>0</v>
      </c>
      <c r="J145" s="87">
        <v>0</v>
      </c>
      <c r="K145" s="87">
        <v>0</v>
      </c>
      <c r="L145" s="87">
        <v>0</v>
      </c>
      <c r="M145" s="87">
        <v>0</v>
      </c>
      <c r="N145" s="87">
        <v>0</v>
      </c>
      <c r="O145" s="87">
        <v>0</v>
      </c>
      <c r="P145" s="87">
        <v>0</v>
      </c>
      <c r="Q145" s="87">
        <v>0</v>
      </c>
    </row>
    <row r="146" spans="1:17" x14ac:dyDescent="0.25">
      <c r="A146" s="150" t="s">
        <v>125</v>
      </c>
      <c r="B146" s="87">
        <v>0</v>
      </c>
      <c r="C146" s="87">
        <v>0</v>
      </c>
      <c r="D146" s="87">
        <v>0</v>
      </c>
      <c r="E146" s="87">
        <v>0</v>
      </c>
      <c r="F146" s="87">
        <v>0</v>
      </c>
      <c r="G146" s="87">
        <v>0</v>
      </c>
      <c r="H146" s="87">
        <v>0</v>
      </c>
      <c r="I146" s="87">
        <v>0</v>
      </c>
      <c r="J146" s="87">
        <v>0</v>
      </c>
      <c r="K146" s="87">
        <v>0</v>
      </c>
      <c r="L146" s="87">
        <v>0</v>
      </c>
      <c r="M146" s="87">
        <v>0</v>
      </c>
      <c r="N146" s="87">
        <v>0</v>
      </c>
      <c r="O146" s="87">
        <v>0</v>
      </c>
      <c r="P146" s="87">
        <v>0</v>
      </c>
      <c r="Q146" s="87">
        <v>0</v>
      </c>
    </row>
    <row r="147" spans="1:17" x14ac:dyDescent="0.25">
      <c r="A147" s="150" t="s">
        <v>29</v>
      </c>
      <c r="B147" s="87">
        <v>0</v>
      </c>
      <c r="C147" s="87">
        <v>0</v>
      </c>
      <c r="D147" s="87">
        <v>0</v>
      </c>
      <c r="E147" s="87">
        <v>0</v>
      </c>
      <c r="F147" s="87">
        <v>0</v>
      </c>
      <c r="G147" s="87">
        <v>0</v>
      </c>
      <c r="H147" s="87">
        <v>0</v>
      </c>
      <c r="I147" s="87">
        <v>0</v>
      </c>
      <c r="J147" s="87">
        <v>0</v>
      </c>
      <c r="K147" s="87">
        <v>0</v>
      </c>
      <c r="L147" s="87">
        <v>0</v>
      </c>
      <c r="M147" s="87">
        <v>0</v>
      </c>
      <c r="N147" s="87">
        <v>0</v>
      </c>
      <c r="O147" s="87">
        <v>0</v>
      </c>
      <c r="P147" s="87">
        <v>0</v>
      </c>
      <c r="Q147" s="87">
        <v>0</v>
      </c>
    </row>
    <row r="148" spans="1:17" x14ac:dyDescent="0.25">
      <c r="A148" s="150" t="s">
        <v>28</v>
      </c>
      <c r="B148" s="87">
        <v>0</v>
      </c>
      <c r="C148" s="87">
        <v>0</v>
      </c>
      <c r="D148" s="87">
        <v>0</v>
      </c>
      <c r="E148" s="87">
        <v>0</v>
      </c>
      <c r="F148" s="87">
        <v>0</v>
      </c>
      <c r="G148" s="87">
        <v>0</v>
      </c>
      <c r="H148" s="87">
        <v>0</v>
      </c>
      <c r="I148" s="87">
        <v>0</v>
      </c>
      <c r="J148" s="87">
        <v>0</v>
      </c>
      <c r="K148" s="87">
        <v>0</v>
      </c>
      <c r="L148" s="87">
        <v>0</v>
      </c>
      <c r="M148" s="87">
        <v>0</v>
      </c>
      <c r="N148" s="87">
        <v>0</v>
      </c>
      <c r="O148" s="87">
        <v>0</v>
      </c>
      <c r="P148" s="87">
        <v>0</v>
      </c>
      <c r="Q148" s="87">
        <v>0</v>
      </c>
    </row>
    <row r="149" spans="1:17" x14ac:dyDescent="0.25">
      <c r="A149" s="150" t="s">
        <v>26</v>
      </c>
      <c r="B149" s="87">
        <v>0.38210733926310253</v>
      </c>
      <c r="C149" s="87">
        <v>1.5481215595441309</v>
      </c>
      <c r="D149" s="87">
        <v>0.70864870772889288</v>
      </c>
      <c r="E149" s="87">
        <v>0.98889418602449863</v>
      </c>
      <c r="F149" s="87">
        <v>2.2498364500517569</v>
      </c>
      <c r="G149" s="87">
        <v>2.3185488035946515</v>
      </c>
      <c r="H149" s="87">
        <v>3.0155185871165204</v>
      </c>
      <c r="I149" s="87">
        <v>3.0176601548736075</v>
      </c>
      <c r="J149" s="87">
        <v>1.1197652182135127E-2</v>
      </c>
      <c r="K149" s="87">
        <v>1.2514853461680837</v>
      </c>
      <c r="L149" s="87">
        <v>2.2798204029373661</v>
      </c>
      <c r="M149" s="87">
        <v>1.3540477544224387</v>
      </c>
      <c r="N149" s="87">
        <v>1.7516608609956732</v>
      </c>
      <c r="O149" s="87">
        <v>1.6526020435332407</v>
      </c>
      <c r="P149" s="87">
        <v>1.417005249330674</v>
      </c>
      <c r="Q149" s="87">
        <v>1.1943487573420488</v>
      </c>
    </row>
    <row r="150" spans="1:17" x14ac:dyDescent="0.25">
      <c r="A150" s="150" t="s">
        <v>25</v>
      </c>
      <c r="B150" s="87">
        <v>0</v>
      </c>
      <c r="C150" s="87">
        <v>0</v>
      </c>
      <c r="D150" s="87">
        <v>0</v>
      </c>
      <c r="E150" s="87">
        <v>0</v>
      </c>
      <c r="F150" s="87">
        <v>0</v>
      </c>
      <c r="G150" s="87">
        <v>0</v>
      </c>
      <c r="H150" s="87">
        <v>0</v>
      </c>
      <c r="I150" s="87">
        <v>0</v>
      </c>
      <c r="J150" s="87">
        <v>0</v>
      </c>
      <c r="K150" s="87">
        <v>0</v>
      </c>
      <c r="L150" s="87">
        <v>0</v>
      </c>
      <c r="M150" s="87">
        <v>0</v>
      </c>
      <c r="N150" s="87">
        <v>0</v>
      </c>
      <c r="O150" s="87">
        <v>0</v>
      </c>
      <c r="P150" s="87">
        <v>0</v>
      </c>
      <c r="Q150" s="87">
        <v>0</v>
      </c>
    </row>
    <row r="151" spans="1:17" x14ac:dyDescent="0.25">
      <c r="A151" s="150" t="s">
        <v>86</v>
      </c>
      <c r="B151" s="87">
        <v>0</v>
      </c>
      <c r="C151" s="87">
        <v>0</v>
      </c>
      <c r="D151" s="87">
        <v>0</v>
      </c>
      <c r="E151" s="87">
        <v>0</v>
      </c>
      <c r="F151" s="87">
        <v>0</v>
      </c>
      <c r="G151" s="87">
        <v>0</v>
      </c>
      <c r="H151" s="87">
        <v>0</v>
      </c>
      <c r="I151" s="87">
        <v>0</v>
      </c>
      <c r="J151" s="87">
        <v>0</v>
      </c>
      <c r="K151" s="87">
        <v>0</v>
      </c>
      <c r="L151" s="87">
        <v>0</v>
      </c>
      <c r="M151" s="87">
        <v>0</v>
      </c>
      <c r="N151" s="87">
        <v>0</v>
      </c>
      <c r="O151" s="87">
        <v>0</v>
      </c>
      <c r="P151" s="87">
        <v>0</v>
      </c>
      <c r="Q151" s="87">
        <v>0</v>
      </c>
    </row>
    <row r="152" spans="1:17" x14ac:dyDescent="0.25">
      <c r="A152" s="150" t="s">
        <v>22</v>
      </c>
      <c r="B152" s="87">
        <v>0</v>
      </c>
      <c r="C152" s="87">
        <v>0</v>
      </c>
      <c r="D152" s="87">
        <v>0</v>
      </c>
      <c r="E152" s="87">
        <v>0</v>
      </c>
      <c r="F152" s="87">
        <v>0</v>
      </c>
      <c r="G152" s="87">
        <v>0</v>
      </c>
      <c r="H152" s="87">
        <v>0</v>
      </c>
      <c r="I152" s="87">
        <v>0</v>
      </c>
      <c r="J152" s="87">
        <v>0</v>
      </c>
      <c r="K152" s="87">
        <v>0</v>
      </c>
      <c r="L152" s="87">
        <v>0</v>
      </c>
      <c r="M152" s="87">
        <v>0</v>
      </c>
      <c r="N152" s="87">
        <v>0</v>
      </c>
      <c r="O152" s="87">
        <v>0</v>
      </c>
      <c r="P152" s="87">
        <v>0</v>
      </c>
      <c r="Q152" s="87">
        <v>0</v>
      </c>
    </row>
    <row r="153" spans="1:17" x14ac:dyDescent="0.25">
      <c r="A153" s="152" t="s">
        <v>153</v>
      </c>
      <c r="B153" s="151">
        <v>0</v>
      </c>
      <c r="C153" s="151">
        <v>0</v>
      </c>
      <c r="D153" s="151">
        <v>0</v>
      </c>
      <c r="E153" s="151">
        <v>0</v>
      </c>
      <c r="F153" s="151">
        <v>0</v>
      </c>
      <c r="G153" s="151">
        <v>0</v>
      </c>
      <c r="H153" s="151">
        <v>0</v>
      </c>
      <c r="I153" s="151">
        <v>0</v>
      </c>
      <c r="J153" s="151">
        <v>0</v>
      </c>
      <c r="K153" s="151">
        <v>0</v>
      </c>
      <c r="L153" s="151">
        <v>0</v>
      </c>
      <c r="M153" s="151">
        <v>0</v>
      </c>
      <c r="N153" s="151">
        <v>0</v>
      </c>
      <c r="O153" s="151">
        <v>0</v>
      </c>
      <c r="P153" s="151">
        <v>0</v>
      </c>
      <c r="Q153" s="151">
        <v>0</v>
      </c>
    </row>
    <row r="154" spans="1:17" x14ac:dyDescent="0.25">
      <c r="A154" s="177" t="s">
        <v>98</v>
      </c>
      <c r="B154" s="176">
        <v>0</v>
      </c>
      <c r="C154" s="176">
        <v>0</v>
      </c>
      <c r="D154" s="176">
        <v>0</v>
      </c>
      <c r="E154" s="176">
        <v>0</v>
      </c>
      <c r="F154" s="176">
        <v>0</v>
      </c>
      <c r="G154" s="176">
        <v>0</v>
      </c>
      <c r="H154" s="176">
        <v>0</v>
      </c>
      <c r="I154" s="176">
        <v>0</v>
      </c>
      <c r="J154" s="176">
        <v>0</v>
      </c>
      <c r="K154" s="176">
        <v>0</v>
      </c>
      <c r="L154" s="176">
        <v>0</v>
      </c>
      <c r="M154" s="176">
        <v>9.9599999999782085E-3</v>
      </c>
      <c r="N154" s="176">
        <v>5.9610000000020591E-2</v>
      </c>
      <c r="O154" s="176">
        <v>6.5740000000005239E-2</v>
      </c>
      <c r="P154" s="176">
        <v>6.8829999999991287E-2</v>
      </c>
      <c r="Q154" s="176">
        <v>6.4619999999990796E-2</v>
      </c>
    </row>
    <row r="155" spans="1:17" x14ac:dyDescent="0.25">
      <c r="A155" s="195"/>
      <c r="B155" s="194"/>
      <c r="C155" s="194"/>
      <c r="D155" s="194"/>
      <c r="E155" s="194"/>
      <c r="F155" s="194"/>
      <c r="G155" s="194"/>
      <c r="H155" s="194"/>
      <c r="I155" s="194"/>
      <c r="J155" s="194"/>
      <c r="K155" s="194"/>
      <c r="L155" s="194"/>
      <c r="M155" s="194"/>
      <c r="N155" s="194"/>
      <c r="O155" s="194"/>
      <c r="P155" s="194"/>
      <c r="Q155" s="194"/>
    </row>
    <row r="156" spans="1:17" ht="12.75" x14ac:dyDescent="0.25">
      <c r="A156" s="98" t="s">
        <v>134</v>
      </c>
      <c r="B156" s="197"/>
      <c r="C156" s="197"/>
      <c r="D156" s="197"/>
      <c r="E156" s="197"/>
      <c r="F156" s="197"/>
      <c r="G156" s="197"/>
      <c r="H156" s="197"/>
      <c r="I156" s="197"/>
      <c r="J156" s="197"/>
      <c r="K156" s="197"/>
      <c r="L156" s="197"/>
      <c r="M156" s="197"/>
      <c r="N156" s="197"/>
      <c r="O156" s="197"/>
      <c r="P156" s="197"/>
      <c r="Q156" s="197"/>
    </row>
    <row r="157" spans="1:17" x14ac:dyDescent="0.25">
      <c r="A157" s="164"/>
      <c r="B157" s="163"/>
      <c r="C157" s="163"/>
      <c r="D157" s="163"/>
      <c r="E157" s="163"/>
      <c r="F157" s="163"/>
      <c r="G157" s="163"/>
      <c r="H157" s="163"/>
      <c r="I157" s="163"/>
      <c r="J157" s="163"/>
      <c r="K157" s="163"/>
      <c r="L157" s="163"/>
      <c r="M157" s="163"/>
      <c r="N157" s="163"/>
      <c r="O157" s="163"/>
      <c r="P157" s="163"/>
      <c r="Q157" s="163"/>
    </row>
    <row r="158" spans="1:17" x14ac:dyDescent="0.25">
      <c r="A158" s="78" t="s">
        <v>44</v>
      </c>
      <c r="B158" s="77">
        <f t="shared" ref="B158:Q158" si="0">SUM(B$159:B$165)</f>
        <v>1</v>
      </c>
      <c r="C158" s="77">
        <f t="shared" si="0"/>
        <v>1</v>
      </c>
      <c r="D158" s="77">
        <f t="shared" si="0"/>
        <v>1.0000000000000002</v>
      </c>
      <c r="E158" s="77">
        <f t="shared" si="0"/>
        <v>1</v>
      </c>
      <c r="F158" s="77">
        <f t="shared" si="0"/>
        <v>1</v>
      </c>
      <c r="G158" s="77">
        <f t="shared" si="0"/>
        <v>1</v>
      </c>
      <c r="H158" s="77">
        <f t="shared" si="0"/>
        <v>1</v>
      </c>
      <c r="I158" s="77">
        <f t="shared" si="0"/>
        <v>0.99999999999999989</v>
      </c>
      <c r="J158" s="77">
        <f t="shared" si="0"/>
        <v>0</v>
      </c>
      <c r="K158" s="77">
        <f t="shared" si="0"/>
        <v>0</v>
      </c>
      <c r="L158" s="77">
        <f t="shared" si="0"/>
        <v>0</v>
      </c>
      <c r="M158" s="77">
        <f t="shared" si="0"/>
        <v>0</v>
      </c>
      <c r="N158" s="77">
        <f t="shared" si="0"/>
        <v>0</v>
      </c>
      <c r="O158" s="77">
        <f t="shared" si="0"/>
        <v>0</v>
      </c>
      <c r="P158" s="77">
        <f t="shared" si="0"/>
        <v>0</v>
      </c>
      <c r="Q158" s="77">
        <f t="shared" si="0"/>
        <v>0</v>
      </c>
    </row>
    <row r="159" spans="1:17" x14ac:dyDescent="0.25">
      <c r="A159" s="132" t="s">
        <v>83</v>
      </c>
      <c r="B159" s="203">
        <f t="shared" ref="B159:Q159" si="1">IF(B$6=0,0,B$6/B$5)</f>
        <v>0</v>
      </c>
      <c r="C159" s="203">
        <f t="shared" si="1"/>
        <v>0</v>
      </c>
      <c r="D159" s="203">
        <f t="shared" si="1"/>
        <v>0</v>
      </c>
      <c r="E159" s="203">
        <f t="shared" si="1"/>
        <v>0</v>
      </c>
      <c r="F159" s="203">
        <f t="shared" si="1"/>
        <v>0</v>
      </c>
      <c r="G159" s="203">
        <f t="shared" si="1"/>
        <v>0</v>
      </c>
      <c r="H159" s="203">
        <f t="shared" si="1"/>
        <v>0</v>
      </c>
      <c r="I159" s="203">
        <f t="shared" si="1"/>
        <v>0</v>
      </c>
      <c r="J159" s="203">
        <f t="shared" si="1"/>
        <v>0</v>
      </c>
      <c r="K159" s="203">
        <f t="shared" si="1"/>
        <v>0</v>
      </c>
      <c r="L159" s="203">
        <f t="shared" si="1"/>
        <v>0</v>
      </c>
      <c r="M159" s="203">
        <f t="shared" si="1"/>
        <v>0</v>
      </c>
      <c r="N159" s="203">
        <f t="shared" si="1"/>
        <v>0</v>
      </c>
      <c r="O159" s="203">
        <f t="shared" si="1"/>
        <v>0</v>
      </c>
      <c r="P159" s="203">
        <f t="shared" si="1"/>
        <v>0</v>
      </c>
      <c r="Q159" s="203">
        <f t="shared" si="1"/>
        <v>0</v>
      </c>
    </row>
    <row r="160" spans="1:17" x14ac:dyDescent="0.25">
      <c r="A160" s="76" t="s">
        <v>82</v>
      </c>
      <c r="B160" s="202">
        <f t="shared" ref="B160:Q160" si="2">IF(B$7=0,0,B$7/B$5)</f>
        <v>0</v>
      </c>
      <c r="C160" s="202">
        <f t="shared" si="2"/>
        <v>0</v>
      </c>
      <c r="D160" s="202">
        <f t="shared" si="2"/>
        <v>0</v>
      </c>
      <c r="E160" s="202">
        <f t="shared" si="2"/>
        <v>0</v>
      </c>
      <c r="F160" s="202">
        <f t="shared" si="2"/>
        <v>0</v>
      </c>
      <c r="G160" s="202">
        <f t="shared" si="2"/>
        <v>0</v>
      </c>
      <c r="H160" s="202">
        <f t="shared" si="2"/>
        <v>0</v>
      </c>
      <c r="I160" s="202">
        <f t="shared" si="2"/>
        <v>0</v>
      </c>
      <c r="J160" s="202">
        <f t="shared" si="2"/>
        <v>0</v>
      </c>
      <c r="K160" s="202">
        <f t="shared" si="2"/>
        <v>0</v>
      </c>
      <c r="L160" s="202">
        <f t="shared" si="2"/>
        <v>0</v>
      </c>
      <c r="M160" s="202">
        <f t="shared" si="2"/>
        <v>0</v>
      </c>
      <c r="N160" s="202">
        <f t="shared" si="2"/>
        <v>0</v>
      </c>
      <c r="O160" s="202">
        <f t="shared" si="2"/>
        <v>0</v>
      </c>
      <c r="P160" s="202">
        <f t="shared" si="2"/>
        <v>0</v>
      </c>
      <c r="Q160" s="202">
        <f t="shared" si="2"/>
        <v>0</v>
      </c>
    </row>
    <row r="161" spans="1:17" x14ac:dyDescent="0.25">
      <c r="A161" s="76" t="s">
        <v>81</v>
      </c>
      <c r="B161" s="202">
        <f t="shared" ref="B161:Q161" si="3">IF(B$8=0,0,B$8/B$5)</f>
        <v>0</v>
      </c>
      <c r="C161" s="202">
        <f t="shared" si="3"/>
        <v>0</v>
      </c>
      <c r="D161" s="202">
        <f t="shared" si="3"/>
        <v>0</v>
      </c>
      <c r="E161" s="202">
        <f t="shared" si="3"/>
        <v>0</v>
      </c>
      <c r="F161" s="202">
        <f t="shared" si="3"/>
        <v>0</v>
      </c>
      <c r="G161" s="202">
        <f t="shared" si="3"/>
        <v>0</v>
      </c>
      <c r="H161" s="202">
        <f t="shared" si="3"/>
        <v>0</v>
      </c>
      <c r="I161" s="202">
        <f t="shared" si="3"/>
        <v>0</v>
      </c>
      <c r="J161" s="202">
        <f t="shared" si="3"/>
        <v>0</v>
      </c>
      <c r="K161" s="202">
        <f t="shared" si="3"/>
        <v>0</v>
      </c>
      <c r="L161" s="202">
        <f t="shared" si="3"/>
        <v>0</v>
      </c>
      <c r="M161" s="202">
        <f t="shared" si="3"/>
        <v>0</v>
      </c>
      <c r="N161" s="202">
        <f t="shared" si="3"/>
        <v>0</v>
      </c>
      <c r="O161" s="202">
        <f t="shared" si="3"/>
        <v>0</v>
      </c>
      <c r="P161" s="202">
        <f t="shared" si="3"/>
        <v>0</v>
      </c>
      <c r="Q161" s="202">
        <f t="shared" si="3"/>
        <v>0</v>
      </c>
    </row>
    <row r="162" spans="1:17" x14ac:dyDescent="0.25">
      <c r="A162" s="76" t="s">
        <v>80</v>
      </c>
      <c r="B162" s="202">
        <f t="shared" ref="B162:Q162" si="4">IF(B$9=0,0,B$9/B$5)</f>
        <v>0</v>
      </c>
      <c r="C162" s="202">
        <f t="shared" si="4"/>
        <v>0</v>
      </c>
      <c r="D162" s="202">
        <f t="shared" si="4"/>
        <v>0</v>
      </c>
      <c r="E162" s="202">
        <f t="shared" si="4"/>
        <v>0</v>
      </c>
      <c r="F162" s="202">
        <f t="shared" si="4"/>
        <v>0</v>
      </c>
      <c r="G162" s="202">
        <f t="shared" si="4"/>
        <v>0</v>
      </c>
      <c r="H162" s="202">
        <f t="shared" si="4"/>
        <v>0</v>
      </c>
      <c r="I162" s="202">
        <f t="shared" si="4"/>
        <v>0</v>
      </c>
      <c r="J162" s="202">
        <f t="shared" si="4"/>
        <v>0</v>
      </c>
      <c r="K162" s="202">
        <f t="shared" si="4"/>
        <v>0</v>
      </c>
      <c r="L162" s="202">
        <f t="shared" si="4"/>
        <v>0</v>
      </c>
      <c r="M162" s="202">
        <f t="shared" si="4"/>
        <v>0</v>
      </c>
      <c r="N162" s="202">
        <f t="shared" si="4"/>
        <v>0</v>
      </c>
      <c r="O162" s="202">
        <f t="shared" si="4"/>
        <v>0</v>
      </c>
      <c r="P162" s="202">
        <f t="shared" si="4"/>
        <v>0</v>
      </c>
      <c r="Q162" s="202">
        <f t="shared" si="4"/>
        <v>0</v>
      </c>
    </row>
    <row r="163" spans="1:17" x14ac:dyDescent="0.25">
      <c r="A163" s="129" t="s">
        <v>79</v>
      </c>
      <c r="B163" s="201">
        <f t="shared" ref="B163:Q163" si="5">IF(B$10=0,0,B$10/B$5)</f>
        <v>1.7787942187291563E-3</v>
      </c>
      <c r="C163" s="201">
        <f t="shared" si="5"/>
        <v>6.3808281841990985E-4</v>
      </c>
      <c r="D163" s="201">
        <f t="shared" si="5"/>
        <v>5.5560218289056205E-4</v>
      </c>
      <c r="E163" s="201">
        <f t="shared" si="5"/>
        <v>5.7238913340997618E-4</v>
      </c>
      <c r="F163" s="201">
        <f t="shared" si="5"/>
        <v>6.1643940125712799E-4</v>
      </c>
      <c r="G163" s="201">
        <f t="shared" si="5"/>
        <v>6.4768620513057048E-4</v>
      </c>
      <c r="H163" s="201">
        <f t="shared" si="5"/>
        <v>6.6542554799040108E-4</v>
      </c>
      <c r="I163" s="201">
        <f t="shared" si="5"/>
        <v>6.6700325965372528E-4</v>
      </c>
      <c r="J163" s="201">
        <f t="shared" si="5"/>
        <v>0</v>
      </c>
      <c r="K163" s="201">
        <f t="shared" si="5"/>
        <v>0</v>
      </c>
      <c r="L163" s="201">
        <f t="shared" si="5"/>
        <v>0</v>
      </c>
      <c r="M163" s="201">
        <f t="shared" si="5"/>
        <v>0</v>
      </c>
      <c r="N163" s="201">
        <f t="shared" si="5"/>
        <v>0</v>
      </c>
      <c r="O163" s="201">
        <f t="shared" si="5"/>
        <v>0</v>
      </c>
      <c r="P163" s="201">
        <f t="shared" si="5"/>
        <v>0</v>
      </c>
      <c r="Q163" s="201">
        <f t="shared" si="5"/>
        <v>0</v>
      </c>
    </row>
    <row r="164" spans="1:17" x14ac:dyDescent="0.25">
      <c r="A164" s="127" t="s">
        <v>152</v>
      </c>
      <c r="B164" s="200">
        <f t="shared" ref="B164:Q164" si="6">IF(B$15=0,0,B$15/B$5)</f>
        <v>0.97314110816436716</v>
      </c>
      <c r="C164" s="200">
        <f t="shared" si="6"/>
        <v>0.96937310190221693</v>
      </c>
      <c r="D164" s="200">
        <f t="shared" si="6"/>
        <v>0.97333203316705386</v>
      </c>
      <c r="E164" s="200">
        <f t="shared" si="6"/>
        <v>0.97252628788119289</v>
      </c>
      <c r="F164" s="200">
        <f t="shared" si="6"/>
        <v>0.97041194938846298</v>
      </c>
      <c r="G164" s="200">
        <f t="shared" si="6"/>
        <v>0.96891215555216581</v>
      </c>
      <c r="H164" s="200">
        <f t="shared" si="6"/>
        <v>0.96806069704175635</v>
      </c>
      <c r="I164" s="200">
        <f t="shared" si="6"/>
        <v>0.96798496954534752</v>
      </c>
      <c r="J164" s="200">
        <f t="shared" si="6"/>
        <v>0</v>
      </c>
      <c r="K164" s="200">
        <f t="shared" si="6"/>
        <v>0</v>
      </c>
      <c r="L164" s="200">
        <f t="shared" si="6"/>
        <v>0</v>
      </c>
      <c r="M164" s="200">
        <f t="shared" si="6"/>
        <v>0</v>
      </c>
      <c r="N164" s="200">
        <f t="shared" si="6"/>
        <v>0</v>
      </c>
      <c r="O164" s="200">
        <f t="shared" si="6"/>
        <v>0</v>
      </c>
      <c r="P164" s="200">
        <f t="shared" si="6"/>
        <v>0</v>
      </c>
      <c r="Q164" s="200">
        <f t="shared" si="6"/>
        <v>0</v>
      </c>
    </row>
    <row r="165" spans="1:17" x14ac:dyDescent="0.25">
      <c r="A165" s="72" t="s">
        <v>151</v>
      </c>
      <c r="B165" s="71">
        <f t="shared" ref="B165:Q165" si="7">IF(B$26=0,0,B$26/B$5)</f>
        <v>2.5080097616903652E-2</v>
      </c>
      <c r="C165" s="71">
        <f t="shared" si="7"/>
        <v>2.9988815279363191E-2</v>
      </c>
      <c r="D165" s="71">
        <f t="shared" si="7"/>
        <v>2.61123646500558E-2</v>
      </c>
      <c r="E165" s="71">
        <f t="shared" si="7"/>
        <v>2.6901322985397203E-2</v>
      </c>
      <c r="F165" s="71">
        <f t="shared" si="7"/>
        <v>2.8971611210279906E-2</v>
      </c>
      <c r="G165" s="71">
        <f t="shared" si="7"/>
        <v>3.0440158242703672E-2</v>
      </c>
      <c r="H165" s="71">
        <f t="shared" si="7"/>
        <v>3.1273877410253281E-2</v>
      </c>
      <c r="I165" s="71">
        <f t="shared" si="7"/>
        <v>3.1348027194998608E-2</v>
      </c>
      <c r="J165" s="71">
        <f t="shared" si="7"/>
        <v>0</v>
      </c>
      <c r="K165" s="71">
        <f t="shared" si="7"/>
        <v>0</v>
      </c>
      <c r="L165" s="71">
        <f t="shared" si="7"/>
        <v>0</v>
      </c>
      <c r="M165" s="71">
        <f t="shared" si="7"/>
        <v>0</v>
      </c>
      <c r="N165" s="71">
        <f t="shared" si="7"/>
        <v>0</v>
      </c>
      <c r="O165" s="71">
        <f t="shared" si="7"/>
        <v>0</v>
      </c>
      <c r="P165" s="71">
        <f t="shared" si="7"/>
        <v>0</v>
      </c>
      <c r="Q165" s="71">
        <f t="shared" si="7"/>
        <v>0</v>
      </c>
    </row>
    <row r="166" spans="1:17" x14ac:dyDescent="0.25">
      <c r="A166" s="196"/>
      <c r="B166" s="196"/>
      <c r="C166" s="196"/>
      <c r="D166" s="196"/>
      <c r="E166" s="196"/>
      <c r="F166" s="196"/>
      <c r="G166" s="196"/>
      <c r="H166" s="196"/>
      <c r="I166" s="196"/>
      <c r="J166" s="196"/>
      <c r="K166" s="196"/>
      <c r="L166" s="196"/>
      <c r="M166" s="196"/>
      <c r="N166" s="196"/>
      <c r="O166" s="196"/>
      <c r="P166" s="196"/>
      <c r="Q166" s="196"/>
    </row>
    <row r="167" spans="1:17" x14ac:dyDescent="0.25">
      <c r="A167" s="78" t="s">
        <v>43</v>
      </c>
      <c r="B167" s="77">
        <f t="shared" ref="B167:Q167" si="8">SUM(B$168:B$173,B$175:B$176,B$178:B$180,B181)</f>
        <v>1</v>
      </c>
      <c r="C167" s="77">
        <f t="shared" si="8"/>
        <v>1</v>
      </c>
      <c r="D167" s="77">
        <f t="shared" si="8"/>
        <v>1</v>
      </c>
      <c r="E167" s="77">
        <f t="shared" si="8"/>
        <v>1</v>
      </c>
      <c r="F167" s="77">
        <f t="shared" si="8"/>
        <v>1</v>
      </c>
      <c r="G167" s="77">
        <f t="shared" si="8"/>
        <v>1</v>
      </c>
      <c r="H167" s="77">
        <f t="shared" si="8"/>
        <v>1</v>
      </c>
      <c r="I167" s="77">
        <f t="shared" si="8"/>
        <v>1</v>
      </c>
      <c r="J167" s="77">
        <f t="shared" si="8"/>
        <v>1</v>
      </c>
      <c r="K167" s="77">
        <f t="shared" si="8"/>
        <v>1</v>
      </c>
      <c r="L167" s="77">
        <f t="shared" si="8"/>
        <v>1</v>
      </c>
      <c r="M167" s="77">
        <f t="shared" si="8"/>
        <v>1</v>
      </c>
      <c r="N167" s="77">
        <f t="shared" si="8"/>
        <v>0.99999999999999989</v>
      </c>
      <c r="O167" s="77">
        <f t="shared" si="8"/>
        <v>1</v>
      </c>
      <c r="P167" s="77">
        <f t="shared" si="8"/>
        <v>1</v>
      </c>
      <c r="Q167" s="77">
        <f t="shared" si="8"/>
        <v>1</v>
      </c>
    </row>
    <row r="168" spans="1:17" x14ac:dyDescent="0.25">
      <c r="A168" s="132" t="s">
        <v>83</v>
      </c>
      <c r="B168" s="203">
        <f t="shared" ref="B168:Q168" si="9">IF(B$34=0,0,B$34/B$33)</f>
        <v>0</v>
      </c>
      <c r="C168" s="203">
        <f t="shared" si="9"/>
        <v>0</v>
      </c>
      <c r="D168" s="203">
        <f t="shared" si="9"/>
        <v>0</v>
      </c>
      <c r="E168" s="203">
        <f t="shared" si="9"/>
        <v>0</v>
      </c>
      <c r="F168" s="203">
        <f t="shared" si="9"/>
        <v>0</v>
      </c>
      <c r="G168" s="203">
        <f t="shared" si="9"/>
        <v>0</v>
      </c>
      <c r="H168" s="203">
        <f t="shared" si="9"/>
        <v>0</v>
      </c>
      <c r="I168" s="203">
        <f t="shared" si="9"/>
        <v>0</v>
      </c>
      <c r="J168" s="203">
        <f t="shared" si="9"/>
        <v>0</v>
      </c>
      <c r="K168" s="203">
        <f t="shared" si="9"/>
        <v>0</v>
      </c>
      <c r="L168" s="203">
        <f t="shared" si="9"/>
        <v>0</v>
      </c>
      <c r="M168" s="203">
        <f t="shared" si="9"/>
        <v>0</v>
      </c>
      <c r="N168" s="203">
        <f t="shared" si="9"/>
        <v>0</v>
      </c>
      <c r="O168" s="203">
        <f t="shared" si="9"/>
        <v>0</v>
      </c>
      <c r="P168" s="203">
        <f t="shared" si="9"/>
        <v>0</v>
      </c>
      <c r="Q168" s="203">
        <f t="shared" si="9"/>
        <v>0</v>
      </c>
    </row>
    <row r="169" spans="1:17" x14ac:dyDescent="0.25">
      <c r="A169" s="76" t="s">
        <v>82</v>
      </c>
      <c r="B169" s="202">
        <f t="shared" ref="B169:Q169" si="10">IF(B$35=0,0,B$35/B$33)</f>
        <v>0</v>
      </c>
      <c r="C169" s="202">
        <f t="shared" si="10"/>
        <v>0</v>
      </c>
      <c r="D169" s="202">
        <f t="shared" si="10"/>
        <v>0</v>
      </c>
      <c r="E169" s="202">
        <f t="shared" si="10"/>
        <v>0</v>
      </c>
      <c r="F169" s="202">
        <f t="shared" si="10"/>
        <v>0</v>
      </c>
      <c r="G169" s="202">
        <f t="shared" si="10"/>
        <v>0</v>
      </c>
      <c r="H169" s="202">
        <f t="shared" si="10"/>
        <v>0</v>
      </c>
      <c r="I169" s="202">
        <f t="shared" si="10"/>
        <v>0</v>
      </c>
      <c r="J169" s="202">
        <f t="shared" si="10"/>
        <v>0</v>
      </c>
      <c r="K169" s="202">
        <f t="shared" si="10"/>
        <v>0</v>
      </c>
      <c r="L169" s="202">
        <f t="shared" si="10"/>
        <v>0</v>
      </c>
      <c r="M169" s="202">
        <f t="shared" si="10"/>
        <v>0</v>
      </c>
      <c r="N169" s="202">
        <f t="shared" si="10"/>
        <v>0</v>
      </c>
      <c r="O169" s="202">
        <f t="shared" si="10"/>
        <v>0</v>
      </c>
      <c r="P169" s="202">
        <f t="shared" si="10"/>
        <v>0</v>
      </c>
      <c r="Q169" s="202">
        <f t="shared" si="10"/>
        <v>0</v>
      </c>
    </row>
    <row r="170" spans="1:17" x14ac:dyDescent="0.25">
      <c r="A170" s="76" t="s">
        <v>81</v>
      </c>
      <c r="B170" s="202">
        <f t="shared" ref="B170:Q170" si="11">IF(B$36=0,0,B$36/B$33)</f>
        <v>0</v>
      </c>
      <c r="C170" s="202">
        <f t="shared" si="11"/>
        <v>0</v>
      </c>
      <c r="D170" s="202">
        <f t="shared" si="11"/>
        <v>0</v>
      </c>
      <c r="E170" s="202">
        <f t="shared" si="11"/>
        <v>0</v>
      </c>
      <c r="F170" s="202">
        <f t="shared" si="11"/>
        <v>0</v>
      </c>
      <c r="G170" s="202">
        <f t="shared" si="11"/>
        <v>0</v>
      </c>
      <c r="H170" s="202">
        <f t="shared" si="11"/>
        <v>0</v>
      </c>
      <c r="I170" s="202">
        <f t="shared" si="11"/>
        <v>0</v>
      </c>
      <c r="J170" s="202">
        <f t="shared" si="11"/>
        <v>0</v>
      </c>
      <c r="K170" s="202">
        <f t="shared" si="11"/>
        <v>0</v>
      </c>
      <c r="L170" s="202">
        <f t="shared" si="11"/>
        <v>0</v>
      </c>
      <c r="M170" s="202">
        <f t="shared" si="11"/>
        <v>0</v>
      </c>
      <c r="N170" s="202">
        <f t="shared" si="11"/>
        <v>0</v>
      </c>
      <c r="O170" s="202">
        <f t="shared" si="11"/>
        <v>0</v>
      </c>
      <c r="P170" s="202">
        <f t="shared" si="11"/>
        <v>0</v>
      </c>
      <c r="Q170" s="202">
        <f t="shared" si="11"/>
        <v>0</v>
      </c>
    </row>
    <row r="171" spans="1:17" x14ac:dyDescent="0.25">
      <c r="A171" s="76" t="s">
        <v>80</v>
      </c>
      <c r="B171" s="202">
        <f t="shared" ref="B171:Q171" si="12">IF(B$37=0,0,B$37/B$33)</f>
        <v>0</v>
      </c>
      <c r="C171" s="202">
        <f t="shared" si="12"/>
        <v>0</v>
      </c>
      <c r="D171" s="202">
        <f t="shared" si="12"/>
        <v>0</v>
      </c>
      <c r="E171" s="202">
        <f t="shared" si="12"/>
        <v>0</v>
      </c>
      <c r="F171" s="202">
        <f t="shared" si="12"/>
        <v>0</v>
      </c>
      <c r="G171" s="202">
        <f t="shared" si="12"/>
        <v>0</v>
      </c>
      <c r="H171" s="202">
        <f t="shared" si="12"/>
        <v>0</v>
      </c>
      <c r="I171" s="202">
        <f t="shared" si="12"/>
        <v>0</v>
      </c>
      <c r="J171" s="202">
        <f t="shared" si="12"/>
        <v>0</v>
      </c>
      <c r="K171" s="202">
        <f t="shared" si="12"/>
        <v>0</v>
      </c>
      <c r="L171" s="202">
        <f t="shared" si="12"/>
        <v>0</v>
      </c>
      <c r="M171" s="202">
        <f t="shared" si="12"/>
        <v>0</v>
      </c>
      <c r="N171" s="202">
        <f t="shared" si="12"/>
        <v>0</v>
      </c>
      <c r="O171" s="202">
        <f t="shared" si="12"/>
        <v>0</v>
      </c>
      <c r="P171" s="202">
        <f t="shared" si="12"/>
        <v>0</v>
      </c>
      <c r="Q171" s="202">
        <f t="shared" si="12"/>
        <v>0</v>
      </c>
    </row>
    <row r="172" spans="1:17" x14ac:dyDescent="0.25">
      <c r="A172" s="129" t="s">
        <v>79</v>
      </c>
      <c r="B172" s="201">
        <f t="shared" ref="B172:Q172" si="13">IF(B$38=0,0,B$38/B$33)</f>
        <v>7.1966303760732833E-4</v>
      </c>
      <c r="C172" s="201">
        <f t="shared" si="13"/>
        <v>2.6215369926522829E-4</v>
      </c>
      <c r="D172" s="201">
        <f t="shared" si="13"/>
        <v>2.2993921773837173E-4</v>
      </c>
      <c r="E172" s="201">
        <f t="shared" si="13"/>
        <v>3.1577609005346401E-4</v>
      </c>
      <c r="F172" s="201">
        <f t="shared" si="13"/>
        <v>2.3035988000927297E-4</v>
      </c>
      <c r="G172" s="201">
        <f t="shared" si="13"/>
        <v>2.5738268277976205E-4</v>
      </c>
      <c r="H172" s="201">
        <f t="shared" si="13"/>
        <v>2.4426212709852628E-4</v>
      </c>
      <c r="I172" s="201">
        <f t="shared" si="13"/>
        <v>2.071319135484337E-4</v>
      </c>
      <c r="J172" s="201">
        <f t="shared" si="13"/>
        <v>2.7353492548990924E-4</v>
      </c>
      <c r="K172" s="201">
        <f t="shared" si="13"/>
        <v>3.5094094952547669E-4</v>
      </c>
      <c r="L172" s="201">
        <f t="shared" si="13"/>
        <v>3.0578245537949675E-4</v>
      </c>
      <c r="M172" s="201">
        <f t="shared" si="13"/>
        <v>3.3894292449407375E-4</v>
      </c>
      <c r="N172" s="201">
        <f t="shared" si="13"/>
        <v>3.1333631719519133E-4</v>
      </c>
      <c r="O172" s="201">
        <f t="shared" si="13"/>
        <v>3.548681779548042E-4</v>
      </c>
      <c r="P172" s="201">
        <f t="shared" si="13"/>
        <v>3.596739826486715E-4</v>
      </c>
      <c r="Q172" s="201">
        <f t="shared" si="13"/>
        <v>3.5341775190919725E-4</v>
      </c>
    </row>
    <row r="173" spans="1:17" x14ac:dyDescent="0.25">
      <c r="A173" s="127" t="s">
        <v>150</v>
      </c>
      <c r="B173" s="200">
        <f t="shared" ref="B173:Q173" si="14">IF(B$43=0,0,B$43/B$33)</f>
        <v>0</v>
      </c>
      <c r="C173" s="200">
        <f t="shared" si="14"/>
        <v>0</v>
      </c>
      <c r="D173" s="200">
        <f t="shared" si="14"/>
        <v>0</v>
      </c>
      <c r="E173" s="200">
        <f t="shared" si="14"/>
        <v>0</v>
      </c>
      <c r="F173" s="200">
        <f t="shared" si="14"/>
        <v>0</v>
      </c>
      <c r="G173" s="200">
        <f t="shared" si="14"/>
        <v>0</v>
      </c>
      <c r="H173" s="200">
        <f t="shared" si="14"/>
        <v>0</v>
      </c>
      <c r="I173" s="200">
        <f t="shared" si="14"/>
        <v>0</v>
      </c>
      <c r="J173" s="200">
        <f t="shared" si="14"/>
        <v>0</v>
      </c>
      <c r="K173" s="200">
        <f t="shared" si="14"/>
        <v>0</v>
      </c>
      <c r="L173" s="200">
        <f t="shared" si="14"/>
        <v>0</v>
      </c>
      <c r="M173" s="200">
        <f t="shared" si="14"/>
        <v>0</v>
      </c>
      <c r="N173" s="200">
        <f t="shared" si="14"/>
        <v>0</v>
      </c>
      <c r="O173" s="200">
        <f t="shared" si="14"/>
        <v>0</v>
      </c>
      <c r="P173" s="200">
        <f t="shared" si="14"/>
        <v>0</v>
      </c>
      <c r="Q173" s="200">
        <f t="shared" si="14"/>
        <v>0</v>
      </c>
    </row>
    <row r="174" spans="1:17" x14ac:dyDescent="0.25">
      <c r="A174" s="127" t="s">
        <v>148</v>
      </c>
      <c r="B174" s="200">
        <f t="shared" ref="B174:Q174" si="15">IF(B$44=0,0,B$44/B$33)</f>
        <v>6.087919403256304E-2</v>
      </c>
      <c r="C174" s="200">
        <f t="shared" si="15"/>
        <v>2.2310514808247996E-2</v>
      </c>
      <c r="D174" s="200">
        <f t="shared" si="15"/>
        <v>4.7707635835491403E-2</v>
      </c>
      <c r="E174" s="200">
        <f t="shared" si="15"/>
        <v>6.5276057183923097E-2</v>
      </c>
      <c r="F174" s="200">
        <f t="shared" si="15"/>
        <v>2.6056983494842846E-2</v>
      </c>
      <c r="G174" s="200">
        <f t="shared" si="15"/>
        <v>1.7588560707103958E-2</v>
      </c>
      <c r="H174" s="200">
        <f t="shared" si="15"/>
        <v>1.3835658844299034E-2</v>
      </c>
      <c r="I174" s="200">
        <f t="shared" si="15"/>
        <v>2.096014873466413E-2</v>
      </c>
      <c r="J174" s="200">
        <f t="shared" si="15"/>
        <v>5.5534228742536981E-2</v>
      </c>
      <c r="K174" s="200">
        <f t="shared" si="15"/>
        <v>2.7637235208290249E-2</v>
      </c>
      <c r="L174" s="200">
        <f t="shared" si="15"/>
        <v>3.4732727962261407E-2</v>
      </c>
      <c r="M174" s="200">
        <f t="shared" si="15"/>
        <v>9.0682702161147821E-2</v>
      </c>
      <c r="N174" s="200">
        <f t="shared" si="15"/>
        <v>6.5589243345232334E-2</v>
      </c>
      <c r="O174" s="200">
        <f t="shared" si="15"/>
        <v>8.2391226968254391E-2</v>
      </c>
      <c r="P174" s="200">
        <f t="shared" si="15"/>
        <v>8.6658776316245051E-2</v>
      </c>
      <c r="Q174" s="200">
        <f t="shared" si="15"/>
        <v>9.6778053446122919E-2</v>
      </c>
    </row>
    <row r="175" spans="1:17" x14ac:dyDescent="0.25">
      <c r="A175" s="142" t="s">
        <v>164</v>
      </c>
      <c r="B175" s="199">
        <f t="shared" ref="B175:Q175" si="16">IF(B$45=0,0,B$45/B$33)</f>
        <v>6.087919403256304E-2</v>
      </c>
      <c r="C175" s="199">
        <f t="shared" si="16"/>
        <v>2.2310514808247996E-2</v>
      </c>
      <c r="D175" s="199">
        <f t="shared" si="16"/>
        <v>4.7707635835491403E-2</v>
      </c>
      <c r="E175" s="199">
        <f t="shared" si="16"/>
        <v>6.5276057183923097E-2</v>
      </c>
      <c r="F175" s="199">
        <f t="shared" si="16"/>
        <v>2.6056983494842846E-2</v>
      </c>
      <c r="G175" s="199">
        <f t="shared" si="16"/>
        <v>1.7588560707103958E-2</v>
      </c>
      <c r="H175" s="199">
        <f t="shared" si="16"/>
        <v>1.3835658844299034E-2</v>
      </c>
      <c r="I175" s="199">
        <f t="shared" si="16"/>
        <v>2.096014873466413E-2</v>
      </c>
      <c r="J175" s="199">
        <f t="shared" si="16"/>
        <v>5.5534228742536981E-2</v>
      </c>
      <c r="K175" s="199">
        <f t="shared" si="16"/>
        <v>2.7637235208290249E-2</v>
      </c>
      <c r="L175" s="199">
        <f t="shared" si="16"/>
        <v>3.4732727962261407E-2</v>
      </c>
      <c r="M175" s="199">
        <f t="shared" si="16"/>
        <v>9.0682702161147821E-2</v>
      </c>
      <c r="N175" s="199">
        <f t="shared" si="16"/>
        <v>6.5589243345232334E-2</v>
      </c>
      <c r="O175" s="199">
        <f t="shared" si="16"/>
        <v>8.2391226968254391E-2</v>
      </c>
      <c r="P175" s="199">
        <f t="shared" si="16"/>
        <v>8.6658776316245051E-2</v>
      </c>
      <c r="Q175" s="199">
        <f t="shared" si="16"/>
        <v>9.6778053446122919E-2</v>
      </c>
    </row>
    <row r="176" spans="1:17" x14ac:dyDescent="0.25">
      <c r="A176" s="142" t="s">
        <v>163</v>
      </c>
      <c r="B176" s="199">
        <f t="shared" ref="B176:Q176" si="17">IF(B$50=0,0,B$50/B$33)</f>
        <v>0</v>
      </c>
      <c r="C176" s="199">
        <f t="shared" si="17"/>
        <v>0</v>
      </c>
      <c r="D176" s="199">
        <f t="shared" si="17"/>
        <v>0</v>
      </c>
      <c r="E176" s="199">
        <f t="shared" si="17"/>
        <v>0</v>
      </c>
      <c r="F176" s="199">
        <f t="shared" si="17"/>
        <v>0</v>
      </c>
      <c r="G176" s="199">
        <f t="shared" si="17"/>
        <v>0</v>
      </c>
      <c r="H176" s="199">
        <f t="shared" si="17"/>
        <v>0</v>
      </c>
      <c r="I176" s="199">
        <f t="shared" si="17"/>
        <v>0</v>
      </c>
      <c r="J176" s="199">
        <f t="shared" si="17"/>
        <v>0</v>
      </c>
      <c r="K176" s="199">
        <f t="shared" si="17"/>
        <v>0</v>
      </c>
      <c r="L176" s="199">
        <f t="shared" si="17"/>
        <v>0</v>
      </c>
      <c r="M176" s="199">
        <f t="shared" si="17"/>
        <v>0</v>
      </c>
      <c r="N176" s="199">
        <f t="shared" si="17"/>
        <v>0</v>
      </c>
      <c r="O176" s="199">
        <f t="shared" si="17"/>
        <v>0</v>
      </c>
      <c r="P176" s="199">
        <f t="shared" si="17"/>
        <v>0</v>
      </c>
      <c r="Q176" s="199">
        <f t="shared" si="17"/>
        <v>0</v>
      </c>
    </row>
    <row r="177" spans="1:17" x14ac:dyDescent="0.25">
      <c r="A177" s="127" t="s">
        <v>147</v>
      </c>
      <c r="B177" s="200">
        <f t="shared" ref="B177:Q177" si="18">IF(B$51=0,0,B$51/B$33)</f>
        <v>5.3421010095718653E-2</v>
      </c>
      <c r="C177" s="200">
        <f t="shared" si="18"/>
        <v>5.3076637492559649E-2</v>
      </c>
      <c r="D177" s="200">
        <f t="shared" si="18"/>
        <v>0.17134827447556999</v>
      </c>
      <c r="E177" s="200">
        <f t="shared" si="18"/>
        <v>7.2466634699408616E-2</v>
      </c>
      <c r="F177" s="200">
        <f t="shared" si="18"/>
        <v>4.8248525344671375E-2</v>
      </c>
      <c r="G177" s="200">
        <f t="shared" si="18"/>
        <v>5.1185645852586899E-2</v>
      </c>
      <c r="H177" s="200">
        <f t="shared" si="18"/>
        <v>4.0368756088853264E-2</v>
      </c>
      <c r="I177" s="200">
        <f t="shared" si="18"/>
        <v>4.0550739041124148E-2</v>
      </c>
      <c r="J177" s="200">
        <f t="shared" si="18"/>
        <v>7.2209671813483395E-2</v>
      </c>
      <c r="K177" s="200">
        <f t="shared" si="18"/>
        <v>8.2805484393247225E-2</v>
      </c>
      <c r="L177" s="200">
        <f t="shared" si="18"/>
        <v>6.7248939748553976E-2</v>
      </c>
      <c r="M177" s="200">
        <f t="shared" si="18"/>
        <v>7.775815531454966E-2</v>
      </c>
      <c r="N177" s="200">
        <f t="shared" si="18"/>
        <v>7.2064363428508291E-2</v>
      </c>
      <c r="O177" s="200">
        <f t="shared" si="18"/>
        <v>7.290847112519977E-2</v>
      </c>
      <c r="P177" s="200">
        <f t="shared" si="18"/>
        <v>7.7607337063371723E-2</v>
      </c>
      <c r="Q177" s="200">
        <f t="shared" si="18"/>
        <v>8.01482182251088E-2</v>
      </c>
    </row>
    <row r="178" spans="1:17" x14ac:dyDescent="0.25">
      <c r="A178" s="142" t="s">
        <v>162</v>
      </c>
      <c r="B178" s="199">
        <f t="shared" ref="B178:Q178" si="19">IF(B$52=0,0,B$52/B$33)</f>
        <v>1.3454751226194935E-2</v>
      </c>
      <c r="C178" s="199">
        <f t="shared" si="19"/>
        <v>1.2648466430425578E-2</v>
      </c>
      <c r="D178" s="199">
        <f t="shared" si="19"/>
        <v>1.3070217705420181E-2</v>
      </c>
      <c r="E178" s="199">
        <f t="shared" si="19"/>
        <v>1.8003403691795313E-2</v>
      </c>
      <c r="F178" s="199">
        <f t="shared" si="19"/>
        <v>1.1436748607454028E-2</v>
      </c>
      <c r="G178" s="199">
        <f t="shared" si="19"/>
        <v>1.2100361982216432E-2</v>
      </c>
      <c r="H178" s="199">
        <f t="shared" si="19"/>
        <v>4.2964886570353716E-3</v>
      </c>
      <c r="I178" s="199">
        <f t="shared" si="19"/>
        <v>1.0036547723452808E-2</v>
      </c>
      <c r="J178" s="199">
        <f t="shared" si="19"/>
        <v>1.6078606048754034E-2</v>
      </c>
      <c r="K178" s="199">
        <f t="shared" si="19"/>
        <v>2.1263506726674482E-2</v>
      </c>
      <c r="L178" s="199">
        <f t="shared" si="19"/>
        <v>1.8544272803917905E-2</v>
      </c>
      <c r="M178" s="199">
        <f t="shared" si="19"/>
        <v>2.081359504208195E-2</v>
      </c>
      <c r="N178" s="199">
        <f t="shared" si="19"/>
        <v>1.894112995756321E-2</v>
      </c>
      <c r="O178" s="199">
        <f t="shared" si="19"/>
        <v>2.1022244014945672E-2</v>
      </c>
      <c r="P178" s="199">
        <f t="shared" si="19"/>
        <v>2.1505992688720801E-2</v>
      </c>
      <c r="Q178" s="199">
        <f t="shared" si="19"/>
        <v>2.185202932399942E-2</v>
      </c>
    </row>
    <row r="179" spans="1:17" x14ac:dyDescent="0.25">
      <c r="A179" s="142" t="s">
        <v>161</v>
      </c>
      <c r="B179" s="199">
        <f t="shared" ref="B179:Q179" si="20">IF(B$56=0,0,B$56/B$33)</f>
        <v>3.9966258869523714E-2</v>
      </c>
      <c r="C179" s="199">
        <f t="shared" si="20"/>
        <v>4.0428171062134075E-2</v>
      </c>
      <c r="D179" s="199">
        <f t="shared" si="20"/>
        <v>0.15827805677014981</v>
      </c>
      <c r="E179" s="199">
        <f t="shared" si="20"/>
        <v>5.4463231007613307E-2</v>
      </c>
      <c r="F179" s="199">
        <f t="shared" si="20"/>
        <v>3.6811776737217347E-2</v>
      </c>
      <c r="G179" s="199">
        <f t="shared" si="20"/>
        <v>3.9085283870370469E-2</v>
      </c>
      <c r="H179" s="199">
        <f t="shared" si="20"/>
        <v>3.6072267431817885E-2</v>
      </c>
      <c r="I179" s="199">
        <f t="shared" si="20"/>
        <v>3.0514191317671344E-2</v>
      </c>
      <c r="J179" s="199">
        <f t="shared" si="20"/>
        <v>5.613106576472935E-2</v>
      </c>
      <c r="K179" s="199">
        <f t="shared" si="20"/>
        <v>6.1541977666572739E-2</v>
      </c>
      <c r="L179" s="199">
        <f t="shared" si="20"/>
        <v>4.8704666944636071E-2</v>
      </c>
      <c r="M179" s="199">
        <f t="shared" si="20"/>
        <v>5.6944560272467713E-2</v>
      </c>
      <c r="N179" s="199">
        <f t="shared" si="20"/>
        <v>5.3123233470945073E-2</v>
      </c>
      <c r="O179" s="199">
        <f t="shared" si="20"/>
        <v>5.1886227110254104E-2</v>
      </c>
      <c r="P179" s="199">
        <f t="shared" si="20"/>
        <v>5.6101344374650933E-2</v>
      </c>
      <c r="Q179" s="199">
        <f t="shared" si="20"/>
        <v>5.829618890110938E-2</v>
      </c>
    </row>
    <row r="180" spans="1:17" x14ac:dyDescent="0.25">
      <c r="A180" s="142" t="s">
        <v>160</v>
      </c>
      <c r="B180" s="199">
        <f t="shared" ref="B180:Q180" si="21">IF(B$67=0,0,B$67/B$33)</f>
        <v>0</v>
      </c>
      <c r="C180" s="199">
        <f t="shared" si="21"/>
        <v>0</v>
      </c>
      <c r="D180" s="199">
        <f t="shared" si="21"/>
        <v>0</v>
      </c>
      <c r="E180" s="199">
        <f t="shared" si="21"/>
        <v>0</v>
      </c>
      <c r="F180" s="199">
        <f t="shared" si="21"/>
        <v>0</v>
      </c>
      <c r="G180" s="199">
        <f t="shared" si="21"/>
        <v>0</v>
      </c>
      <c r="H180" s="199">
        <f t="shared" si="21"/>
        <v>0</v>
      </c>
      <c r="I180" s="199">
        <f t="shared" si="21"/>
        <v>0</v>
      </c>
      <c r="J180" s="199">
        <f t="shared" si="21"/>
        <v>0</v>
      </c>
      <c r="K180" s="199">
        <f t="shared" si="21"/>
        <v>0</v>
      </c>
      <c r="L180" s="199">
        <f t="shared" si="21"/>
        <v>0</v>
      </c>
      <c r="M180" s="199">
        <f t="shared" si="21"/>
        <v>0</v>
      </c>
      <c r="N180" s="199">
        <f t="shared" si="21"/>
        <v>0</v>
      </c>
      <c r="O180" s="199">
        <f t="shared" si="21"/>
        <v>0</v>
      </c>
      <c r="P180" s="199">
        <f t="shared" si="21"/>
        <v>0</v>
      </c>
      <c r="Q180" s="199">
        <f t="shared" si="21"/>
        <v>0</v>
      </c>
    </row>
    <row r="181" spans="1:17" x14ac:dyDescent="0.25">
      <c r="A181" s="177" t="s">
        <v>98</v>
      </c>
      <c r="B181" s="209">
        <f t="shared" ref="B181:Q181" si="22">IF(B$68=0,0,B$68/B$33)</f>
        <v>0.88498013283411103</v>
      </c>
      <c r="C181" s="209">
        <f t="shared" si="22"/>
        <v>0.92435069399992709</v>
      </c>
      <c r="D181" s="209">
        <f t="shared" si="22"/>
        <v>0.7807141504712003</v>
      </c>
      <c r="E181" s="209">
        <f t="shared" si="22"/>
        <v>0.86194153202661483</v>
      </c>
      <c r="F181" s="209">
        <f t="shared" si="22"/>
        <v>0.92546413128047644</v>
      </c>
      <c r="G181" s="209">
        <f t="shared" si="22"/>
        <v>0.93096841075752934</v>
      </c>
      <c r="H181" s="209">
        <f t="shared" si="22"/>
        <v>0.94555132293974919</v>
      </c>
      <c r="I181" s="209">
        <f t="shared" si="22"/>
        <v>0.93828198031066334</v>
      </c>
      <c r="J181" s="209">
        <f t="shared" si="22"/>
        <v>0.87198256451848977</v>
      </c>
      <c r="K181" s="209">
        <f t="shared" si="22"/>
        <v>0.88920633944893701</v>
      </c>
      <c r="L181" s="209">
        <f t="shared" si="22"/>
        <v>0.89771254983380511</v>
      </c>
      <c r="M181" s="209">
        <f t="shared" si="22"/>
        <v>0.83122019959980853</v>
      </c>
      <c r="N181" s="209">
        <f t="shared" si="22"/>
        <v>0.86203305690906407</v>
      </c>
      <c r="O181" s="209">
        <f t="shared" si="22"/>
        <v>0.84434543372859105</v>
      </c>
      <c r="P181" s="209">
        <f t="shared" si="22"/>
        <v>0.83537421263773459</v>
      </c>
      <c r="Q181" s="209">
        <f t="shared" si="22"/>
        <v>0.82272031057685902</v>
      </c>
    </row>
    <row r="182" spans="1:17" x14ac:dyDescent="0.25">
      <c r="A182" s="196"/>
      <c r="B182" s="196"/>
      <c r="C182" s="196"/>
      <c r="D182" s="196"/>
      <c r="E182" s="196"/>
      <c r="F182" s="196"/>
      <c r="G182" s="196"/>
      <c r="H182" s="196"/>
      <c r="I182" s="196"/>
      <c r="J182" s="196"/>
      <c r="K182" s="196"/>
      <c r="L182" s="196"/>
      <c r="M182" s="196"/>
      <c r="N182" s="196"/>
      <c r="O182" s="196"/>
      <c r="P182" s="196"/>
      <c r="Q182" s="196"/>
    </row>
    <row r="183" spans="1:17" x14ac:dyDescent="0.25">
      <c r="A183" s="78" t="s">
        <v>344</v>
      </c>
      <c r="B183" s="77">
        <f t="shared" ref="B183:Q183" si="23">SUM(B$184:B$189,B$193:B$194,B$196:B$198)</f>
        <v>0</v>
      </c>
      <c r="C183" s="77">
        <f t="shared" si="23"/>
        <v>0</v>
      </c>
      <c r="D183" s="77">
        <f t="shared" si="23"/>
        <v>0</v>
      </c>
      <c r="E183" s="77">
        <f t="shared" si="23"/>
        <v>0</v>
      </c>
      <c r="F183" s="77">
        <f t="shared" si="23"/>
        <v>0</v>
      </c>
      <c r="G183" s="77">
        <f t="shared" si="23"/>
        <v>0</v>
      </c>
      <c r="H183" s="77">
        <f t="shared" si="23"/>
        <v>0</v>
      </c>
      <c r="I183" s="77">
        <f t="shared" si="23"/>
        <v>0</v>
      </c>
      <c r="J183" s="77">
        <f t="shared" si="23"/>
        <v>0</v>
      </c>
      <c r="K183" s="77">
        <f t="shared" si="23"/>
        <v>0</v>
      </c>
      <c r="L183" s="77">
        <f t="shared" si="23"/>
        <v>0</v>
      </c>
      <c r="M183" s="77">
        <f t="shared" si="23"/>
        <v>0</v>
      </c>
      <c r="N183" s="77">
        <f t="shared" si="23"/>
        <v>0</v>
      </c>
      <c r="O183" s="77">
        <f t="shared" si="23"/>
        <v>0</v>
      </c>
      <c r="P183" s="77">
        <f t="shared" si="23"/>
        <v>0</v>
      </c>
      <c r="Q183" s="77">
        <f t="shared" si="23"/>
        <v>0</v>
      </c>
    </row>
    <row r="184" spans="1:17" x14ac:dyDescent="0.25">
      <c r="A184" s="132" t="s">
        <v>83</v>
      </c>
      <c r="B184" s="203">
        <f t="shared" ref="B184:Q184" si="24">IF(B$71=0,0,B$71/B$70)</f>
        <v>0</v>
      </c>
      <c r="C184" s="203">
        <f t="shared" si="24"/>
        <v>0</v>
      </c>
      <c r="D184" s="203">
        <f t="shared" si="24"/>
        <v>0</v>
      </c>
      <c r="E184" s="203">
        <f t="shared" si="24"/>
        <v>0</v>
      </c>
      <c r="F184" s="203">
        <f t="shared" si="24"/>
        <v>0</v>
      </c>
      <c r="G184" s="203">
        <f t="shared" si="24"/>
        <v>0</v>
      </c>
      <c r="H184" s="203">
        <f t="shared" si="24"/>
        <v>0</v>
      </c>
      <c r="I184" s="203">
        <f t="shared" si="24"/>
        <v>0</v>
      </c>
      <c r="J184" s="203">
        <f t="shared" si="24"/>
        <v>0</v>
      </c>
      <c r="K184" s="203">
        <f t="shared" si="24"/>
        <v>0</v>
      </c>
      <c r="L184" s="203">
        <f t="shared" si="24"/>
        <v>0</v>
      </c>
      <c r="M184" s="203">
        <f t="shared" si="24"/>
        <v>0</v>
      </c>
      <c r="N184" s="203">
        <f t="shared" si="24"/>
        <v>0</v>
      </c>
      <c r="O184" s="203">
        <f t="shared" si="24"/>
        <v>0</v>
      </c>
      <c r="P184" s="203">
        <f t="shared" si="24"/>
        <v>0</v>
      </c>
      <c r="Q184" s="203">
        <f t="shared" si="24"/>
        <v>0</v>
      </c>
    </row>
    <row r="185" spans="1:17" x14ac:dyDescent="0.25">
      <c r="A185" s="76" t="s">
        <v>82</v>
      </c>
      <c r="B185" s="202">
        <f t="shared" ref="B185:Q185" si="25">IF(B$72=0,0,B$72/B$70)</f>
        <v>0</v>
      </c>
      <c r="C185" s="202">
        <f t="shared" si="25"/>
        <v>0</v>
      </c>
      <c r="D185" s="202">
        <f t="shared" si="25"/>
        <v>0</v>
      </c>
      <c r="E185" s="202">
        <f t="shared" si="25"/>
        <v>0</v>
      </c>
      <c r="F185" s="202">
        <f t="shared" si="25"/>
        <v>0</v>
      </c>
      <c r="G185" s="202">
        <f t="shared" si="25"/>
        <v>0</v>
      </c>
      <c r="H185" s="202">
        <f t="shared" si="25"/>
        <v>0</v>
      </c>
      <c r="I185" s="202">
        <f t="shared" si="25"/>
        <v>0</v>
      </c>
      <c r="J185" s="202">
        <f t="shared" si="25"/>
        <v>0</v>
      </c>
      <c r="K185" s="202">
        <f t="shared" si="25"/>
        <v>0</v>
      </c>
      <c r="L185" s="202">
        <f t="shared" si="25"/>
        <v>0</v>
      </c>
      <c r="M185" s="202">
        <f t="shared" si="25"/>
        <v>0</v>
      </c>
      <c r="N185" s="202">
        <f t="shared" si="25"/>
        <v>0</v>
      </c>
      <c r="O185" s="202">
        <f t="shared" si="25"/>
        <v>0</v>
      </c>
      <c r="P185" s="202">
        <f t="shared" si="25"/>
        <v>0</v>
      </c>
      <c r="Q185" s="202">
        <f t="shared" si="25"/>
        <v>0</v>
      </c>
    </row>
    <row r="186" spans="1:17" x14ac:dyDescent="0.25">
      <c r="A186" s="76" t="s">
        <v>81</v>
      </c>
      <c r="B186" s="202">
        <f t="shared" ref="B186:Q186" si="26">IF(B$73=0,0,B$73/B$70)</f>
        <v>0</v>
      </c>
      <c r="C186" s="202">
        <f t="shared" si="26"/>
        <v>0</v>
      </c>
      <c r="D186" s="202">
        <f t="shared" si="26"/>
        <v>0</v>
      </c>
      <c r="E186" s="202">
        <f t="shared" si="26"/>
        <v>0</v>
      </c>
      <c r="F186" s="202">
        <f t="shared" si="26"/>
        <v>0</v>
      </c>
      <c r="G186" s="202">
        <f t="shared" si="26"/>
        <v>0</v>
      </c>
      <c r="H186" s="202">
        <f t="shared" si="26"/>
        <v>0</v>
      </c>
      <c r="I186" s="202">
        <f t="shared" si="26"/>
        <v>0</v>
      </c>
      <c r="J186" s="202">
        <f t="shared" si="26"/>
        <v>0</v>
      </c>
      <c r="K186" s="202">
        <f t="shared" si="26"/>
        <v>0</v>
      </c>
      <c r="L186" s="202">
        <f t="shared" si="26"/>
        <v>0</v>
      </c>
      <c r="M186" s="202">
        <f t="shared" si="26"/>
        <v>0</v>
      </c>
      <c r="N186" s="202">
        <f t="shared" si="26"/>
        <v>0</v>
      </c>
      <c r="O186" s="202">
        <f t="shared" si="26"/>
        <v>0</v>
      </c>
      <c r="P186" s="202">
        <f t="shared" si="26"/>
        <v>0</v>
      </c>
      <c r="Q186" s="202">
        <f t="shared" si="26"/>
        <v>0</v>
      </c>
    </row>
    <row r="187" spans="1:17" x14ac:dyDescent="0.25">
      <c r="A187" s="76" t="s">
        <v>80</v>
      </c>
      <c r="B187" s="202">
        <f t="shared" ref="B187:Q187" si="27">IF(B$74=0,0,B$74/B$70)</f>
        <v>0</v>
      </c>
      <c r="C187" s="202">
        <f t="shared" si="27"/>
        <v>0</v>
      </c>
      <c r="D187" s="202">
        <f t="shared" si="27"/>
        <v>0</v>
      </c>
      <c r="E187" s="202">
        <f t="shared" si="27"/>
        <v>0</v>
      </c>
      <c r="F187" s="202">
        <f t="shared" si="27"/>
        <v>0</v>
      </c>
      <c r="G187" s="202">
        <f t="shared" si="27"/>
        <v>0</v>
      </c>
      <c r="H187" s="202">
        <f t="shared" si="27"/>
        <v>0</v>
      </c>
      <c r="I187" s="202">
        <f t="shared" si="27"/>
        <v>0</v>
      </c>
      <c r="J187" s="202">
        <f t="shared" si="27"/>
        <v>0</v>
      </c>
      <c r="K187" s="202">
        <f t="shared" si="27"/>
        <v>0</v>
      </c>
      <c r="L187" s="202">
        <f t="shared" si="27"/>
        <v>0</v>
      </c>
      <c r="M187" s="202">
        <f t="shared" si="27"/>
        <v>0</v>
      </c>
      <c r="N187" s="202">
        <f t="shared" si="27"/>
        <v>0</v>
      </c>
      <c r="O187" s="202">
        <f t="shared" si="27"/>
        <v>0</v>
      </c>
      <c r="P187" s="202">
        <f t="shared" si="27"/>
        <v>0</v>
      </c>
      <c r="Q187" s="202">
        <f t="shared" si="27"/>
        <v>0</v>
      </c>
    </row>
    <row r="188" spans="1:17" x14ac:dyDescent="0.25">
      <c r="A188" s="129" t="s">
        <v>79</v>
      </c>
      <c r="B188" s="201">
        <f t="shared" ref="B188:Q188" si="28">IF(B$75=0,0,B$75/B$70)</f>
        <v>0</v>
      </c>
      <c r="C188" s="201">
        <f t="shared" si="28"/>
        <v>0</v>
      </c>
      <c r="D188" s="201">
        <f t="shared" si="28"/>
        <v>0</v>
      </c>
      <c r="E188" s="201">
        <f t="shared" si="28"/>
        <v>0</v>
      </c>
      <c r="F188" s="201">
        <f t="shared" si="28"/>
        <v>0</v>
      </c>
      <c r="G188" s="201">
        <f t="shared" si="28"/>
        <v>0</v>
      </c>
      <c r="H188" s="201">
        <f t="shared" si="28"/>
        <v>0</v>
      </c>
      <c r="I188" s="201">
        <f t="shared" si="28"/>
        <v>0</v>
      </c>
      <c r="J188" s="201">
        <f t="shared" si="28"/>
        <v>0</v>
      </c>
      <c r="K188" s="201">
        <f t="shared" si="28"/>
        <v>0</v>
      </c>
      <c r="L188" s="201">
        <f t="shared" si="28"/>
        <v>0</v>
      </c>
      <c r="M188" s="201">
        <f t="shared" si="28"/>
        <v>0</v>
      </c>
      <c r="N188" s="201">
        <f t="shared" si="28"/>
        <v>0</v>
      </c>
      <c r="O188" s="201">
        <f t="shared" si="28"/>
        <v>0</v>
      </c>
      <c r="P188" s="201">
        <f t="shared" si="28"/>
        <v>0</v>
      </c>
      <c r="Q188" s="201">
        <f t="shared" si="28"/>
        <v>0</v>
      </c>
    </row>
    <row r="189" spans="1:17" x14ac:dyDescent="0.25">
      <c r="A189" s="127" t="s">
        <v>149</v>
      </c>
      <c r="B189" s="200">
        <f t="shared" ref="B189:Q189" si="29">IF(B$80=0,0,B$80/B$70)</f>
        <v>0</v>
      </c>
      <c r="C189" s="200">
        <f t="shared" si="29"/>
        <v>0</v>
      </c>
      <c r="D189" s="200">
        <f t="shared" si="29"/>
        <v>0</v>
      </c>
      <c r="E189" s="200">
        <f t="shared" si="29"/>
        <v>0</v>
      </c>
      <c r="F189" s="200">
        <f t="shared" si="29"/>
        <v>0</v>
      </c>
      <c r="G189" s="200">
        <f t="shared" si="29"/>
        <v>0</v>
      </c>
      <c r="H189" s="200">
        <f t="shared" si="29"/>
        <v>0</v>
      </c>
      <c r="I189" s="200">
        <f t="shared" si="29"/>
        <v>0</v>
      </c>
      <c r="J189" s="200">
        <f t="shared" si="29"/>
        <v>0</v>
      </c>
      <c r="K189" s="200">
        <f t="shared" si="29"/>
        <v>0</v>
      </c>
      <c r="L189" s="200">
        <f t="shared" si="29"/>
        <v>0</v>
      </c>
      <c r="M189" s="200">
        <f t="shared" si="29"/>
        <v>0</v>
      </c>
      <c r="N189" s="200">
        <f t="shared" si="29"/>
        <v>0</v>
      </c>
      <c r="O189" s="200">
        <f t="shared" si="29"/>
        <v>0</v>
      </c>
      <c r="P189" s="200">
        <f t="shared" si="29"/>
        <v>0</v>
      </c>
      <c r="Q189" s="200">
        <f t="shared" si="29"/>
        <v>0</v>
      </c>
    </row>
    <row r="190" spans="1:17" x14ac:dyDescent="0.25">
      <c r="A190" s="142" t="s">
        <v>166</v>
      </c>
      <c r="B190" s="199">
        <f t="shared" ref="B190:Q190" si="30">IF(B$81=0,0,B$81/B$70)</f>
        <v>0</v>
      </c>
      <c r="C190" s="199">
        <f t="shared" si="30"/>
        <v>0</v>
      </c>
      <c r="D190" s="199">
        <f t="shared" si="30"/>
        <v>0</v>
      </c>
      <c r="E190" s="199">
        <f t="shared" si="30"/>
        <v>0</v>
      </c>
      <c r="F190" s="199">
        <f t="shared" si="30"/>
        <v>0</v>
      </c>
      <c r="G190" s="199">
        <f t="shared" si="30"/>
        <v>0</v>
      </c>
      <c r="H190" s="199">
        <f t="shared" si="30"/>
        <v>0</v>
      </c>
      <c r="I190" s="199">
        <f t="shared" si="30"/>
        <v>0</v>
      </c>
      <c r="J190" s="199">
        <f t="shared" si="30"/>
        <v>0</v>
      </c>
      <c r="K190" s="199">
        <f t="shared" si="30"/>
        <v>0</v>
      </c>
      <c r="L190" s="199">
        <f t="shared" si="30"/>
        <v>0</v>
      </c>
      <c r="M190" s="199">
        <f t="shared" si="30"/>
        <v>0</v>
      </c>
      <c r="N190" s="199">
        <f t="shared" si="30"/>
        <v>0</v>
      </c>
      <c r="O190" s="199">
        <f t="shared" si="30"/>
        <v>0</v>
      </c>
      <c r="P190" s="199">
        <f t="shared" si="30"/>
        <v>0</v>
      </c>
      <c r="Q190" s="199">
        <f t="shared" si="30"/>
        <v>0</v>
      </c>
    </row>
    <row r="191" spans="1:17" x14ac:dyDescent="0.25">
      <c r="A191" s="142" t="s">
        <v>165</v>
      </c>
      <c r="B191" s="199">
        <f t="shared" ref="B191:Q191" si="31">IF(B$86=0,0,B$86/B$70)</f>
        <v>0</v>
      </c>
      <c r="C191" s="199">
        <f t="shared" si="31"/>
        <v>0</v>
      </c>
      <c r="D191" s="199">
        <f t="shared" si="31"/>
        <v>0</v>
      </c>
      <c r="E191" s="199">
        <f t="shared" si="31"/>
        <v>0</v>
      </c>
      <c r="F191" s="199">
        <f t="shared" si="31"/>
        <v>0</v>
      </c>
      <c r="G191" s="199">
        <f t="shared" si="31"/>
        <v>0</v>
      </c>
      <c r="H191" s="199">
        <f t="shared" si="31"/>
        <v>0</v>
      </c>
      <c r="I191" s="199">
        <f t="shared" si="31"/>
        <v>0</v>
      </c>
      <c r="J191" s="199">
        <f t="shared" si="31"/>
        <v>0</v>
      </c>
      <c r="K191" s="199">
        <f t="shared" si="31"/>
        <v>0</v>
      </c>
      <c r="L191" s="199">
        <f t="shared" si="31"/>
        <v>0</v>
      </c>
      <c r="M191" s="199">
        <f t="shared" si="31"/>
        <v>0</v>
      </c>
      <c r="N191" s="199">
        <f t="shared" si="31"/>
        <v>0</v>
      </c>
      <c r="O191" s="199">
        <f t="shared" si="31"/>
        <v>0</v>
      </c>
      <c r="P191" s="199">
        <f t="shared" si="31"/>
        <v>0</v>
      </c>
      <c r="Q191" s="199">
        <f t="shared" si="31"/>
        <v>0</v>
      </c>
    </row>
    <row r="192" spans="1:17" x14ac:dyDescent="0.25">
      <c r="A192" s="127" t="s">
        <v>148</v>
      </c>
      <c r="B192" s="200">
        <f t="shared" ref="B192:Q192" si="32">IF(B$87=0,0,B$87/B$70)</f>
        <v>0</v>
      </c>
      <c r="C192" s="200">
        <f t="shared" si="32"/>
        <v>0</v>
      </c>
      <c r="D192" s="200">
        <f t="shared" si="32"/>
        <v>0</v>
      </c>
      <c r="E192" s="200">
        <f t="shared" si="32"/>
        <v>0</v>
      </c>
      <c r="F192" s="200">
        <f t="shared" si="32"/>
        <v>0</v>
      </c>
      <c r="G192" s="200">
        <f t="shared" si="32"/>
        <v>0</v>
      </c>
      <c r="H192" s="200">
        <f t="shared" si="32"/>
        <v>0</v>
      </c>
      <c r="I192" s="200">
        <f t="shared" si="32"/>
        <v>0</v>
      </c>
      <c r="J192" s="200">
        <f t="shared" si="32"/>
        <v>0</v>
      </c>
      <c r="K192" s="200">
        <f t="shared" si="32"/>
        <v>0</v>
      </c>
      <c r="L192" s="200">
        <f t="shared" si="32"/>
        <v>0</v>
      </c>
      <c r="M192" s="200">
        <f t="shared" si="32"/>
        <v>0</v>
      </c>
      <c r="N192" s="200">
        <f t="shared" si="32"/>
        <v>0</v>
      </c>
      <c r="O192" s="200">
        <f t="shared" si="32"/>
        <v>0</v>
      </c>
      <c r="P192" s="200">
        <f t="shared" si="32"/>
        <v>0</v>
      </c>
      <c r="Q192" s="200">
        <f t="shared" si="32"/>
        <v>0</v>
      </c>
    </row>
    <row r="193" spans="1:17" x14ac:dyDescent="0.25">
      <c r="A193" s="142" t="s">
        <v>164</v>
      </c>
      <c r="B193" s="199">
        <f t="shared" ref="B193:Q193" si="33">IF(B$88=0,0,B$88/B$70)</f>
        <v>0</v>
      </c>
      <c r="C193" s="199">
        <f t="shared" si="33"/>
        <v>0</v>
      </c>
      <c r="D193" s="199">
        <f t="shared" si="33"/>
        <v>0</v>
      </c>
      <c r="E193" s="199">
        <f t="shared" si="33"/>
        <v>0</v>
      </c>
      <c r="F193" s="199">
        <f t="shared" si="33"/>
        <v>0</v>
      </c>
      <c r="G193" s="199">
        <f t="shared" si="33"/>
        <v>0</v>
      </c>
      <c r="H193" s="199">
        <f t="shared" si="33"/>
        <v>0</v>
      </c>
      <c r="I193" s="199">
        <f t="shared" si="33"/>
        <v>0</v>
      </c>
      <c r="J193" s="199">
        <f t="shared" si="33"/>
        <v>0</v>
      </c>
      <c r="K193" s="199">
        <f t="shared" si="33"/>
        <v>0</v>
      </c>
      <c r="L193" s="199">
        <f t="shared" si="33"/>
        <v>0</v>
      </c>
      <c r="M193" s="199">
        <f t="shared" si="33"/>
        <v>0</v>
      </c>
      <c r="N193" s="199">
        <f t="shared" si="33"/>
        <v>0</v>
      </c>
      <c r="O193" s="199">
        <f t="shared" si="33"/>
        <v>0</v>
      </c>
      <c r="P193" s="199">
        <f t="shared" si="33"/>
        <v>0</v>
      </c>
      <c r="Q193" s="199">
        <f t="shared" si="33"/>
        <v>0</v>
      </c>
    </row>
    <row r="194" spans="1:17" x14ac:dyDescent="0.25">
      <c r="A194" s="142" t="s">
        <v>163</v>
      </c>
      <c r="B194" s="199">
        <f t="shared" ref="B194:Q194" si="34">IF(B$93=0,0,B$93/B$70)</f>
        <v>0</v>
      </c>
      <c r="C194" s="199">
        <f t="shared" si="34"/>
        <v>0</v>
      </c>
      <c r="D194" s="199">
        <f t="shared" si="34"/>
        <v>0</v>
      </c>
      <c r="E194" s="199">
        <f t="shared" si="34"/>
        <v>0</v>
      </c>
      <c r="F194" s="199">
        <f t="shared" si="34"/>
        <v>0</v>
      </c>
      <c r="G194" s="199">
        <f t="shared" si="34"/>
        <v>0</v>
      </c>
      <c r="H194" s="199">
        <f t="shared" si="34"/>
        <v>0</v>
      </c>
      <c r="I194" s="199">
        <f t="shared" si="34"/>
        <v>0</v>
      </c>
      <c r="J194" s="199">
        <f t="shared" si="34"/>
        <v>0</v>
      </c>
      <c r="K194" s="199">
        <f t="shared" si="34"/>
        <v>0</v>
      </c>
      <c r="L194" s="199">
        <f t="shared" si="34"/>
        <v>0</v>
      </c>
      <c r="M194" s="199">
        <f t="shared" si="34"/>
        <v>0</v>
      </c>
      <c r="N194" s="199">
        <f t="shared" si="34"/>
        <v>0</v>
      </c>
      <c r="O194" s="199">
        <f t="shared" si="34"/>
        <v>0</v>
      </c>
      <c r="P194" s="199">
        <f t="shared" si="34"/>
        <v>0</v>
      </c>
      <c r="Q194" s="199">
        <f t="shared" si="34"/>
        <v>0</v>
      </c>
    </row>
    <row r="195" spans="1:17" x14ac:dyDescent="0.25">
      <c r="A195" s="127" t="s">
        <v>147</v>
      </c>
      <c r="B195" s="200">
        <f t="shared" ref="B195:Q195" si="35">IF(B$94=0,0,B$94/B$70)</f>
        <v>0</v>
      </c>
      <c r="C195" s="200">
        <f t="shared" si="35"/>
        <v>0</v>
      </c>
      <c r="D195" s="200">
        <f t="shared" si="35"/>
        <v>0</v>
      </c>
      <c r="E195" s="200">
        <f t="shared" si="35"/>
        <v>0</v>
      </c>
      <c r="F195" s="200">
        <f t="shared" si="35"/>
        <v>0</v>
      </c>
      <c r="G195" s="200">
        <f t="shared" si="35"/>
        <v>0</v>
      </c>
      <c r="H195" s="200">
        <f t="shared" si="35"/>
        <v>0</v>
      </c>
      <c r="I195" s="200">
        <f t="shared" si="35"/>
        <v>0</v>
      </c>
      <c r="J195" s="200">
        <f t="shared" si="35"/>
        <v>0</v>
      </c>
      <c r="K195" s="200">
        <f t="shared" si="35"/>
        <v>0</v>
      </c>
      <c r="L195" s="200">
        <f t="shared" si="35"/>
        <v>0</v>
      </c>
      <c r="M195" s="200">
        <f t="shared" si="35"/>
        <v>0</v>
      </c>
      <c r="N195" s="200">
        <f t="shared" si="35"/>
        <v>0</v>
      </c>
      <c r="O195" s="200">
        <f t="shared" si="35"/>
        <v>0</v>
      </c>
      <c r="P195" s="200">
        <f t="shared" si="35"/>
        <v>0</v>
      </c>
      <c r="Q195" s="200">
        <f t="shared" si="35"/>
        <v>0</v>
      </c>
    </row>
    <row r="196" spans="1:17" x14ac:dyDescent="0.25">
      <c r="A196" s="142" t="s">
        <v>162</v>
      </c>
      <c r="B196" s="199">
        <f t="shared" ref="B196:Q196" si="36">IF(B$95=0,0,B$95/B$70)</f>
        <v>0</v>
      </c>
      <c r="C196" s="199">
        <f t="shared" si="36"/>
        <v>0</v>
      </c>
      <c r="D196" s="199">
        <f t="shared" si="36"/>
        <v>0</v>
      </c>
      <c r="E196" s="199">
        <f t="shared" si="36"/>
        <v>0</v>
      </c>
      <c r="F196" s="199">
        <f t="shared" si="36"/>
        <v>0</v>
      </c>
      <c r="G196" s="199">
        <f t="shared" si="36"/>
        <v>0</v>
      </c>
      <c r="H196" s="199">
        <f t="shared" si="36"/>
        <v>0</v>
      </c>
      <c r="I196" s="199">
        <f t="shared" si="36"/>
        <v>0</v>
      </c>
      <c r="J196" s="199">
        <f t="shared" si="36"/>
        <v>0</v>
      </c>
      <c r="K196" s="199">
        <f t="shared" si="36"/>
        <v>0</v>
      </c>
      <c r="L196" s="199">
        <f t="shared" si="36"/>
        <v>0</v>
      </c>
      <c r="M196" s="199">
        <f t="shared" si="36"/>
        <v>0</v>
      </c>
      <c r="N196" s="199">
        <f t="shared" si="36"/>
        <v>0</v>
      </c>
      <c r="O196" s="199">
        <f t="shared" si="36"/>
        <v>0</v>
      </c>
      <c r="P196" s="199">
        <f t="shared" si="36"/>
        <v>0</v>
      </c>
      <c r="Q196" s="199">
        <f t="shared" si="36"/>
        <v>0</v>
      </c>
    </row>
    <row r="197" spans="1:17" x14ac:dyDescent="0.25">
      <c r="A197" s="142" t="s">
        <v>161</v>
      </c>
      <c r="B197" s="199">
        <f t="shared" ref="B197:Q197" si="37">IF(B$99=0,0,B$99/B$70)</f>
        <v>0</v>
      </c>
      <c r="C197" s="199">
        <f t="shared" si="37"/>
        <v>0</v>
      </c>
      <c r="D197" s="199">
        <f t="shared" si="37"/>
        <v>0</v>
      </c>
      <c r="E197" s="199">
        <f t="shared" si="37"/>
        <v>0</v>
      </c>
      <c r="F197" s="199">
        <f t="shared" si="37"/>
        <v>0</v>
      </c>
      <c r="G197" s="199">
        <f t="shared" si="37"/>
        <v>0</v>
      </c>
      <c r="H197" s="199">
        <f t="shared" si="37"/>
        <v>0</v>
      </c>
      <c r="I197" s="199">
        <f t="shared" si="37"/>
        <v>0</v>
      </c>
      <c r="J197" s="199">
        <f t="shared" si="37"/>
        <v>0</v>
      </c>
      <c r="K197" s="199">
        <f t="shared" si="37"/>
        <v>0</v>
      </c>
      <c r="L197" s="199">
        <f t="shared" si="37"/>
        <v>0</v>
      </c>
      <c r="M197" s="199">
        <f t="shared" si="37"/>
        <v>0</v>
      </c>
      <c r="N197" s="199">
        <f t="shared" si="37"/>
        <v>0</v>
      </c>
      <c r="O197" s="199">
        <f t="shared" si="37"/>
        <v>0</v>
      </c>
      <c r="P197" s="199">
        <f t="shared" si="37"/>
        <v>0</v>
      </c>
      <c r="Q197" s="199">
        <f t="shared" si="37"/>
        <v>0</v>
      </c>
    </row>
    <row r="198" spans="1:17" x14ac:dyDescent="0.25">
      <c r="A198" s="140" t="s">
        <v>160</v>
      </c>
      <c r="B198" s="198">
        <f t="shared" ref="B198:Q198" si="38">IF(B$110=0,0,B$110/B$70)</f>
        <v>0</v>
      </c>
      <c r="C198" s="198">
        <f t="shared" si="38"/>
        <v>0</v>
      </c>
      <c r="D198" s="198">
        <f t="shared" si="38"/>
        <v>0</v>
      </c>
      <c r="E198" s="198">
        <f t="shared" si="38"/>
        <v>0</v>
      </c>
      <c r="F198" s="198">
        <f t="shared" si="38"/>
        <v>0</v>
      </c>
      <c r="G198" s="198">
        <f t="shared" si="38"/>
        <v>0</v>
      </c>
      <c r="H198" s="198">
        <f t="shared" si="38"/>
        <v>0</v>
      </c>
      <c r="I198" s="198">
        <f t="shared" si="38"/>
        <v>0</v>
      </c>
      <c r="J198" s="198">
        <f t="shared" si="38"/>
        <v>0</v>
      </c>
      <c r="K198" s="198">
        <f t="shared" si="38"/>
        <v>0</v>
      </c>
      <c r="L198" s="198">
        <f t="shared" si="38"/>
        <v>0</v>
      </c>
      <c r="M198" s="198">
        <f t="shared" si="38"/>
        <v>0</v>
      </c>
      <c r="N198" s="198">
        <f t="shared" si="38"/>
        <v>0</v>
      </c>
      <c r="O198" s="198">
        <f t="shared" si="38"/>
        <v>0</v>
      </c>
      <c r="P198" s="198">
        <f t="shared" si="38"/>
        <v>0</v>
      </c>
      <c r="Q198" s="198">
        <f t="shared" si="38"/>
        <v>0</v>
      </c>
    </row>
    <row r="199" spans="1:17" x14ac:dyDescent="0.25">
      <c r="A199" s="195"/>
      <c r="B199" s="194"/>
      <c r="C199" s="194"/>
      <c r="D199" s="194"/>
      <c r="E199" s="194"/>
      <c r="F199" s="194"/>
      <c r="G199" s="194"/>
      <c r="H199" s="194"/>
      <c r="I199" s="194"/>
      <c r="J199" s="194"/>
      <c r="K199" s="194"/>
      <c r="L199" s="194"/>
      <c r="M199" s="194"/>
      <c r="N199" s="194"/>
      <c r="O199" s="194"/>
      <c r="P199" s="194"/>
      <c r="Q199" s="194"/>
    </row>
    <row r="200" spans="1:17" x14ac:dyDescent="0.25">
      <c r="A200" s="78" t="s">
        <v>42</v>
      </c>
      <c r="B200" s="77">
        <f t="shared" ref="B200:Q200" si="39">SUM(B$201:B$206,B$210:B$211,B$213:B$215,B216)</f>
        <v>1.0000000000000002</v>
      </c>
      <c r="C200" s="77">
        <f t="shared" si="39"/>
        <v>0.99999999999999978</v>
      </c>
      <c r="D200" s="77">
        <f t="shared" si="39"/>
        <v>1</v>
      </c>
      <c r="E200" s="77">
        <f t="shared" si="39"/>
        <v>1</v>
      </c>
      <c r="F200" s="77">
        <f t="shared" si="39"/>
        <v>0.99999999999999989</v>
      </c>
      <c r="G200" s="77">
        <f t="shared" si="39"/>
        <v>1.0000000000000002</v>
      </c>
      <c r="H200" s="77">
        <f t="shared" si="39"/>
        <v>1</v>
      </c>
      <c r="I200" s="77">
        <f t="shared" si="39"/>
        <v>1</v>
      </c>
      <c r="J200" s="77">
        <f t="shared" si="39"/>
        <v>1</v>
      </c>
      <c r="K200" s="77">
        <f t="shared" si="39"/>
        <v>1</v>
      </c>
      <c r="L200" s="77">
        <f t="shared" si="39"/>
        <v>1</v>
      </c>
      <c r="M200" s="77">
        <f t="shared" si="39"/>
        <v>1</v>
      </c>
      <c r="N200" s="77">
        <f t="shared" si="39"/>
        <v>1</v>
      </c>
      <c r="O200" s="77">
        <f t="shared" si="39"/>
        <v>1</v>
      </c>
      <c r="P200" s="77">
        <f t="shared" si="39"/>
        <v>1</v>
      </c>
      <c r="Q200" s="77">
        <f t="shared" si="39"/>
        <v>1.0000000000000002</v>
      </c>
    </row>
    <row r="201" spans="1:17" x14ac:dyDescent="0.25">
      <c r="A201" s="132" t="s">
        <v>83</v>
      </c>
      <c r="B201" s="203">
        <f t="shared" ref="B201:Q201" si="40">IF(B$113=0,0,B$113/B$112)</f>
        <v>0</v>
      </c>
      <c r="C201" s="203">
        <f t="shared" si="40"/>
        <v>0</v>
      </c>
      <c r="D201" s="203">
        <f t="shared" si="40"/>
        <v>0</v>
      </c>
      <c r="E201" s="203">
        <f t="shared" si="40"/>
        <v>0</v>
      </c>
      <c r="F201" s="203">
        <f t="shared" si="40"/>
        <v>0</v>
      </c>
      <c r="G201" s="203">
        <f t="shared" si="40"/>
        <v>0</v>
      </c>
      <c r="H201" s="203">
        <f t="shared" si="40"/>
        <v>0</v>
      </c>
      <c r="I201" s="203">
        <f t="shared" si="40"/>
        <v>0</v>
      </c>
      <c r="J201" s="203">
        <f t="shared" si="40"/>
        <v>0</v>
      </c>
      <c r="K201" s="203">
        <f t="shared" si="40"/>
        <v>0</v>
      </c>
      <c r="L201" s="203">
        <f t="shared" si="40"/>
        <v>0</v>
      </c>
      <c r="M201" s="203">
        <f t="shared" si="40"/>
        <v>0</v>
      </c>
      <c r="N201" s="203">
        <f t="shared" si="40"/>
        <v>0</v>
      </c>
      <c r="O201" s="203">
        <f t="shared" si="40"/>
        <v>0</v>
      </c>
      <c r="P201" s="203">
        <f t="shared" si="40"/>
        <v>0</v>
      </c>
      <c r="Q201" s="203">
        <f t="shared" si="40"/>
        <v>0</v>
      </c>
    </row>
    <row r="202" spans="1:17" x14ac:dyDescent="0.25">
      <c r="A202" s="76" t="s">
        <v>82</v>
      </c>
      <c r="B202" s="202">
        <f t="shared" ref="B202:Q202" si="41">IF(B$114=0,0,B$114/B$112)</f>
        <v>0</v>
      </c>
      <c r="C202" s="202">
        <f t="shared" si="41"/>
        <v>0</v>
      </c>
      <c r="D202" s="202">
        <f t="shared" si="41"/>
        <v>0</v>
      </c>
      <c r="E202" s="202">
        <f t="shared" si="41"/>
        <v>0</v>
      </c>
      <c r="F202" s="202">
        <f t="shared" si="41"/>
        <v>0</v>
      </c>
      <c r="G202" s="202">
        <f t="shared" si="41"/>
        <v>0</v>
      </c>
      <c r="H202" s="202">
        <f t="shared" si="41"/>
        <v>0</v>
      </c>
      <c r="I202" s="202">
        <f t="shared" si="41"/>
        <v>0</v>
      </c>
      <c r="J202" s="202">
        <f t="shared" si="41"/>
        <v>0</v>
      </c>
      <c r="K202" s="202">
        <f t="shared" si="41"/>
        <v>0</v>
      </c>
      <c r="L202" s="202">
        <f t="shared" si="41"/>
        <v>0</v>
      </c>
      <c r="M202" s="202">
        <f t="shared" si="41"/>
        <v>0</v>
      </c>
      <c r="N202" s="202">
        <f t="shared" si="41"/>
        <v>0</v>
      </c>
      <c r="O202" s="202">
        <f t="shared" si="41"/>
        <v>0</v>
      </c>
      <c r="P202" s="202">
        <f t="shared" si="41"/>
        <v>0</v>
      </c>
      <c r="Q202" s="202">
        <f t="shared" si="41"/>
        <v>0</v>
      </c>
    </row>
    <row r="203" spans="1:17" x14ac:dyDescent="0.25">
      <c r="A203" s="76" t="s">
        <v>81</v>
      </c>
      <c r="B203" s="202">
        <f t="shared" ref="B203:Q203" si="42">IF(B$115=0,0,B$115/B$112)</f>
        <v>0</v>
      </c>
      <c r="C203" s="202">
        <f t="shared" si="42"/>
        <v>0</v>
      </c>
      <c r="D203" s="202">
        <f t="shared" si="42"/>
        <v>0</v>
      </c>
      <c r="E203" s="202">
        <f t="shared" si="42"/>
        <v>0</v>
      </c>
      <c r="F203" s="202">
        <f t="shared" si="42"/>
        <v>0</v>
      </c>
      <c r="G203" s="202">
        <f t="shared" si="42"/>
        <v>0</v>
      </c>
      <c r="H203" s="202">
        <f t="shared" si="42"/>
        <v>0</v>
      </c>
      <c r="I203" s="202">
        <f t="shared" si="42"/>
        <v>0</v>
      </c>
      <c r="J203" s="202">
        <f t="shared" si="42"/>
        <v>0</v>
      </c>
      <c r="K203" s="202">
        <f t="shared" si="42"/>
        <v>0</v>
      </c>
      <c r="L203" s="202">
        <f t="shared" si="42"/>
        <v>0</v>
      </c>
      <c r="M203" s="202">
        <f t="shared" si="42"/>
        <v>0</v>
      </c>
      <c r="N203" s="202">
        <f t="shared" si="42"/>
        <v>0</v>
      </c>
      <c r="O203" s="202">
        <f t="shared" si="42"/>
        <v>0</v>
      </c>
      <c r="P203" s="202">
        <f t="shared" si="42"/>
        <v>0</v>
      </c>
      <c r="Q203" s="202">
        <f t="shared" si="42"/>
        <v>0</v>
      </c>
    </row>
    <row r="204" spans="1:17" x14ac:dyDescent="0.25">
      <c r="A204" s="76" t="s">
        <v>80</v>
      </c>
      <c r="B204" s="202">
        <f t="shared" ref="B204:Q204" si="43">IF(B$116=0,0,B$116/B$112)</f>
        <v>0</v>
      </c>
      <c r="C204" s="202">
        <f t="shared" si="43"/>
        <v>0</v>
      </c>
      <c r="D204" s="202">
        <f t="shared" si="43"/>
        <v>0</v>
      </c>
      <c r="E204" s="202">
        <f t="shared" si="43"/>
        <v>0</v>
      </c>
      <c r="F204" s="202">
        <f t="shared" si="43"/>
        <v>0</v>
      </c>
      <c r="G204" s="202">
        <f t="shared" si="43"/>
        <v>0</v>
      </c>
      <c r="H204" s="202">
        <f t="shared" si="43"/>
        <v>0</v>
      </c>
      <c r="I204" s="202">
        <f t="shared" si="43"/>
        <v>0</v>
      </c>
      <c r="J204" s="202">
        <f t="shared" si="43"/>
        <v>0</v>
      </c>
      <c r="K204" s="202">
        <f t="shared" si="43"/>
        <v>0</v>
      </c>
      <c r="L204" s="202">
        <f t="shared" si="43"/>
        <v>0</v>
      </c>
      <c r="M204" s="202">
        <f t="shared" si="43"/>
        <v>0</v>
      </c>
      <c r="N204" s="202">
        <f t="shared" si="43"/>
        <v>0</v>
      </c>
      <c r="O204" s="202">
        <f t="shared" si="43"/>
        <v>0</v>
      </c>
      <c r="P204" s="202">
        <f t="shared" si="43"/>
        <v>0</v>
      </c>
      <c r="Q204" s="202">
        <f t="shared" si="43"/>
        <v>0</v>
      </c>
    </row>
    <row r="205" spans="1:17" x14ac:dyDescent="0.25">
      <c r="A205" s="129" t="s">
        <v>79</v>
      </c>
      <c r="B205" s="201">
        <f t="shared" ref="B205:Q205" si="44">IF(B$117=0,0,B$117/B$112)</f>
        <v>8.4623752429098444E-3</v>
      </c>
      <c r="C205" s="201">
        <f t="shared" si="44"/>
        <v>5.0912856674550826E-3</v>
      </c>
      <c r="D205" s="201">
        <f t="shared" si="44"/>
        <v>3.7988643455319354E-3</v>
      </c>
      <c r="E205" s="201">
        <f t="shared" si="44"/>
        <v>3.8189963599717541E-3</v>
      </c>
      <c r="F205" s="201">
        <f t="shared" si="44"/>
        <v>4.7259667633450277E-3</v>
      </c>
      <c r="G205" s="201">
        <f t="shared" si="44"/>
        <v>5.3357244139985377E-3</v>
      </c>
      <c r="H205" s="201">
        <f t="shared" si="44"/>
        <v>5.7725164919698877E-3</v>
      </c>
      <c r="I205" s="201">
        <f t="shared" si="44"/>
        <v>4.9265064666543512E-3</v>
      </c>
      <c r="J205" s="201">
        <f t="shared" si="44"/>
        <v>3.2539985343838233E-3</v>
      </c>
      <c r="K205" s="201">
        <f t="shared" si="44"/>
        <v>2.9708150405231021E-3</v>
      </c>
      <c r="L205" s="201">
        <f t="shared" si="44"/>
        <v>3.2153189511148687E-3</v>
      </c>
      <c r="M205" s="201">
        <f t="shared" si="44"/>
        <v>3.4249832458574173E-3</v>
      </c>
      <c r="N205" s="201">
        <f t="shared" si="44"/>
        <v>3.6198747905426096E-3</v>
      </c>
      <c r="O205" s="201">
        <f t="shared" si="44"/>
        <v>3.6994373097265095E-3</v>
      </c>
      <c r="P205" s="201">
        <f t="shared" si="44"/>
        <v>3.6139496361979146E-3</v>
      </c>
      <c r="Q205" s="201">
        <f t="shared" si="44"/>
        <v>3.3888735648127297E-3</v>
      </c>
    </row>
    <row r="206" spans="1:17" x14ac:dyDescent="0.25">
      <c r="A206" s="127" t="s">
        <v>146</v>
      </c>
      <c r="B206" s="200">
        <f t="shared" ref="B206:Q206" si="45">IF(B$122=0,0,B$122/B$112)</f>
        <v>0.50711528732423661</v>
      </c>
      <c r="C206" s="200">
        <f t="shared" si="45"/>
        <v>0.56394057534645003</v>
      </c>
      <c r="D206" s="200">
        <f t="shared" si="45"/>
        <v>0.42078443140144145</v>
      </c>
      <c r="E206" s="200">
        <f t="shared" si="45"/>
        <v>0.42301437105669348</v>
      </c>
      <c r="F206" s="200">
        <f t="shared" si="45"/>
        <v>0.52347571707191165</v>
      </c>
      <c r="G206" s="200">
        <f t="shared" si="45"/>
        <v>0.59101604043846989</v>
      </c>
      <c r="H206" s="200">
        <f t="shared" si="45"/>
        <v>0.6393976854387714</v>
      </c>
      <c r="I206" s="200">
        <f t="shared" si="45"/>
        <v>0.54568866740525979</v>
      </c>
      <c r="J206" s="200">
        <f t="shared" si="45"/>
        <v>0.13550432724479114</v>
      </c>
      <c r="K206" s="200">
        <f t="shared" si="45"/>
        <v>8.2016190395643312E-2</v>
      </c>
      <c r="L206" s="200">
        <f t="shared" si="45"/>
        <v>0.15137803749719506</v>
      </c>
      <c r="M206" s="200">
        <f t="shared" si="45"/>
        <v>0.3793711742728143</v>
      </c>
      <c r="N206" s="200">
        <f t="shared" si="45"/>
        <v>0.40095850152543405</v>
      </c>
      <c r="O206" s="200">
        <f t="shared" si="45"/>
        <v>0.40977131144717815</v>
      </c>
      <c r="P206" s="200">
        <f t="shared" si="45"/>
        <v>0.40030219677877199</v>
      </c>
      <c r="Q206" s="200">
        <f t="shared" si="45"/>
        <v>0.37537145482393564</v>
      </c>
    </row>
    <row r="207" spans="1:17" x14ac:dyDescent="0.25">
      <c r="A207" s="142" t="s">
        <v>159</v>
      </c>
      <c r="B207" s="199">
        <f t="shared" ref="B207:Q207" si="46">IF(B$123=0,0,B$123/B$112)</f>
        <v>0.50711528732423661</v>
      </c>
      <c r="C207" s="199">
        <f t="shared" si="46"/>
        <v>0.56394057534645003</v>
      </c>
      <c r="D207" s="199">
        <f t="shared" si="46"/>
        <v>0.42078443140144145</v>
      </c>
      <c r="E207" s="199">
        <f t="shared" si="46"/>
        <v>0.42301437105669348</v>
      </c>
      <c r="F207" s="199">
        <f t="shared" si="46"/>
        <v>0.52347571707191165</v>
      </c>
      <c r="G207" s="199">
        <f t="shared" si="46"/>
        <v>0.59101604043846989</v>
      </c>
      <c r="H207" s="199">
        <f t="shared" si="46"/>
        <v>0.6393976854387714</v>
      </c>
      <c r="I207" s="199">
        <f t="shared" si="46"/>
        <v>0.54568866740525979</v>
      </c>
      <c r="J207" s="199">
        <f t="shared" si="46"/>
        <v>0.13550432724479114</v>
      </c>
      <c r="K207" s="199">
        <f t="shared" si="46"/>
        <v>8.2016190395643312E-2</v>
      </c>
      <c r="L207" s="199">
        <f t="shared" si="46"/>
        <v>0.15137803749719506</v>
      </c>
      <c r="M207" s="199">
        <f t="shared" si="46"/>
        <v>0.3793711742728143</v>
      </c>
      <c r="N207" s="199">
        <f t="shared" si="46"/>
        <v>0.40095850152543405</v>
      </c>
      <c r="O207" s="199">
        <f t="shared" si="46"/>
        <v>0.40977131144717815</v>
      </c>
      <c r="P207" s="199">
        <f t="shared" si="46"/>
        <v>0.40030219677877199</v>
      </c>
      <c r="Q207" s="199">
        <f t="shared" si="46"/>
        <v>0.37537145482393564</v>
      </c>
    </row>
    <row r="208" spans="1:17" x14ac:dyDescent="0.25">
      <c r="A208" s="142" t="s">
        <v>158</v>
      </c>
      <c r="B208" s="199">
        <f t="shared" ref="B208:Q208" si="47">IF(B$129=0,0,B$129/B$112)</f>
        <v>0</v>
      </c>
      <c r="C208" s="199">
        <f t="shared" si="47"/>
        <v>0</v>
      </c>
      <c r="D208" s="199">
        <f t="shared" si="47"/>
        <v>0</v>
      </c>
      <c r="E208" s="199">
        <f t="shared" si="47"/>
        <v>0</v>
      </c>
      <c r="F208" s="199">
        <f t="shared" si="47"/>
        <v>0</v>
      </c>
      <c r="G208" s="199">
        <f t="shared" si="47"/>
        <v>0</v>
      </c>
      <c r="H208" s="199">
        <f t="shared" si="47"/>
        <v>0</v>
      </c>
      <c r="I208" s="199">
        <f t="shared" si="47"/>
        <v>0</v>
      </c>
      <c r="J208" s="199">
        <f t="shared" si="47"/>
        <v>0</v>
      </c>
      <c r="K208" s="199">
        <f t="shared" si="47"/>
        <v>0</v>
      </c>
      <c r="L208" s="199">
        <f t="shared" si="47"/>
        <v>0</v>
      </c>
      <c r="M208" s="199">
        <f t="shared" si="47"/>
        <v>0</v>
      </c>
      <c r="N208" s="199">
        <f t="shared" si="47"/>
        <v>0</v>
      </c>
      <c r="O208" s="199">
        <f t="shared" si="47"/>
        <v>0</v>
      </c>
      <c r="P208" s="199">
        <f t="shared" si="47"/>
        <v>0</v>
      </c>
      <c r="Q208" s="199">
        <f t="shared" si="47"/>
        <v>0</v>
      </c>
    </row>
    <row r="209" spans="1:17" x14ac:dyDescent="0.25">
      <c r="A209" s="127" t="s">
        <v>145</v>
      </c>
      <c r="B209" s="200">
        <f t="shared" ref="B209:Q209" si="48">IF(B$130=0,0,B$130/B$112)</f>
        <v>0.35057496250592024</v>
      </c>
      <c r="C209" s="200">
        <f t="shared" si="48"/>
        <v>0.21219247930230581</v>
      </c>
      <c r="D209" s="200">
        <f t="shared" si="48"/>
        <v>0.38599133190123425</v>
      </c>
      <c r="E209" s="200">
        <f t="shared" si="48"/>
        <v>0.38660978000572116</v>
      </c>
      <c r="F209" s="200">
        <f t="shared" si="48"/>
        <v>0.261792305457208</v>
      </c>
      <c r="G209" s="200">
        <f t="shared" si="48"/>
        <v>0.17856374661799751</v>
      </c>
      <c r="H209" s="200">
        <f t="shared" si="48"/>
        <v>0.16012450966807329</v>
      </c>
      <c r="I209" s="200">
        <f t="shared" si="48"/>
        <v>0.2441379651181961</v>
      </c>
      <c r="J209" s="200">
        <f t="shared" si="48"/>
        <v>0.53851848693248205</v>
      </c>
      <c r="K209" s="200">
        <f t="shared" si="48"/>
        <v>4.5878073079665571E-2</v>
      </c>
      <c r="L209" s="200">
        <f t="shared" si="48"/>
        <v>9.6728798681232922E-2</v>
      </c>
      <c r="M209" s="200">
        <f t="shared" si="48"/>
        <v>0.44875081696530345</v>
      </c>
      <c r="N209" s="200">
        <f t="shared" si="48"/>
        <v>0.22572227426747707</v>
      </c>
      <c r="O209" s="200">
        <f t="shared" si="48"/>
        <v>0.42062831706738912</v>
      </c>
      <c r="P209" s="200">
        <f t="shared" si="48"/>
        <v>0.42641703372136691</v>
      </c>
      <c r="Q209" s="200">
        <f t="shared" si="48"/>
        <v>0.45445701248992071</v>
      </c>
    </row>
    <row r="210" spans="1:17" x14ac:dyDescent="0.25">
      <c r="A210" s="142" t="s">
        <v>157</v>
      </c>
      <c r="B210" s="199">
        <f t="shared" ref="B210:Q210" si="49">IF(B$131=0,0,B$131/B$112)</f>
        <v>0.35057496250592024</v>
      </c>
      <c r="C210" s="199">
        <f t="shared" si="49"/>
        <v>0.21219247930230581</v>
      </c>
      <c r="D210" s="199">
        <f t="shared" si="49"/>
        <v>0.38599133190123425</v>
      </c>
      <c r="E210" s="199">
        <f t="shared" si="49"/>
        <v>0.38660978000572116</v>
      </c>
      <c r="F210" s="199">
        <f t="shared" si="49"/>
        <v>0.261792305457208</v>
      </c>
      <c r="G210" s="199">
        <f t="shared" si="49"/>
        <v>0.17856374661799751</v>
      </c>
      <c r="H210" s="199">
        <f t="shared" si="49"/>
        <v>0.16012450966807329</v>
      </c>
      <c r="I210" s="199">
        <f t="shared" si="49"/>
        <v>0.2441379651181961</v>
      </c>
      <c r="J210" s="199">
        <f t="shared" si="49"/>
        <v>0.53851848693248205</v>
      </c>
      <c r="K210" s="199">
        <f t="shared" si="49"/>
        <v>4.5878073079665571E-2</v>
      </c>
      <c r="L210" s="199">
        <f t="shared" si="49"/>
        <v>9.6728798681232922E-2</v>
      </c>
      <c r="M210" s="199">
        <f t="shared" si="49"/>
        <v>0.44875081696530345</v>
      </c>
      <c r="N210" s="199">
        <f t="shared" si="49"/>
        <v>0.22572227426747707</v>
      </c>
      <c r="O210" s="199">
        <f t="shared" si="49"/>
        <v>0.42062831706738912</v>
      </c>
      <c r="P210" s="199">
        <f t="shared" si="49"/>
        <v>0.42641703372136691</v>
      </c>
      <c r="Q210" s="199">
        <f t="shared" si="49"/>
        <v>0.45445701248992071</v>
      </c>
    </row>
    <row r="211" spans="1:17" x14ac:dyDescent="0.25">
      <c r="A211" s="142" t="s">
        <v>156</v>
      </c>
      <c r="B211" s="199">
        <f t="shared" ref="B211:Q211" si="50">IF(B$136=0,0,B$136/B$112)</f>
        <v>0</v>
      </c>
      <c r="C211" s="199">
        <f t="shared" si="50"/>
        <v>0</v>
      </c>
      <c r="D211" s="199">
        <f t="shared" si="50"/>
        <v>0</v>
      </c>
      <c r="E211" s="199">
        <f t="shared" si="50"/>
        <v>0</v>
      </c>
      <c r="F211" s="199">
        <f t="shared" si="50"/>
        <v>0</v>
      </c>
      <c r="G211" s="199">
        <f t="shared" si="50"/>
        <v>0</v>
      </c>
      <c r="H211" s="199">
        <f t="shared" si="50"/>
        <v>0</v>
      </c>
      <c r="I211" s="199">
        <f t="shared" si="50"/>
        <v>0</v>
      </c>
      <c r="J211" s="199">
        <f t="shared" si="50"/>
        <v>0</v>
      </c>
      <c r="K211" s="199">
        <f t="shared" si="50"/>
        <v>0</v>
      </c>
      <c r="L211" s="199">
        <f t="shared" si="50"/>
        <v>0</v>
      </c>
      <c r="M211" s="199">
        <f t="shared" si="50"/>
        <v>0</v>
      </c>
      <c r="N211" s="199">
        <f t="shared" si="50"/>
        <v>0</v>
      </c>
      <c r="O211" s="199">
        <f t="shared" si="50"/>
        <v>0</v>
      </c>
      <c r="P211" s="199">
        <f t="shared" si="50"/>
        <v>0</v>
      </c>
      <c r="Q211" s="199">
        <f t="shared" si="50"/>
        <v>0</v>
      </c>
    </row>
    <row r="212" spans="1:17" x14ac:dyDescent="0.25">
      <c r="A212" s="127" t="s">
        <v>144</v>
      </c>
      <c r="B212" s="200">
        <f t="shared" ref="B212:Q212" si="51">IF(B$137=0,0,B$137/B$112)</f>
        <v>0.13384737492693349</v>
      </c>
      <c r="C212" s="200">
        <f t="shared" si="51"/>
        <v>0.21877565968378884</v>
      </c>
      <c r="D212" s="200">
        <f t="shared" si="51"/>
        <v>0.18942537235179233</v>
      </c>
      <c r="E212" s="200">
        <f t="shared" si="51"/>
        <v>0.18655685257761362</v>
      </c>
      <c r="F212" s="200">
        <f t="shared" si="51"/>
        <v>0.21000601070753527</v>
      </c>
      <c r="G212" s="200">
        <f t="shared" si="51"/>
        <v>0.22508448852953417</v>
      </c>
      <c r="H212" s="200">
        <f t="shared" si="51"/>
        <v>0.19470528840118551</v>
      </c>
      <c r="I212" s="200">
        <f t="shared" si="51"/>
        <v>0.20524686100988965</v>
      </c>
      <c r="J212" s="200">
        <f t="shared" si="51"/>
        <v>0.32272318728834304</v>
      </c>
      <c r="K212" s="200">
        <f t="shared" si="51"/>
        <v>0.86913492148416804</v>
      </c>
      <c r="L212" s="200">
        <f t="shared" si="51"/>
        <v>0.74867784487045708</v>
      </c>
      <c r="M212" s="200">
        <f t="shared" si="51"/>
        <v>0.16818942481296281</v>
      </c>
      <c r="N212" s="200">
        <f t="shared" si="51"/>
        <v>0.36845157564849579</v>
      </c>
      <c r="O212" s="200">
        <f t="shared" si="51"/>
        <v>0.16366296181381126</v>
      </c>
      <c r="P212" s="200">
        <f t="shared" si="51"/>
        <v>0.16737041467602096</v>
      </c>
      <c r="Q212" s="200">
        <f t="shared" si="51"/>
        <v>0.16474219225821027</v>
      </c>
    </row>
    <row r="213" spans="1:17" x14ac:dyDescent="0.25">
      <c r="A213" s="142" t="s">
        <v>155</v>
      </c>
      <c r="B213" s="199">
        <f t="shared" ref="B213:Q213" si="52">IF(B$138=0,0,B$138/B$112)</f>
        <v>4.1024130751850511E-2</v>
      </c>
      <c r="C213" s="199">
        <f t="shared" si="52"/>
        <v>6.3695680460554099E-2</v>
      </c>
      <c r="D213" s="199">
        <f t="shared" si="52"/>
        <v>5.5991769340617524E-2</v>
      </c>
      <c r="E213" s="199">
        <f t="shared" si="52"/>
        <v>5.6457969554517408E-2</v>
      </c>
      <c r="F213" s="199">
        <f t="shared" si="52"/>
        <v>6.0839695007019474E-2</v>
      </c>
      <c r="G213" s="199">
        <f t="shared" si="52"/>
        <v>6.5044872020666097E-2</v>
      </c>
      <c r="H213" s="199">
        <f t="shared" si="52"/>
        <v>2.6328332325469765E-2</v>
      </c>
      <c r="I213" s="199">
        <f t="shared" si="52"/>
        <v>6.1898058595607666E-2</v>
      </c>
      <c r="J213" s="199">
        <f t="shared" si="52"/>
        <v>0.19083435600512957</v>
      </c>
      <c r="K213" s="199">
        <f t="shared" si="52"/>
        <v>0.7662354415411059</v>
      </c>
      <c r="L213" s="199">
        <f t="shared" si="52"/>
        <v>0.64752403637352118</v>
      </c>
      <c r="M213" s="199">
        <f t="shared" si="52"/>
        <v>5.4535539456027203E-2</v>
      </c>
      <c r="N213" s="199">
        <f t="shared" si="52"/>
        <v>0.24723347354371697</v>
      </c>
      <c r="O213" s="199">
        <f t="shared" si="52"/>
        <v>5.6826161638727973E-2</v>
      </c>
      <c r="P213" s="199">
        <f t="shared" si="52"/>
        <v>5.6031622681579796E-2</v>
      </c>
      <c r="Q213" s="199">
        <f t="shared" si="52"/>
        <v>5.4332465718617134E-2</v>
      </c>
    </row>
    <row r="214" spans="1:17" x14ac:dyDescent="0.25">
      <c r="A214" s="142" t="s">
        <v>154</v>
      </c>
      <c r="B214" s="199">
        <f t="shared" ref="B214:Q214" si="53">IF(B$142=0,0,B$142/B$112)</f>
        <v>9.2823244175082989E-2</v>
      </c>
      <c r="C214" s="199">
        <f t="shared" si="53"/>
        <v>0.15507997922323477</v>
      </c>
      <c r="D214" s="199">
        <f t="shared" si="53"/>
        <v>0.13343360301117485</v>
      </c>
      <c r="E214" s="199">
        <f t="shared" si="53"/>
        <v>0.13009888302309622</v>
      </c>
      <c r="F214" s="199">
        <f t="shared" si="53"/>
        <v>0.14916631570051578</v>
      </c>
      <c r="G214" s="199">
        <f t="shared" si="53"/>
        <v>0.16003961650886805</v>
      </c>
      <c r="H214" s="199">
        <f t="shared" si="53"/>
        <v>0.16837695607571573</v>
      </c>
      <c r="I214" s="199">
        <f t="shared" si="53"/>
        <v>0.14334880241428199</v>
      </c>
      <c r="J214" s="199">
        <f t="shared" si="53"/>
        <v>0.13188883128321346</v>
      </c>
      <c r="K214" s="199">
        <f t="shared" si="53"/>
        <v>0.10289947994306219</v>
      </c>
      <c r="L214" s="199">
        <f t="shared" si="53"/>
        <v>0.10115380849693592</v>
      </c>
      <c r="M214" s="199">
        <f t="shared" si="53"/>
        <v>0.11365388535693563</v>
      </c>
      <c r="N214" s="199">
        <f t="shared" si="53"/>
        <v>0.12121810210477885</v>
      </c>
      <c r="O214" s="199">
        <f t="shared" si="53"/>
        <v>0.1068368001750833</v>
      </c>
      <c r="P214" s="199">
        <f t="shared" si="53"/>
        <v>0.11133879199444119</v>
      </c>
      <c r="Q214" s="199">
        <f t="shared" si="53"/>
        <v>0.11040972653959313</v>
      </c>
    </row>
    <row r="215" spans="1:17" x14ac:dyDescent="0.25">
      <c r="A215" s="142" t="s">
        <v>153</v>
      </c>
      <c r="B215" s="199">
        <f t="shared" ref="B215:Q215" si="54">IF(B$153=0,0,B$153/B$112)</f>
        <v>0</v>
      </c>
      <c r="C215" s="199">
        <f t="shared" si="54"/>
        <v>0</v>
      </c>
      <c r="D215" s="199">
        <f t="shared" si="54"/>
        <v>0</v>
      </c>
      <c r="E215" s="199">
        <f t="shared" si="54"/>
        <v>0</v>
      </c>
      <c r="F215" s="199">
        <f t="shared" si="54"/>
        <v>0</v>
      </c>
      <c r="G215" s="199">
        <f t="shared" si="54"/>
        <v>0</v>
      </c>
      <c r="H215" s="199">
        <f t="shared" si="54"/>
        <v>0</v>
      </c>
      <c r="I215" s="199">
        <f t="shared" si="54"/>
        <v>0</v>
      </c>
      <c r="J215" s="199">
        <f t="shared" si="54"/>
        <v>0</v>
      </c>
      <c r="K215" s="199">
        <f t="shared" si="54"/>
        <v>0</v>
      </c>
      <c r="L215" s="199">
        <f t="shared" si="54"/>
        <v>0</v>
      </c>
      <c r="M215" s="199">
        <f t="shared" si="54"/>
        <v>0</v>
      </c>
      <c r="N215" s="199">
        <f t="shared" si="54"/>
        <v>0</v>
      </c>
      <c r="O215" s="199">
        <f t="shared" si="54"/>
        <v>0</v>
      </c>
      <c r="P215" s="199">
        <f t="shared" si="54"/>
        <v>0</v>
      </c>
      <c r="Q215" s="199">
        <f t="shared" si="54"/>
        <v>0</v>
      </c>
    </row>
    <row r="216" spans="1:17" x14ac:dyDescent="0.25">
      <c r="A216" s="177" t="s">
        <v>98</v>
      </c>
      <c r="B216" s="209">
        <f t="shared" ref="B216:Q216" si="55">IF(B$154=0,0,B$154/B$112)</f>
        <v>0</v>
      </c>
      <c r="C216" s="209">
        <f t="shared" si="55"/>
        <v>0</v>
      </c>
      <c r="D216" s="209">
        <f t="shared" si="55"/>
        <v>0</v>
      </c>
      <c r="E216" s="209">
        <f t="shared" si="55"/>
        <v>0</v>
      </c>
      <c r="F216" s="209">
        <f t="shared" si="55"/>
        <v>0</v>
      </c>
      <c r="G216" s="209">
        <f t="shared" si="55"/>
        <v>0</v>
      </c>
      <c r="H216" s="209">
        <f t="shared" si="55"/>
        <v>0</v>
      </c>
      <c r="I216" s="209">
        <f t="shared" si="55"/>
        <v>0</v>
      </c>
      <c r="J216" s="209">
        <f t="shared" si="55"/>
        <v>0</v>
      </c>
      <c r="K216" s="209">
        <f t="shared" si="55"/>
        <v>0</v>
      </c>
      <c r="L216" s="209">
        <f t="shared" si="55"/>
        <v>0</v>
      </c>
      <c r="M216" s="209">
        <f t="shared" si="55"/>
        <v>2.636007030619509E-4</v>
      </c>
      <c r="N216" s="209">
        <f t="shared" si="55"/>
        <v>1.2477737680505346E-3</v>
      </c>
      <c r="O216" s="209">
        <f t="shared" si="55"/>
        <v>2.2379723618949111E-3</v>
      </c>
      <c r="P216" s="209">
        <f t="shared" si="55"/>
        <v>2.2964051876422412E-3</v>
      </c>
      <c r="Q216" s="209">
        <f t="shared" si="55"/>
        <v>2.0404668631207909E-3</v>
      </c>
    </row>
    <row r="217" spans="1:17" x14ac:dyDescent="0.25">
      <c r="A217" s="164"/>
      <c r="B217" s="163"/>
      <c r="C217" s="163"/>
      <c r="D217" s="163"/>
      <c r="E217" s="163"/>
      <c r="F217" s="163"/>
      <c r="G217" s="163"/>
      <c r="H217" s="163"/>
      <c r="I217" s="163"/>
      <c r="J217" s="163"/>
      <c r="K217" s="163"/>
      <c r="L217" s="163"/>
      <c r="M217" s="163"/>
      <c r="N217" s="163"/>
      <c r="O217" s="163"/>
      <c r="P217" s="163"/>
      <c r="Q217" s="163"/>
    </row>
    <row r="218" spans="1:17" ht="12.75" x14ac:dyDescent="0.25">
      <c r="A218" s="137" t="s">
        <v>133</v>
      </c>
      <c r="B218" s="197"/>
      <c r="C218" s="197"/>
      <c r="D218" s="197"/>
      <c r="E218" s="197"/>
      <c r="F218" s="197"/>
      <c r="G218" s="197"/>
      <c r="H218" s="197"/>
      <c r="I218" s="197"/>
      <c r="J218" s="197"/>
      <c r="K218" s="197"/>
      <c r="L218" s="197"/>
      <c r="M218" s="197"/>
      <c r="N218" s="197"/>
      <c r="O218" s="197"/>
      <c r="P218" s="197"/>
      <c r="Q218" s="197"/>
    </row>
    <row r="219" spans="1:17" x14ac:dyDescent="0.25">
      <c r="A219" s="164"/>
      <c r="B219" s="163"/>
      <c r="C219" s="163"/>
      <c r="D219" s="163"/>
      <c r="E219" s="163"/>
      <c r="F219" s="163"/>
      <c r="G219" s="163"/>
      <c r="H219" s="163"/>
      <c r="I219" s="163"/>
      <c r="J219" s="163"/>
      <c r="K219" s="163"/>
      <c r="L219" s="163"/>
      <c r="M219" s="163"/>
      <c r="N219" s="163"/>
      <c r="O219" s="163"/>
      <c r="P219" s="163"/>
      <c r="Q219" s="163"/>
    </row>
    <row r="220" spans="1:17" x14ac:dyDescent="0.25">
      <c r="A220" s="78" t="s">
        <v>44</v>
      </c>
      <c r="B220" s="133">
        <f>IF(B$5=0,0,B$5/NFM_fec!B$5)</f>
        <v>2.1379442996355138</v>
      </c>
      <c r="C220" s="133">
        <f>IF(C$5=0,0,C$5/NFM_fec!C$5)</f>
        <v>1.7879949986307029</v>
      </c>
      <c r="D220" s="133">
        <f>IF(D$5=0,0,D$5/NFM_fec!D$5)</f>
        <v>2.0534276559379623</v>
      </c>
      <c r="E220" s="133">
        <f>IF(E$5=0,0,E$5/NFM_fec!E$5)</f>
        <v>1.993205009414138</v>
      </c>
      <c r="F220" s="133">
        <f>IF(F$5=0,0,F$5/NFM_fec!F$5)</f>
        <v>1.8507721695276524</v>
      </c>
      <c r="G220" s="133">
        <f>IF(G$5=0,0,G$5/NFM_fec!G$5)</f>
        <v>1.7614840010634227</v>
      </c>
      <c r="H220" s="133">
        <f>IF(H$5=0,0,H$5/NFM_fec!H$5)</f>
        <v>1.7145252259888271</v>
      </c>
      <c r="I220" s="133">
        <f>IF(I$5=0,0,I$5/NFM_fec!I$5)</f>
        <v>1.7104697338949653</v>
      </c>
      <c r="J220" s="133">
        <f>IF(J$5=0,0,J$5/NFM_fec!J$5)</f>
        <v>0</v>
      </c>
      <c r="K220" s="133">
        <f>IF(K$5=0,0,K$5/NFM_fec!K$5)</f>
        <v>0</v>
      </c>
      <c r="L220" s="133">
        <f>IF(L$5=0,0,L$5/NFM_fec!L$5)</f>
        <v>0</v>
      </c>
      <c r="M220" s="133">
        <f>IF(M$5=0,0,M$5/NFM_fec!M$5)</f>
        <v>0</v>
      </c>
      <c r="N220" s="133">
        <f>IF(N$5=0,0,N$5/NFM_fec!N$5)</f>
        <v>0</v>
      </c>
      <c r="O220" s="133">
        <f>IF(O$5=0,0,O$5/NFM_fec!O$5)</f>
        <v>0</v>
      </c>
      <c r="P220" s="133">
        <f>IF(P$5=0,0,P$5/NFM_fec!P$5)</f>
        <v>0</v>
      </c>
      <c r="Q220" s="133">
        <f>IF(Q$5=0,0,Q$5/NFM_fec!Q$5)</f>
        <v>0</v>
      </c>
    </row>
    <row r="221" spans="1:17" x14ac:dyDescent="0.25">
      <c r="A221" s="132" t="s">
        <v>83</v>
      </c>
      <c r="B221" s="131">
        <f>IF(B$6=0,0,B$6/NFM_fec!B$6)</f>
        <v>0</v>
      </c>
      <c r="C221" s="131">
        <f>IF(C$6=0,0,C$6/NFM_fec!C$6)</f>
        <v>0</v>
      </c>
      <c r="D221" s="131">
        <f>IF(D$6=0,0,D$6/NFM_fec!D$6)</f>
        <v>0</v>
      </c>
      <c r="E221" s="131">
        <f>IF(E$6=0,0,E$6/NFM_fec!E$6)</f>
        <v>0</v>
      </c>
      <c r="F221" s="131">
        <f>IF(F$6=0,0,F$6/NFM_fec!F$6)</f>
        <v>0</v>
      </c>
      <c r="G221" s="131">
        <f>IF(G$6=0,0,G$6/NFM_fec!G$6)</f>
        <v>0</v>
      </c>
      <c r="H221" s="131">
        <f>IF(H$6=0,0,H$6/NFM_fec!H$6)</f>
        <v>0</v>
      </c>
      <c r="I221" s="131">
        <f>IF(I$6=0,0,I$6/NFM_fec!I$6)</f>
        <v>0</v>
      </c>
      <c r="J221" s="131">
        <f>IF(J$6=0,0,J$6/NFM_fec!J$6)</f>
        <v>0</v>
      </c>
      <c r="K221" s="131">
        <f>IF(K$6=0,0,K$6/NFM_fec!K$6)</f>
        <v>0</v>
      </c>
      <c r="L221" s="131">
        <f>IF(L$6=0,0,L$6/NFM_fec!L$6)</f>
        <v>0</v>
      </c>
      <c r="M221" s="131">
        <f>IF(M$6=0,0,M$6/NFM_fec!M$6)</f>
        <v>0</v>
      </c>
      <c r="N221" s="131">
        <f>IF(N$6=0,0,N$6/NFM_fec!N$6)</f>
        <v>0</v>
      </c>
      <c r="O221" s="131">
        <f>IF(O$6=0,0,O$6/NFM_fec!O$6)</f>
        <v>0</v>
      </c>
      <c r="P221" s="131">
        <f>IF(P$6=0,0,P$6/NFM_fec!P$6)</f>
        <v>0</v>
      </c>
      <c r="Q221" s="131">
        <f>IF(Q$6=0,0,Q$6/NFM_fec!Q$6)</f>
        <v>0</v>
      </c>
    </row>
    <row r="222" spans="1:17" x14ac:dyDescent="0.25">
      <c r="A222" s="76" t="s">
        <v>82</v>
      </c>
      <c r="B222" s="130">
        <f>IF(B$7=0,0,B$7/NFM_fec!B$7)</f>
        <v>0</v>
      </c>
      <c r="C222" s="130">
        <f>IF(C$7=0,0,C$7/NFM_fec!C$7)</f>
        <v>0</v>
      </c>
      <c r="D222" s="130">
        <f>IF(D$7=0,0,D$7/NFM_fec!D$7)</f>
        <v>0</v>
      </c>
      <c r="E222" s="130">
        <f>IF(E$7=0,0,E$7/NFM_fec!E$7)</f>
        <v>0</v>
      </c>
      <c r="F222" s="130">
        <f>IF(F$7=0,0,F$7/NFM_fec!F$7)</f>
        <v>0</v>
      </c>
      <c r="G222" s="130">
        <f>IF(G$7=0,0,G$7/NFM_fec!G$7)</f>
        <v>0</v>
      </c>
      <c r="H222" s="130">
        <f>IF(H$7=0,0,H$7/NFM_fec!H$7)</f>
        <v>0</v>
      </c>
      <c r="I222" s="130">
        <f>IF(I$7=0,0,I$7/NFM_fec!I$7)</f>
        <v>0</v>
      </c>
      <c r="J222" s="130">
        <f>IF(J$7=0,0,J$7/NFM_fec!J$7)</f>
        <v>0</v>
      </c>
      <c r="K222" s="130">
        <f>IF(K$7=0,0,K$7/NFM_fec!K$7)</f>
        <v>0</v>
      </c>
      <c r="L222" s="130">
        <f>IF(L$7=0,0,L$7/NFM_fec!L$7)</f>
        <v>0</v>
      </c>
      <c r="M222" s="130">
        <f>IF(M$7=0,0,M$7/NFM_fec!M$7)</f>
        <v>0</v>
      </c>
      <c r="N222" s="130">
        <f>IF(N$7=0,0,N$7/NFM_fec!N$7)</f>
        <v>0</v>
      </c>
      <c r="O222" s="130">
        <f>IF(O$7=0,0,O$7/NFM_fec!O$7)</f>
        <v>0</v>
      </c>
      <c r="P222" s="130">
        <f>IF(P$7=0,0,P$7/NFM_fec!P$7)</f>
        <v>0</v>
      </c>
      <c r="Q222" s="130">
        <f>IF(Q$7=0,0,Q$7/NFM_fec!Q$7)</f>
        <v>0</v>
      </c>
    </row>
    <row r="223" spans="1:17" x14ac:dyDescent="0.25">
      <c r="A223" s="76" t="s">
        <v>81</v>
      </c>
      <c r="B223" s="130">
        <f>IF(B$8=0,0,B$8/NFM_fec!B$8)</f>
        <v>0</v>
      </c>
      <c r="C223" s="130">
        <f>IF(C$8=0,0,C$8/NFM_fec!C$8)</f>
        <v>0</v>
      </c>
      <c r="D223" s="130">
        <f>IF(D$8=0,0,D$8/NFM_fec!D$8)</f>
        <v>0</v>
      </c>
      <c r="E223" s="130">
        <f>IF(E$8=0,0,E$8/NFM_fec!E$8)</f>
        <v>0</v>
      </c>
      <c r="F223" s="130">
        <f>IF(F$8=0,0,F$8/NFM_fec!F$8)</f>
        <v>0</v>
      </c>
      <c r="G223" s="130">
        <f>IF(G$8=0,0,G$8/NFM_fec!G$8)</f>
        <v>0</v>
      </c>
      <c r="H223" s="130">
        <f>IF(H$8=0,0,H$8/NFM_fec!H$8)</f>
        <v>0</v>
      </c>
      <c r="I223" s="130">
        <f>IF(I$8=0,0,I$8/NFM_fec!I$8)</f>
        <v>0</v>
      </c>
      <c r="J223" s="130">
        <f>IF(J$8=0,0,J$8/NFM_fec!J$8)</f>
        <v>0</v>
      </c>
      <c r="K223" s="130">
        <f>IF(K$8=0,0,K$8/NFM_fec!K$8)</f>
        <v>0</v>
      </c>
      <c r="L223" s="130">
        <f>IF(L$8=0,0,L$8/NFM_fec!L$8)</f>
        <v>0</v>
      </c>
      <c r="M223" s="130">
        <f>IF(M$8=0,0,M$8/NFM_fec!M$8)</f>
        <v>0</v>
      </c>
      <c r="N223" s="130">
        <f>IF(N$8=0,0,N$8/NFM_fec!N$8)</f>
        <v>0</v>
      </c>
      <c r="O223" s="130">
        <f>IF(O$8=0,0,O$8/NFM_fec!O$8)</f>
        <v>0</v>
      </c>
      <c r="P223" s="130">
        <f>IF(P$8=0,0,P$8/NFM_fec!P$8)</f>
        <v>0</v>
      </c>
      <c r="Q223" s="130">
        <f>IF(Q$8=0,0,Q$8/NFM_fec!Q$8)</f>
        <v>0</v>
      </c>
    </row>
    <row r="224" spans="1:17" x14ac:dyDescent="0.25">
      <c r="A224" s="76" t="s">
        <v>80</v>
      </c>
      <c r="B224" s="130">
        <f>IF(B$9=0,0,B$9/NFM_fec!B$9)</f>
        <v>0</v>
      </c>
      <c r="C224" s="130">
        <f>IF(C$9=0,0,C$9/NFM_fec!C$9)</f>
        <v>0</v>
      </c>
      <c r="D224" s="130">
        <f>IF(D$9=0,0,D$9/NFM_fec!D$9)</f>
        <v>0</v>
      </c>
      <c r="E224" s="130">
        <f>IF(E$9=0,0,E$9/NFM_fec!E$9)</f>
        <v>0</v>
      </c>
      <c r="F224" s="130">
        <f>IF(F$9=0,0,F$9/NFM_fec!F$9)</f>
        <v>0</v>
      </c>
      <c r="G224" s="130">
        <f>IF(G$9=0,0,G$9/NFM_fec!G$9)</f>
        <v>0</v>
      </c>
      <c r="H224" s="130">
        <f>IF(H$9=0,0,H$9/NFM_fec!H$9)</f>
        <v>0</v>
      </c>
      <c r="I224" s="130">
        <f>IF(I$9=0,0,I$9/NFM_fec!I$9)</f>
        <v>0</v>
      </c>
      <c r="J224" s="130">
        <f>IF(J$9=0,0,J$9/NFM_fec!J$9)</f>
        <v>0</v>
      </c>
      <c r="K224" s="130">
        <f>IF(K$9=0,0,K$9/NFM_fec!K$9)</f>
        <v>0</v>
      </c>
      <c r="L224" s="130">
        <f>IF(L$9=0,0,L$9/NFM_fec!L$9)</f>
        <v>0</v>
      </c>
      <c r="M224" s="130">
        <f>IF(M$9=0,0,M$9/NFM_fec!M$9)</f>
        <v>0</v>
      </c>
      <c r="N224" s="130">
        <f>IF(N$9=0,0,N$9/NFM_fec!N$9)</f>
        <v>0</v>
      </c>
      <c r="O224" s="130">
        <f>IF(O$9=0,0,O$9/NFM_fec!O$9)</f>
        <v>0</v>
      </c>
      <c r="P224" s="130">
        <f>IF(P$9=0,0,P$9/NFM_fec!P$9)</f>
        <v>0</v>
      </c>
      <c r="Q224" s="130">
        <f>IF(Q$9=0,0,Q$9/NFM_fec!Q$9)</f>
        <v>0</v>
      </c>
    </row>
    <row r="225" spans="1:17" x14ac:dyDescent="0.25">
      <c r="A225" s="129" t="s">
        <v>79</v>
      </c>
      <c r="B225" s="128">
        <f>IF(B$10=0,0,B$10/NFM_fec!B$10)</f>
        <v>2.3487948000000003</v>
      </c>
      <c r="C225" s="128">
        <f>IF(C$10=0,0,C$10/NFM_fec!C$10)</f>
        <v>0.70463843999999998</v>
      </c>
      <c r="D225" s="128">
        <f>IF(D$10=0,0,D$10/NFM_fec!D$10)</f>
        <v>0.70463843999999998</v>
      </c>
      <c r="E225" s="128">
        <f>IF(E$10=0,0,E$10/NFM_fec!E$10)</f>
        <v>0.70463844000000009</v>
      </c>
      <c r="F225" s="128">
        <f>IF(F$10=0,0,F$10/NFM_fec!F$10)</f>
        <v>0.70463843999999998</v>
      </c>
      <c r="G225" s="128">
        <f>IF(G$10=0,0,G$10/NFM_fec!G$10)</f>
        <v>0.70463843999999998</v>
      </c>
      <c r="H225" s="128">
        <f>IF(H$10=0,0,H$10/NFM_fec!H$10)</f>
        <v>0.70463843999999998</v>
      </c>
      <c r="I225" s="128">
        <f>IF(I$10=0,0,I$10/NFM_fec!I$10)</f>
        <v>0.70463843999999998</v>
      </c>
      <c r="J225" s="128">
        <f>IF(J$10=0,0,J$10/NFM_fec!J$10)</f>
        <v>0</v>
      </c>
      <c r="K225" s="128">
        <f>IF(K$10=0,0,K$10/NFM_fec!K$10)</f>
        <v>0</v>
      </c>
      <c r="L225" s="128">
        <f>IF(L$10=0,0,L$10/NFM_fec!L$10)</f>
        <v>0</v>
      </c>
      <c r="M225" s="128">
        <f>IF(M$10=0,0,M$10/NFM_fec!M$10)</f>
        <v>0</v>
      </c>
      <c r="N225" s="128">
        <f>IF(N$10=0,0,N$10/NFM_fec!N$10)</f>
        <v>0</v>
      </c>
      <c r="O225" s="128">
        <f>IF(O$10=0,0,O$10/NFM_fec!O$10)</f>
        <v>0</v>
      </c>
      <c r="P225" s="128">
        <f>IF(P$10=0,0,P$10/NFM_fec!P$10)</f>
        <v>0</v>
      </c>
      <c r="Q225" s="128">
        <f>IF(Q$10=0,0,Q$10/NFM_fec!Q$10)</f>
        <v>0</v>
      </c>
    </row>
    <row r="226" spans="1:17" x14ac:dyDescent="0.25">
      <c r="A226" s="127" t="s">
        <v>152</v>
      </c>
      <c r="B226" s="126">
        <f>IF(B$15=0,0,B$15/NFM_fec!B$15)</f>
        <v>3.8380834729504518</v>
      </c>
      <c r="C226" s="126">
        <f>IF(C$15=0,0,C$15/NFM_fec!C$15)</f>
        <v>3.1974184398301642</v>
      </c>
      <c r="D226" s="126">
        <f>IF(D$15=0,0,D$15/NFM_fec!D$15)</f>
        <v>3.6870806243190719</v>
      </c>
      <c r="E226" s="126">
        <f>IF(E$15=0,0,E$15/NFM_fec!E$15)</f>
        <v>3.5759836969412784</v>
      </c>
      <c r="F226" s="126">
        <f>IF(F$15=0,0,F$15/NFM_fec!F$15)</f>
        <v>3.3132278769554917</v>
      </c>
      <c r="G226" s="126">
        <f>IF(G$15=0,0,G$15/NFM_fec!G$15)</f>
        <v>3.1485117487188763</v>
      </c>
      <c r="H226" s="126">
        <f>IF(H$15=0,0,H$15/NFM_fec!H$15)</f>
        <v>3.0618836125384346</v>
      </c>
      <c r="I226" s="126">
        <f>IF(I$15=0,0,I$15/NFM_fec!I$15)</f>
        <v>3.05440216267464</v>
      </c>
      <c r="J226" s="126">
        <f>IF(J$15=0,0,J$15/NFM_fec!J$15)</f>
        <v>0</v>
      </c>
      <c r="K226" s="126">
        <f>IF(K$15=0,0,K$15/NFM_fec!K$15)</f>
        <v>0</v>
      </c>
      <c r="L226" s="126">
        <f>IF(L$15=0,0,L$15/NFM_fec!L$15)</f>
        <v>0</v>
      </c>
      <c r="M226" s="126">
        <f>IF(M$15=0,0,M$15/NFM_fec!M$15)</f>
        <v>0</v>
      </c>
      <c r="N226" s="126">
        <f>IF(N$15=0,0,N$15/NFM_fec!N$15)</f>
        <v>0</v>
      </c>
      <c r="O226" s="126">
        <f>IF(O$15=0,0,O$15/NFM_fec!O$15)</f>
        <v>0</v>
      </c>
      <c r="P226" s="126">
        <f>IF(P$15=0,0,P$15/NFM_fec!P$15)</f>
        <v>0</v>
      </c>
      <c r="Q226" s="126">
        <f>IF(Q$15=0,0,Q$15/NFM_fec!Q$15)</f>
        <v>0</v>
      </c>
    </row>
    <row r="227" spans="1:17" x14ac:dyDescent="0.25">
      <c r="A227" s="72" t="s">
        <v>151</v>
      </c>
      <c r="B227" s="125">
        <f>IF(B$26=0,0,B$26/NFM_fec!B$26)</f>
        <v>1.9964755800000005</v>
      </c>
      <c r="C227" s="125">
        <f>IF(C$26=0,0,C$26/NFM_fec!C$26)</f>
        <v>1.9964755800000002</v>
      </c>
      <c r="D227" s="125">
        <f>IF(D$26=0,0,D$26/NFM_fec!D$26)</f>
        <v>1.9964755800000002</v>
      </c>
      <c r="E227" s="125">
        <f>IF(E$26=0,0,E$26/NFM_fec!E$26)</f>
        <v>1.9964755800000005</v>
      </c>
      <c r="F227" s="125">
        <f>IF(F$26=0,0,F$26/NFM_fec!F$26)</f>
        <v>1.9964755800000005</v>
      </c>
      <c r="G227" s="125">
        <f>IF(G$26=0,0,G$26/NFM_fec!G$26)</f>
        <v>1.9964755800000002</v>
      </c>
      <c r="H227" s="125">
        <f>IF(H$26=0,0,H$26/NFM_fec!H$26)</f>
        <v>1.9964755800000002</v>
      </c>
      <c r="I227" s="125">
        <f>IF(I$26=0,0,I$26/NFM_fec!I$26)</f>
        <v>1.9964755800000005</v>
      </c>
      <c r="J227" s="125">
        <f>IF(J$26=0,0,J$26/NFM_fec!J$26)</f>
        <v>0</v>
      </c>
      <c r="K227" s="125">
        <f>IF(K$26=0,0,K$26/NFM_fec!K$26)</f>
        <v>0</v>
      </c>
      <c r="L227" s="125">
        <f>IF(L$26=0,0,L$26/NFM_fec!L$26)</f>
        <v>0</v>
      </c>
      <c r="M227" s="125">
        <f>IF(M$26=0,0,M$26/NFM_fec!M$26)</f>
        <v>0</v>
      </c>
      <c r="N227" s="125">
        <f>IF(N$26=0,0,N$26/NFM_fec!N$26)</f>
        <v>0</v>
      </c>
      <c r="O227" s="125">
        <f>IF(O$26=0,0,O$26/NFM_fec!O$26)</f>
        <v>0</v>
      </c>
      <c r="P227" s="125">
        <f>IF(P$26=0,0,P$26/NFM_fec!P$26)</f>
        <v>0</v>
      </c>
      <c r="Q227" s="125">
        <f>IF(Q$26=0,0,Q$26/NFM_fec!Q$26)</f>
        <v>0</v>
      </c>
    </row>
    <row r="228" spans="1:17" x14ac:dyDescent="0.25">
      <c r="A228" s="196"/>
      <c r="B228" s="196"/>
      <c r="C228" s="196"/>
      <c r="D228" s="196"/>
      <c r="E228" s="196"/>
      <c r="F228" s="196"/>
      <c r="G228" s="196"/>
      <c r="H228" s="196"/>
      <c r="I228" s="196"/>
      <c r="J228" s="196"/>
      <c r="K228" s="196"/>
      <c r="L228" s="196"/>
      <c r="M228" s="196"/>
      <c r="N228" s="196"/>
      <c r="O228" s="196"/>
      <c r="P228" s="196"/>
      <c r="Q228" s="196"/>
    </row>
    <row r="229" spans="1:17" x14ac:dyDescent="0.25">
      <c r="A229" s="78" t="s">
        <v>168</v>
      </c>
      <c r="B229" s="133">
        <f>IF(B$33=0,0,(B$33-B$68)/NFM_fec!B$33)</f>
        <v>0.31324980181959772</v>
      </c>
      <c r="C229" s="133">
        <f>IF(C$33=0,0,(C$33-C$68)/NFM_fec!C$33)</f>
        <v>0.16967480285938547</v>
      </c>
      <c r="D229" s="133">
        <f>IF(D$33=0,0,(D$33-D$68)/NFM_fec!D$33)</f>
        <v>0.56074570216949471</v>
      </c>
      <c r="E229" s="133">
        <f>IF(E$33=0,0,(E$33-E$68)/NFM_fec!E$33)</f>
        <v>0.25707047633128094</v>
      </c>
      <c r="F229" s="133">
        <f>IF(F$33=0,0,(F$33-F$68)/NFM_fec!F$33)</f>
        <v>0.19025096549661841</v>
      </c>
      <c r="G229" s="133">
        <f>IF(G$33=0,0,(G$33-G$68)/NFM_fec!G$33)</f>
        <v>0.15770190661462813</v>
      </c>
      <c r="H229" s="133">
        <f>IF(H$33=0,0,(H$33-H$68)/NFM_fec!H$33)</f>
        <v>0.13106888139040732</v>
      </c>
      <c r="I229" s="133">
        <f>IF(I$33=0,0,(I$33-I$68)/NFM_fec!I$33)</f>
        <v>0.17519970107176258</v>
      </c>
      <c r="J229" s="133">
        <f>IF(J$33=0,0,(J$33-J$68)/NFM_fec!J$33)</f>
        <v>0.27518498433633592</v>
      </c>
      <c r="K229" s="133">
        <f>IF(K$33=0,0,(K$33-K$68)/NFM_fec!K$33)</f>
        <v>0.18563046823244789</v>
      </c>
      <c r="L229" s="133">
        <f>IF(L$33=0,0,(L$33-L$68)/NFM_fec!L$33)</f>
        <v>0.19668814501208254</v>
      </c>
      <c r="M229" s="133">
        <f>IF(M$33=0,0,(M$33-M$68)/NFM_fec!M$33)</f>
        <v>0.2927940804288322</v>
      </c>
      <c r="N229" s="133">
        <f>IF(N$33=0,0,(N$33-N$68)/NFM_fec!N$33)</f>
        <v>0.25890038884097294</v>
      </c>
      <c r="O229" s="133">
        <f>IF(O$33=0,0,(O$33-O$68)/NFM_fec!O$33)</f>
        <v>0.25790704439573092</v>
      </c>
      <c r="P229" s="133">
        <f>IF(P$33=0,0,(P$33-P$68)/NFM_fec!P$33)</f>
        <v>0.26912697922358891</v>
      </c>
      <c r="Q229" s="133">
        <f>IF(Q$33=0,0,(Q$33-Q$68)/NFM_fec!Q$33)</f>
        <v>0.2949436277723495</v>
      </c>
    </row>
    <row r="230" spans="1:17" x14ac:dyDescent="0.25">
      <c r="A230" s="132" t="s">
        <v>83</v>
      </c>
      <c r="B230" s="131">
        <f>IF(B$34=0,0,B$34/NFM_fec!B$34)</f>
        <v>0</v>
      </c>
      <c r="C230" s="131">
        <f>IF(C$34=0,0,C$34/NFM_fec!C$34)</f>
        <v>0</v>
      </c>
      <c r="D230" s="131">
        <f>IF(D$34=0,0,D$34/NFM_fec!D$34)</f>
        <v>0</v>
      </c>
      <c r="E230" s="131">
        <f>IF(E$34=0,0,E$34/NFM_fec!E$34)</f>
        <v>0</v>
      </c>
      <c r="F230" s="131">
        <f>IF(F$34=0,0,F$34/NFM_fec!F$34)</f>
        <v>0</v>
      </c>
      <c r="G230" s="131">
        <f>IF(G$34=0,0,G$34/NFM_fec!G$34)</f>
        <v>0</v>
      </c>
      <c r="H230" s="131">
        <f>IF(H$34=0,0,H$34/NFM_fec!H$34)</f>
        <v>0</v>
      </c>
      <c r="I230" s="131">
        <f>IF(I$34=0,0,I$34/NFM_fec!I$34)</f>
        <v>0</v>
      </c>
      <c r="J230" s="131">
        <f>IF(J$34=0,0,J$34/NFM_fec!J$34)</f>
        <v>0</v>
      </c>
      <c r="K230" s="131">
        <f>IF(K$34=0,0,K$34/NFM_fec!K$34)</f>
        <v>0</v>
      </c>
      <c r="L230" s="131">
        <f>IF(L$34=0,0,L$34/NFM_fec!L$34)</f>
        <v>0</v>
      </c>
      <c r="M230" s="131">
        <f>IF(M$34=0,0,M$34/NFM_fec!M$34)</f>
        <v>0</v>
      </c>
      <c r="N230" s="131">
        <f>IF(N$34=0,0,N$34/NFM_fec!N$34)</f>
        <v>0</v>
      </c>
      <c r="O230" s="131">
        <f>IF(O$34=0,0,O$34/NFM_fec!O$34)</f>
        <v>0</v>
      </c>
      <c r="P230" s="131">
        <f>IF(P$34=0,0,P$34/NFM_fec!P$34)</f>
        <v>0</v>
      </c>
      <c r="Q230" s="131">
        <f>IF(Q$34=0,0,Q$34/NFM_fec!Q$34)</f>
        <v>0</v>
      </c>
    </row>
    <row r="231" spans="1:17" x14ac:dyDescent="0.25">
      <c r="A231" s="76" t="s">
        <v>82</v>
      </c>
      <c r="B231" s="130">
        <f>IF(B$35=0,0,B$35/NFM_fec!B$35)</f>
        <v>0</v>
      </c>
      <c r="C231" s="130">
        <f>IF(C$35=0,0,C$35/NFM_fec!C$35)</f>
        <v>0</v>
      </c>
      <c r="D231" s="130">
        <f>IF(D$35=0,0,D$35/NFM_fec!D$35)</f>
        <v>0</v>
      </c>
      <c r="E231" s="130">
        <f>IF(E$35=0,0,E$35/NFM_fec!E$35)</f>
        <v>0</v>
      </c>
      <c r="F231" s="130">
        <f>IF(F$35=0,0,F$35/NFM_fec!F$35)</f>
        <v>0</v>
      </c>
      <c r="G231" s="130">
        <f>IF(G$35=0,0,G$35/NFM_fec!G$35)</f>
        <v>0</v>
      </c>
      <c r="H231" s="130">
        <f>IF(H$35=0,0,H$35/NFM_fec!H$35)</f>
        <v>0</v>
      </c>
      <c r="I231" s="130">
        <f>IF(I$35=0,0,I$35/NFM_fec!I$35)</f>
        <v>0</v>
      </c>
      <c r="J231" s="130">
        <f>IF(J$35=0,0,J$35/NFM_fec!J$35)</f>
        <v>0</v>
      </c>
      <c r="K231" s="130">
        <f>IF(K$35=0,0,K$35/NFM_fec!K$35)</f>
        <v>0</v>
      </c>
      <c r="L231" s="130">
        <f>IF(L$35=0,0,L$35/NFM_fec!L$35)</f>
        <v>0</v>
      </c>
      <c r="M231" s="130">
        <f>IF(M$35=0,0,M$35/NFM_fec!M$35)</f>
        <v>0</v>
      </c>
      <c r="N231" s="130">
        <f>IF(N$35=0,0,N$35/NFM_fec!N$35)</f>
        <v>0</v>
      </c>
      <c r="O231" s="130">
        <f>IF(O$35=0,0,O$35/NFM_fec!O$35)</f>
        <v>0</v>
      </c>
      <c r="P231" s="130">
        <f>IF(P$35=0,0,P$35/NFM_fec!P$35)</f>
        <v>0</v>
      </c>
      <c r="Q231" s="130">
        <f>IF(Q$35=0,0,Q$35/NFM_fec!Q$35)</f>
        <v>0</v>
      </c>
    </row>
    <row r="232" spans="1:17" x14ac:dyDescent="0.25">
      <c r="A232" s="76" t="s">
        <v>81</v>
      </c>
      <c r="B232" s="130">
        <f>IF(B$36=0,0,B$36/NFM_fec!B$36)</f>
        <v>0</v>
      </c>
      <c r="C232" s="130">
        <f>IF(C$36=0,0,C$36/NFM_fec!C$36)</f>
        <v>0</v>
      </c>
      <c r="D232" s="130">
        <f>IF(D$36=0,0,D$36/NFM_fec!D$36)</f>
        <v>0</v>
      </c>
      <c r="E232" s="130">
        <f>IF(E$36=0,0,E$36/NFM_fec!E$36)</f>
        <v>0</v>
      </c>
      <c r="F232" s="130">
        <f>IF(F$36=0,0,F$36/NFM_fec!F$36)</f>
        <v>0</v>
      </c>
      <c r="G232" s="130">
        <f>IF(G$36=0,0,G$36/NFM_fec!G$36)</f>
        <v>0</v>
      </c>
      <c r="H232" s="130">
        <f>IF(H$36=0,0,H$36/NFM_fec!H$36)</f>
        <v>0</v>
      </c>
      <c r="I232" s="130">
        <f>IF(I$36=0,0,I$36/NFM_fec!I$36)</f>
        <v>0</v>
      </c>
      <c r="J232" s="130">
        <f>IF(J$36=0,0,J$36/NFM_fec!J$36)</f>
        <v>0</v>
      </c>
      <c r="K232" s="130">
        <f>IF(K$36=0,0,K$36/NFM_fec!K$36)</f>
        <v>0</v>
      </c>
      <c r="L232" s="130">
        <f>IF(L$36=0,0,L$36/NFM_fec!L$36)</f>
        <v>0</v>
      </c>
      <c r="M232" s="130">
        <f>IF(M$36=0,0,M$36/NFM_fec!M$36)</f>
        <v>0</v>
      </c>
      <c r="N232" s="130">
        <f>IF(N$36=0,0,N$36/NFM_fec!N$36)</f>
        <v>0</v>
      </c>
      <c r="O232" s="130">
        <f>IF(O$36=0,0,O$36/NFM_fec!O$36)</f>
        <v>0</v>
      </c>
      <c r="P232" s="130">
        <f>IF(P$36=0,0,P$36/NFM_fec!P$36)</f>
        <v>0</v>
      </c>
      <c r="Q232" s="130">
        <f>IF(Q$36=0,0,Q$36/NFM_fec!Q$36)</f>
        <v>0</v>
      </c>
    </row>
    <row r="233" spans="1:17" x14ac:dyDescent="0.25">
      <c r="A233" s="76" t="s">
        <v>80</v>
      </c>
      <c r="B233" s="130">
        <f>IF(B$37=0,0,B$37/NFM_fec!B$37)</f>
        <v>0</v>
      </c>
      <c r="C233" s="130">
        <f>IF(C$37=0,0,C$37/NFM_fec!C$37)</f>
        <v>0</v>
      </c>
      <c r="D233" s="130">
        <f>IF(D$37=0,0,D$37/NFM_fec!D$37)</f>
        <v>0</v>
      </c>
      <c r="E233" s="130">
        <f>IF(E$37=0,0,E$37/NFM_fec!E$37)</f>
        <v>0</v>
      </c>
      <c r="F233" s="130">
        <f>IF(F$37=0,0,F$37/NFM_fec!F$37)</f>
        <v>0</v>
      </c>
      <c r="G233" s="130">
        <f>IF(G$37=0,0,G$37/NFM_fec!G$37)</f>
        <v>0</v>
      </c>
      <c r="H233" s="130">
        <f>IF(H$37=0,0,H$37/NFM_fec!H$37)</f>
        <v>0</v>
      </c>
      <c r="I233" s="130">
        <f>IF(I$37=0,0,I$37/NFM_fec!I$37)</f>
        <v>0</v>
      </c>
      <c r="J233" s="130">
        <f>IF(J$37=0,0,J$37/NFM_fec!J$37)</f>
        <v>0</v>
      </c>
      <c r="K233" s="130">
        <f>IF(K$37=0,0,K$37/NFM_fec!K$37)</f>
        <v>0</v>
      </c>
      <c r="L233" s="130">
        <f>IF(L$37=0,0,L$37/NFM_fec!L$37)</f>
        <v>0</v>
      </c>
      <c r="M233" s="130">
        <f>IF(M$37=0,0,M$37/NFM_fec!M$37)</f>
        <v>0</v>
      </c>
      <c r="N233" s="130">
        <f>IF(N$37=0,0,N$37/NFM_fec!N$37)</f>
        <v>0</v>
      </c>
      <c r="O233" s="130">
        <f>IF(O$37=0,0,O$37/NFM_fec!O$37)</f>
        <v>0</v>
      </c>
      <c r="P233" s="130">
        <f>IF(P$37=0,0,P$37/NFM_fec!P$37)</f>
        <v>0</v>
      </c>
      <c r="Q233" s="130">
        <f>IF(Q$37=0,0,Q$37/NFM_fec!Q$37)</f>
        <v>0</v>
      </c>
    </row>
    <row r="234" spans="1:17" x14ac:dyDescent="0.25">
      <c r="A234" s="129" t="s">
        <v>79</v>
      </c>
      <c r="B234" s="128">
        <f>IF(B$38=0,0,B$38/NFM_fec!B$38)</f>
        <v>2.3487948000000003</v>
      </c>
      <c r="C234" s="128">
        <f>IF(C$38=0,0,C$38/NFM_fec!C$38)</f>
        <v>0.70463844000000009</v>
      </c>
      <c r="D234" s="128">
        <f>IF(D$38=0,0,D$38/NFM_fec!D$38)</f>
        <v>0.70463844000000009</v>
      </c>
      <c r="E234" s="128">
        <f>IF(E$38=0,0,E$38/NFM_fec!E$38)</f>
        <v>0.70463843999999998</v>
      </c>
      <c r="F234" s="128">
        <f>IF(F$38=0,0,F$38/NFM_fec!F$38)</f>
        <v>0.70463844000000009</v>
      </c>
      <c r="G234" s="128">
        <f>IF(G$38=0,0,G$38/NFM_fec!G$38)</f>
        <v>0.70463843999999998</v>
      </c>
      <c r="H234" s="128">
        <f>IF(H$38=0,0,H$38/NFM_fec!H$38)</f>
        <v>0.70463843999999998</v>
      </c>
      <c r="I234" s="128">
        <f>IF(I$38=0,0,I$38/NFM_fec!I$38)</f>
        <v>0.70463843999999998</v>
      </c>
      <c r="J234" s="128">
        <f>IF(J$38=0,0,J$38/NFM_fec!J$38)</f>
        <v>0.70463843999999998</v>
      </c>
      <c r="K234" s="128">
        <f>IF(K$38=0,0,K$38/NFM_fec!K$38)</f>
        <v>0.70463844000000009</v>
      </c>
      <c r="L234" s="128">
        <f>IF(L$38=0,0,L$38/NFM_fec!L$38)</f>
        <v>0.70463843999999998</v>
      </c>
      <c r="M234" s="128">
        <f>IF(M$38=0,0,M$38/NFM_fec!M$38)</f>
        <v>0.70463843999999998</v>
      </c>
      <c r="N234" s="128">
        <f>IF(N$38=0,0,N$38/NFM_fec!N$38)</f>
        <v>0.70463844000000009</v>
      </c>
      <c r="O234" s="128">
        <f>IF(O$38=0,0,O$38/NFM_fec!O$38)</f>
        <v>0.70463843999999998</v>
      </c>
      <c r="P234" s="128">
        <f>IF(P$38=0,0,P$38/NFM_fec!P$38)</f>
        <v>0.70463843999999998</v>
      </c>
      <c r="Q234" s="128">
        <f>IF(Q$38=0,0,Q$38/NFM_fec!Q$38)</f>
        <v>0.7046384400000002</v>
      </c>
    </row>
    <row r="235" spans="1:17" x14ac:dyDescent="0.25">
      <c r="A235" s="127" t="s">
        <v>150</v>
      </c>
      <c r="B235" s="126">
        <f>IF(B$43=0,0,B$43/NFM_fec!B$43)</f>
        <v>0</v>
      </c>
      <c r="C235" s="126">
        <f>IF(C$43=0,0,C$43/NFM_fec!C$43)</f>
        <v>0</v>
      </c>
      <c r="D235" s="126">
        <f>IF(D$43=0,0,D$43/NFM_fec!D$43)</f>
        <v>0</v>
      </c>
      <c r="E235" s="126">
        <f>IF(E$43=0,0,E$43/NFM_fec!E$43)</f>
        <v>0</v>
      </c>
      <c r="F235" s="126">
        <f>IF(F$43=0,0,F$43/NFM_fec!F$43)</f>
        <v>0</v>
      </c>
      <c r="G235" s="126">
        <f>IF(G$43=0,0,G$43/NFM_fec!G$43)</f>
        <v>0</v>
      </c>
      <c r="H235" s="126">
        <f>IF(H$43=0,0,H$43/NFM_fec!H$43)</f>
        <v>0</v>
      </c>
      <c r="I235" s="126">
        <f>IF(I$43=0,0,I$43/NFM_fec!I$43)</f>
        <v>0</v>
      </c>
      <c r="J235" s="126">
        <f>IF(J$43=0,0,J$43/NFM_fec!J$43)</f>
        <v>0</v>
      </c>
      <c r="K235" s="126">
        <f>IF(K$43=0,0,K$43/NFM_fec!K$43)</f>
        <v>0</v>
      </c>
      <c r="L235" s="126">
        <f>IF(L$43=0,0,L$43/NFM_fec!L$43)</f>
        <v>0</v>
      </c>
      <c r="M235" s="126">
        <f>IF(M$43=0,0,M$43/NFM_fec!M$43)</f>
        <v>0</v>
      </c>
      <c r="N235" s="126">
        <f>IF(N$43=0,0,N$43/NFM_fec!N$43)</f>
        <v>0</v>
      </c>
      <c r="O235" s="126">
        <f>IF(O$43=0,0,O$43/NFM_fec!O$43)</f>
        <v>0</v>
      </c>
      <c r="P235" s="126">
        <f>IF(P$43=0,0,P$43/NFM_fec!P$43)</f>
        <v>0</v>
      </c>
      <c r="Q235" s="126">
        <f>IF(Q$43=0,0,Q$43/NFM_fec!Q$43)</f>
        <v>0</v>
      </c>
    </row>
    <row r="236" spans="1:17" x14ac:dyDescent="0.25">
      <c r="A236" s="127" t="s">
        <v>148</v>
      </c>
      <c r="B236" s="126">
        <f>IF(B$44=0,0,B$44/NFM_fec!B$44)</f>
        <v>2.3385669319286779</v>
      </c>
      <c r="C236" s="126">
        <f>IF(C$44=0,0,C$44/NFM_fec!C$44)</f>
        <v>0.70580537853527492</v>
      </c>
      <c r="D236" s="126">
        <f>IF(D$44=0,0,D$44/NFM_fec!D$44)</f>
        <v>1.7207041587666452</v>
      </c>
      <c r="E236" s="126">
        <f>IF(E$44=0,0,E$44/NFM_fec!E$44)</f>
        <v>1.7143758236281283</v>
      </c>
      <c r="F236" s="126">
        <f>IF(F$44=0,0,F$44/NFM_fec!F$44)</f>
        <v>0.93809896458704112</v>
      </c>
      <c r="G236" s="126">
        <f>IF(G$44=0,0,G$44/NFM_fec!G$44)</f>
        <v>0.56673801027554871</v>
      </c>
      <c r="H236" s="126">
        <f>IF(H$44=0,0,H$44/NFM_fec!H$44)</f>
        <v>0.46975896</v>
      </c>
      <c r="I236" s="126">
        <f>IF(I$44=0,0,I$44/NFM_fec!I$44)</f>
        <v>0.83922556503163204</v>
      </c>
      <c r="J236" s="126">
        <f>IF(J$44=0,0,J$44/NFM_fec!J$44)</f>
        <v>1.6837566398167934</v>
      </c>
      <c r="K236" s="126">
        <f>IF(K$44=0,0,K$44/NFM_fec!K$44)</f>
        <v>0.65311838663367427</v>
      </c>
      <c r="L236" s="126">
        <f>IF(L$44=0,0,L$44/NFM_fec!L$44)</f>
        <v>0.94201472949801623</v>
      </c>
      <c r="M236" s="126">
        <f>IF(M$44=0,0,M$44/NFM_fec!M$44)</f>
        <v>2.2188566366184985</v>
      </c>
      <c r="N236" s="126">
        <f>IF(N$44=0,0,N$44/NFM_fec!N$44)</f>
        <v>1.7360141013046648</v>
      </c>
      <c r="O236" s="126">
        <f>IF(O$44=0,0,O$44/NFM_fec!O$44)</f>
        <v>1.9255077728995798</v>
      </c>
      <c r="P236" s="126">
        <f>IF(P$44=0,0,P$44/NFM_fec!P$44)</f>
        <v>1.9981813018768437</v>
      </c>
      <c r="Q236" s="126">
        <f>IF(Q$44=0,0,Q$44/NFM_fec!Q$44)</f>
        <v>2.2710143844206523</v>
      </c>
    </row>
    <row r="237" spans="1:17" x14ac:dyDescent="0.25">
      <c r="A237" s="72" t="s">
        <v>147</v>
      </c>
      <c r="B237" s="125">
        <f>IF(B$51=0,0,B$51/NFM_fec!B$51)</f>
        <v>3.3079020387159228</v>
      </c>
      <c r="C237" s="125">
        <f>IF(C$51=0,0,C$51/NFM_fec!C$51)</f>
        <v>2.7066893104081875</v>
      </c>
      <c r="D237" s="125">
        <f>IF(D$51=0,0,D$51/NFM_fec!D$51)</f>
        <v>3.4942484298582985</v>
      </c>
      <c r="E237" s="125">
        <f>IF(E$51=0,0,E$51/NFM_fec!E$51)</f>
        <v>3.0679610880436412</v>
      </c>
      <c r="F237" s="125">
        <f>IF(F$51=0,0,F$51/NFM_fec!F$51)</f>
        <v>2.8000655420322049</v>
      </c>
      <c r="G237" s="125">
        <f>IF(G$51=0,0,G$51/NFM_fec!G$51)</f>
        <v>2.6586419967267396</v>
      </c>
      <c r="H237" s="125">
        <f>IF(H$51=0,0,H$51/NFM_fec!H$51)</f>
        <v>2.2094299113874452</v>
      </c>
      <c r="I237" s="125">
        <f>IF(I$51=0,0,I$51/NFM_fec!I$51)</f>
        <v>2.6172352016018907</v>
      </c>
      <c r="J237" s="125">
        <f>IF(J$51=0,0,J$51/NFM_fec!J$51)</f>
        <v>3.5291781514511178</v>
      </c>
      <c r="K237" s="125">
        <f>IF(K$51=0,0,K$51/NFM_fec!K$51)</f>
        <v>3.1543948265505222</v>
      </c>
      <c r="L237" s="125">
        <f>IF(L$51=0,0,L$51/NFM_fec!L$51)</f>
        <v>2.9401119991236446</v>
      </c>
      <c r="M237" s="125">
        <f>IF(M$51=0,0,M$51/NFM_fec!M$51)</f>
        <v>3.0669759703579946</v>
      </c>
      <c r="N237" s="125">
        <f>IF(N$51=0,0,N$51/NFM_fec!N$51)</f>
        <v>3.0746863273924281</v>
      </c>
      <c r="O237" s="125">
        <f>IF(O$51=0,0,O$51/NFM_fec!O$51)</f>
        <v>2.7466412057585763</v>
      </c>
      <c r="P237" s="125">
        <f>IF(P$51=0,0,P$51/NFM_fec!P$51)</f>
        <v>2.8845943893600228</v>
      </c>
      <c r="Q237" s="125">
        <f>IF(Q$51=0,0,Q$51/NFM_fec!Q$51)</f>
        <v>3.0317717964461117</v>
      </c>
    </row>
    <row r="238" spans="1:17" x14ac:dyDescent="0.25">
      <c r="A238" s="196"/>
      <c r="B238" s="196"/>
      <c r="C238" s="196"/>
      <c r="D238" s="196"/>
      <c r="E238" s="196"/>
      <c r="F238" s="196"/>
      <c r="G238" s="196"/>
      <c r="H238" s="196"/>
      <c r="I238" s="196"/>
      <c r="J238" s="196"/>
      <c r="K238" s="196"/>
      <c r="L238" s="196"/>
      <c r="M238" s="196"/>
      <c r="N238" s="196"/>
      <c r="O238" s="196"/>
      <c r="P238" s="196"/>
      <c r="Q238" s="196"/>
    </row>
    <row r="239" spans="1:17" x14ac:dyDescent="0.25">
      <c r="A239" s="78" t="s">
        <v>344</v>
      </c>
      <c r="B239" s="133">
        <f>IF(B$70=0,0,B$70/NFM_fec!B$70)</f>
        <v>0</v>
      </c>
      <c r="C239" s="133">
        <f>IF(C$70=0,0,C$70/NFM_fec!C$70)</f>
        <v>0</v>
      </c>
      <c r="D239" s="133">
        <f>IF(D$70=0,0,D$70/NFM_fec!D$70)</f>
        <v>0</v>
      </c>
      <c r="E239" s="133">
        <f>IF(E$70=0,0,E$70/NFM_fec!E$70)</f>
        <v>0</v>
      </c>
      <c r="F239" s="133">
        <f>IF(F$70=0,0,F$70/NFM_fec!F$70)</f>
        <v>0</v>
      </c>
      <c r="G239" s="133">
        <f>IF(G$70=0,0,G$70/NFM_fec!G$70)</f>
        <v>0</v>
      </c>
      <c r="H239" s="133">
        <f>IF(H$70=0,0,H$70/NFM_fec!H$70)</f>
        <v>0</v>
      </c>
      <c r="I239" s="133">
        <f>IF(I$70=0,0,I$70/NFM_fec!I$70)</f>
        <v>0</v>
      </c>
      <c r="J239" s="133">
        <f>IF(J$70=0,0,J$70/NFM_fec!J$70)</f>
        <v>0</v>
      </c>
      <c r="K239" s="133">
        <f>IF(K$70=0,0,K$70/NFM_fec!K$70)</f>
        <v>0</v>
      </c>
      <c r="L239" s="133">
        <f>IF(L$70=0,0,L$70/NFM_fec!L$70)</f>
        <v>0</v>
      </c>
      <c r="M239" s="133">
        <f>IF(M$70=0,0,M$70/NFM_fec!M$70)</f>
        <v>0</v>
      </c>
      <c r="N239" s="133">
        <f>IF(N$70=0,0,N$70/NFM_fec!N$70)</f>
        <v>0</v>
      </c>
      <c r="O239" s="133">
        <f>IF(O$70=0,0,O$70/NFM_fec!O$70)</f>
        <v>0</v>
      </c>
      <c r="P239" s="133">
        <f>IF(P$70=0,0,P$70/NFM_fec!P$70)</f>
        <v>0</v>
      </c>
      <c r="Q239" s="133">
        <f>IF(Q$70=0,0,Q$70/NFM_fec!Q$70)</f>
        <v>0</v>
      </c>
    </row>
    <row r="240" spans="1:17" x14ac:dyDescent="0.25">
      <c r="A240" s="132" t="s">
        <v>83</v>
      </c>
      <c r="B240" s="131">
        <f>IF(B$71=0,0,B$71/NFM_fec!B$71)</f>
        <v>0</v>
      </c>
      <c r="C240" s="131">
        <f>IF(C$71=0,0,C$71/NFM_fec!C$71)</f>
        <v>0</v>
      </c>
      <c r="D240" s="131">
        <f>IF(D$71=0,0,D$71/NFM_fec!D$71)</f>
        <v>0</v>
      </c>
      <c r="E240" s="131">
        <f>IF(E$71=0,0,E$71/NFM_fec!E$71)</f>
        <v>0</v>
      </c>
      <c r="F240" s="131">
        <f>IF(F$71=0,0,F$71/NFM_fec!F$71)</f>
        <v>0</v>
      </c>
      <c r="G240" s="131">
        <f>IF(G$71=0,0,G$71/NFM_fec!G$71)</f>
        <v>0</v>
      </c>
      <c r="H240" s="131">
        <f>IF(H$71=0,0,H$71/NFM_fec!H$71)</f>
        <v>0</v>
      </c>
      <c r="I240" s="131">
        <f>IF(I$71=0,0,I$71/NFM_fec!I$71)</f>
        <v>0</v>
      </c>
      <c r="J240" s="131">
        <f>IF(J$71=0,0,J$71/NFM_fec!J$71)</f>
        <v>0</v>
      </c>
      <c r="K240" s="131">
        <f>IF(K$71=0,0,K$71/NFM_fec!K$71)</f>
        <v>0</v>
      </c>
      <c r="L240" s="131">
        <f>IF(L$71=0,0,L$71/NFM_fec!L$71)</f>
        <v>0</v>
      </c>
      <c r="M240" s="131">
        <f>IF(M$71=0,0,M$71/NFM_fec!M$71)</f>
        <v>0</v>
      </c>
      <c r="N240" s="131">
        <f>IF(N$71=0,0,N$71/NFM_fec!N$71)</f>
        <v>0</v>
      </c>
      <c r="O240" s="131">
        <f>IF(O$71=0,0,O$71/NFM_fec!O$71)</f>
        <v>0</v>
      </c>
      <c r="P240" s="131">
        <f>IF(P$71=0,0,P$71/NFM_fec!P$71)</f>
        <v>0</v>
      </c>
      <c r="Q240" s="131">
        <f>IF(Q$71=0,0,Q$71/NFM_fec!Q$71)</f>
        <v>0</v>
      </c>
    </row>
    <row r="241" spans="1:17" x14ac:dyDescent="0.25">
      <c r="A241" s="76" t="s">
        <v>82</v>
      </c>
      <c r="B241" s="130">
        <f>IF(B$72=0,0,B$72/NFM_fec!B$72)</f>
        <v>0</v>
      </c>
      <c r="C241" s="130">
        <f>IF(C$72=0,0,C$72/NFM_fec!C$72)</f>
        <v>0</v>
      </c>
      <c r="D241" s="130">
        <f>IF(D$72=0,0,D$72/NFM_fec!D$72)</f>
        <v>0</v>
      </c>
      <c r="E241" s="130">
        <f>IF(E$72=0,0,E$72/NFM_fec!E$72)</f>
        <v>0</v>
      </c>
      <c r="F241" s="130">
        <f>IF(F$72=0,0,F$72/NFM_fec!F$72)</f>
        <v>0</v>
      </c>
      <c r="G241" s="130">
        <f>IF(G$72=0,0,G$72/NFM_fec!G$72)</f>
        <v>0</v>
      </c>
      <c r="H241" s="130">
        <f>IF(H$72=0,0,H$72/NFM_fec!H$72)</f>
        <v>0</v>
      </c>
      <c r="I241" s="130">
        <f>IF(I$72=0,0,I$72/NFM_fec!I$72)</f>
        <v>0</v>
      </c>
      <c r="J241" s="130">
        <f>IF(J$72=0,0,J$72/NFM_fec!J$72)</f>
        <v>0</v>
      </c>
      <c r="K241" s="130">
        <f>IF(K$72=0,0,K$72/NFM_fec!K$72)</f>
        <v>0</v>
      </c>
      <c r="L241" s="130">
        <f>IF(L$72=0,0,L$72/NFM_fec!L$72)</f>
        <v>0</v>
      </c>
      <c r="M241" s="130">
        <f>IF(M$72=0,0,M$72/NFM_fec!M$72)</f>
        <v>0</v>
      </c>
      <c r="N241" s="130">
        <f>IF(N$72=0,0,N$72/NFM_fec!N$72)</f>
        <v>0</v>
      </c>
      <c r="O241" s="130">
        <f>IF(O$72=0,0,O$72/NFM_fec!O$72)</f>
        <v>0</v>
      </c>
      <c r="P241" s="130">
        <f>IF(P$72=0,0,P$72/NFM_fec!P$72)</f>
        <v>0</v>
      </c>
      <c r="Q241" s="130">
        <f>IF(Q$72=0,0,Q$72/NFM_fec!Q$72)</f>
        <v>0</v>
      </c>
    </row>
    <row r="242" spans="1:17" x14ac:dyDescent="0.25">
      <c r="A242" s="76" t="s">
        <v>81</v>
      </c>
      <c r="B242" s="130">
        <f>IF(B$73=0,0,B$73/NFM_fec!B$73)</f>
        <v>0</v>
      </c>
      <c r="C242" s="130">
        <f>IF(C$73=0,0,C$73/NFM_fec!C$73)</f>
        <v>0</v>
      </c>
      <c r="D242" s="130">
        <f>IF(D$73=0,0,D$73/NFM_fec!D$73)</f>
        <v>0</v>
      </c>
      <c r="E242" s="130">
        <f>IF(E$73=0,0,E$73/NFM_fec!E$73)</f>
        <v>0</v>
      </c>
      <c r="F242" s="130">
        <f>IF(F$73=0,0,F$73/NFM_fec!F$73)</f>
        <v>0</v>
      </c>
      <c r="G242" s="130">
        <f>IF(G$73=0,0,G$73/NFM_fec!G$73)</f>
        <v>0</v>
      </c>
      <c r="H242" s="130">
        <f>IF(H$73=0,0,H$73/NFM_fec!H$73)</f>
        <v>0</v>
      </c>
      <c r="I242" s="130">
        <f>IF(I$73=0,0,I$73/NFM_fec!I$73)</f>
        <v>0</v>
      </c>
      <c r="J242" s="130">
        <f>IF(J$73=0,0,J$73/NFM_fec!J$73)</f>
        <v>0</v>
      </c>
      <c r="K242" s="130">
        <f>IF(K$73=0,0,K$73/NFM_fec!K$73)</f>
        <v>0</v>
      </c>
      <c r="L242" s="130">
        <f>IF(L$73=0,0,L$73/NFM_fec!L$73)</f>
        <v>0</v>
      </c>
      <c r="M242" s="130">
        <f>IF(M$73=0,0,M$73/NFM_fec!M$73)</f>
        <v>0</v>
      </c>
      <c r="N242" s="130">
        <f>IF(N$73=0,0,N$73/NFM_fec!N$73)</f>
        <v>0</v>
      </c>
      <c r="O242" s="130">
        <f>IF(O$73=0,0,O$73/NFM_fec!O$73)</f>
        <v>0</v>
      </c>
      <c r="P242" s="130">
        <f>IF(P$73=0,0,P$73/NFM_fec!P$73)</f>
        <v>0</v>
      </c>
      <c r="Q242" s="130">
        <f>IF(Q$73=0,0,Q$73/NFM_fec!Q$73)</f>
        <v>0</v>
      </c>
    </row>
    <row r="243" spans="1:17" x14ac:dyDescent="0.25">
      <c r="A243" s="76" t="s">
        <v>80</v>
      </c>
      <c r="B243" s="130">
        <f>IF(B$74=0,0,B$74/NFM_fec!B$74)</f>
        <v>0</v>
      </c>
      <c r="C243" s="130">
        <f>IF(C$74=0,0,C$74/NFM_fec!C$74)</f>
        <v>0</v>
      </c>
      <c r="D243" s="130">
        <f>IF(D$74=0,0,D$74/NFM_fec!D$74)</f>
        <v>0</v>
      </c>
      <c r="E243" s="130">
        <f>IF(E$74=0,0,E$74/NFM_fec!E$74)</f>
        <v>0</v>
      </c>
      <c r="F243" s="130">
        <f>IF(F$74=0,0,F$74/NFM_fec!F$74)</f>
        <v>0</v>
      </c>
      <c r="G243" s="130">
        <f>IF(G$74=0,0,G$74/NFM_fec!G$74)</f>
        <v>0</v>
      </c>
      <c r="H243" s="130">
        <f>IF(H$74=0,0,H$74/NFM_fec!H$74)</f>
        <v>0</v>
      </c>
      <c r="I243" s="130">
        <f>IF(I$74=0,0,I$74/NFM_fec!I$74)</f>
        <v>0</v>
      </c>
      <c r="J243" s="130">
        <f>IF(J$74=0,0,J$74/NFM_fec!J$74)</f>
        <v>0</v>
      </c>
      <c r="K243" s="130">
        <f>IF(K$74=0,0,K$74/NFM_fec!K$74)</f>
        <v>0</v>
      </c>
      <c r="L243" s="130">
        <f>IF(L$74=0,0,L$74/NFM_fec!L$74)</f>
        <v>0</v>
      </c>
      <c r="M243" s="130">
        <f>IF(M$74=0,0,M$74/NFM_fec!M$74)</f>
        <v>0</v>
      </c>
      <c r="N243" s="130">
        <f>IF(N$74=0,0,N$74/NFM_fec!N$74)</f>
        <v>0</v>
      </c>
      <c r="O243" s="130">
        <f>IF(O$74=0,0,O$74/NFM_fec!O$74)</f>
        <v>0</v>
      </c>
      <c r="P243" s="130">
        <f>IF(P$74=0,0,P$74/NFM_fec!P$74)</f>
        <v>0</v>
      </c>
      <c r="Q243" s="130">
        <f>IF(Q$74=0,0,Q$74/NFM_fec!Q$74)</f>
        <v>0</v>
      </c>
    </row>
    <row r="244" spans="1:17" x14ac:dyDescent="0.25">
      <c r="A244" s="129" t="s">
        <v>79</v>
      </c>
      <c r="B244" s="128">
        <f>IF(B$75=0,0,B$75/NFM_fec!B$75)</f>
        <v>0</v>
      </c>
      <c r="C244" s="128">
        <f>IF(C$75=0,0,C$75/NFM_fec!C$75)</f>
        <v>0</v>
      </c>
      <c r="D244" s="128">
        <f>IF(D$75=0,0,D$75/NFM_fec!D$75)</f>
        <v>0</v>
      </c>
      <c r="E244" s="128">
        <f>IF(E$75=0,0,E$75/NFM_fec!E$75)</f>
        <v>0</v>
      </c>
      <c r="F244" s="128">
        <f>IF(F$75=0,0,F$75/NFM_fec!F$75)</f>
        <v>0</v>
      </c>
      <c r="G244" s="128">
        <f>IF(G$75=0,0,G$75/NFM_fec!G$75)</f>
        <v>0</v>
      </c>
      <c r="H244" s="128">
        <f>IF(H$75=0,0,H$75/NFM_fec!H$75)</f>
        <v>0</v>
      </c>
      <c r="I244" s="128">
        <f>IF(I$75=0,0,I$75/NFM_fec!I$75)</f>
        <v>0</v>
      </c>
      <c r="J244" s="128">
        <f>IF(J$75=0,0,J$75/NFM_fec!J$75)</f>
        <v>0</v>
      </c>
      <c r="K244" s="128">
        <f>IF(K$75=0,0,K$75/NFM_fec!K$75)</f>
        <v>0</v>
      </c>
      <c r="L244" s="128">
        <f>IF(L$75=0,0,L$75/NFM_fec!L$75)</f>
        <v>0</v>
      </c>
      <c r="M244" s="128">
        <f>IF(M$75=0,0,M$75/NFM_fec!M$75)</f>
        <v>0</v>
      </c>
      <c r="N244" s="128">
        <f>IF(N$75=0,0,N$75/NFM_fec!N$75)</f>
        <v>0</v>
      </c>
      <c r="O244" s="128">
        <f>IF(O$75=0,0,O$75/NFM_fec!O$75)</f>
        <v>0</v>
      </c>
      <c r="P244" s="128">
        <f>IF(P$75=0,0,P$75/NFM_fec!P$75)</f>
        <v>0</v>
      </c>
      <c r="Q244" s="128">
        <f>IF(Q$75=0,0,Q$75/NFM_fec!Q$75)</f>
        <v>0</v>
      </c>
    </row>
    <row r="245" spans="1:17" x14ac:dyDescent="0.25">
      <c r="A245" s="127" t="s">
        <v>149</v>
      </c>
      <c r="B245" s="126">
        <f>IF(B$80=0,0,B$80/NFM_fec!B$80)</f>
        <v>0</v>
      </c>
      <c r="C245" s="126">
        <f>IF(C$80=0,0,C$80/NFM_fec!C$80)</f>
        <v>0</v>
      </c>
      <c r="D245" s="126">
        <f>IF(D$80=0,0,D$80/NFM_fec!D$80)</f>
        <v>0</v>
      </c>
      <c r="E245" s="126">
        <f>IF(E$80=0,0,E$80/NFM_fec!E$80)</f>
        <v>0</v>
      </c>
      <c r="F245" s="126">
        <f>IF(F$80=0,0,F$80/NFM_fec!F$80)</f>
        <v>0</v>
      </c>
      <c r="G245" s="126">
        <f>IF(G$80=0,0,G$80/NFM_fec!G$80)</f>
        <v>0</v>
      </c>
      <c r="H245" s="126">
        <f>IF(H$80=0,0,H$80/NFM_fec!H$80)</f>
        <v>0</v>
      </c>
      <c r="I245" s="126">
        <f>IF(I$80=0,0,I$80/NFM_fec!I$80)</f>
        <v>0</v>
      </c>
      <c r="J245" s="126">
        <f>IF(J$80=0,0,J$80/NFM_fec!J$80)</f>
        <v>0</v>
      </c>
      <c r="K245" s="126">
        <f>IF(K$80=0,0,K$80/NFM_fec!K$80)</f>
        <v>0</v>
      </c>
      <c r="L245" s="126">
        <f>IF(L$80=0,0,L$80/NFM_fec!L$80)</f>
        <v>0</v>
      </c>
      <c r="M245" s="126">
        <f>IF(M$80=0,0,M$80/NFM_fec!M$80)</f>
        <v>0</v>
      </c>
      <c r="N245" s="126">
        <f>IF(N$80=0,0,N$80/NFM_fec!N$80)</f>
        <v>0</v>
      </c>
      <c r="O245" s="126">
        <f>IF(O$80=0,0,O$80/NFM_fec!O$80)</f>
        <v>0</v>
      </c>
      <c r="P245" s="126">
        <f>IF(P$80=0,0,P$80/NFM_fec!P$80)</f>
        <v>0</v>
      </c>
      <c r="Q245" s="126">
        <f>IF(Q$80=0,0,Q$80/NFM_fec!Q$80)</f>
        <v>0</v>
      </c>
    </row>
    <row r="246" spans="1:17" x14ac:dyDescent="0.25">
      <c r="A246" s="127" t="s">
        <v>148</v>
      </c>
      <c r="B246" s="126">
        <f>IF(B$87=0,0,B$87/NFM_fec!B$87)</f>
        <v>0</v>
      </c>
      <c r="C246" s="126">
        <f>IF(C$87=0,0,C$87/NFM_fec!C$87)</f>
        <v>0</v>
      </c>
      <c r="D246" s="126">
        <f>IF(D$87=0,0,D$87/NFM_fec!D$87)</f>
        <v>0</v>
      </c>
      <c r="E246" s="126">
        <f>IF(E$87=0,0,E$87/NFM_fec!E$87)</f>
        <v>0</v>
      </c>
      <c r="F246" s="126">
        <f>IF(F$87=0,0,F$87/NFM_fec!F$87)</f>
        <v>0</v>
      </c>
      <c r="G246" s="126">
        <f>IF(G$87=0,0,G$87/NFM_fec!G$87)</f>
        <v>0</v>
      </c>
      <c r="H246" s="126">
        <f>IF(H$87=0,0,H$87/NFM_fec!H$87)</f>
        <v>0</v>
      </c>
      <c r="I246" s="126">
        <f>IF(I$87=0,0,I$87/NFM_fec!I$87)</f>
        <v>0</v>
      </c>
      <c r="J246" s="126">
        <f>IF(J$87=0,0,J$87/NFM_fec!J$87)</f>
        <v>0</v>
      </c>
      <c r="K246" s="126">
        <f>IF(K$87=0,0,K$87/NFM_fec!K$87)</f>
        <v>0</v>
      </c>
      <c r="L246" s="126">
        <f>IF(L$87=0,0,L$87/NFM_fec!L$87)</f>
        <v>0</v>
      </c>
      <c r="M246" s="126">
        <f>IF(M$87=0,0,M$87/NFM_fec!M$87)</f>
        <v>0</v>
      </c>
      <c r="N246" s="126">
        <f>IF(N$87=0,0,N$87/NFM_fec!N$87)</f>
        <v>0</v>
      </c>
      <c r="O246" s="126">
        <f>IF(O$87=0,0,O$87/NFM_fec!O$87)</f>
        <v>0</v>
      </c>
      <c r="P246" s="126">
        <f>IF(P$87=0,0,P$87/NFM_fec!P$87)</f>
        <v>0</v>
      </c>
      <c r="Q246" s="126">
        <f>IF(Q$87=0,0,Q$87/NFM_fec!Q$87)</f>
        <v>0</v>
      </c>
    </row>
    <row r="247" spans="1:17" x14ac:dyDescent="0.25">
      <c r="A247" s="72" t="s">
        <v>147</v>
      </c>
      <c r="B247" s="125">
        <f>IF(B$94=0,0,B$94/NFM_fec!B$94)</f>
        <v>0</v>
      </c>
      <c r="C247" s="125">
        <f>IF(C$94=0,0,C$94/NFM_fec!C$94)</f>
        <v>0</v>
      </c>
      <c r="D247" s="125">
        <f>IF(D$94=0,0,D$94/NFM_fec!D$94)</f>
        <v>0</v>
      </c>
      <c r="E247" s="125">
        <f>IF(E$94=0,0,E$94/NFM_fec!E$94)</f>
        <v>0</v>
      </c>
      <c r="F247" s="125">
        <f>IF(F$94=0,0,F$94/NFM_fec!F$94)</f>
        <v>0</v>
      </c>
      <c r="G247" s="125">
        <f>IF(G$94=0,0,G$94/NFM_fec!G$94)</f>
        <v>0</v>
      </c>
      <c r="H247" s="125">
        <f>IF(H$94=0,0,H$94/NFM_fec!H$94)</f>
        <v>0</v>
      </c>
      <c r="I247" s="125">
        <f>IF(I$94=0,0,I$94/NFM_fec!I$94)</f>
        <v>0</v>
      </c>
      <c r="J247" s="125">
        <f>IF(J$94=0,0,J$94/NFM_fec!J$94)</f>
        <v>0</v>
      </c>
      <c r="K247" s="125">
        <f>IF(K$94=0,0,K$94/NFM_fec!K$94)</f>
        <v>0</v>
      </c>
      <c r="L247" s="125">
        <f>IF(L$94=0,0,L$94/NFM_fec!L$94)</f>
        <v>0</v>
      </c>
      <c r="M247" s="125">
        <f>IF(M$94=0,0,M$94/NFM_fec!M$94)</f>
        <v>0</v>
      </c>
      <c r="N247" s="125">
        <f>IF(N$94=0,0,N$94/NFM_fec!N$94)</f>
        <v>0</v>
      </c>
      <c r="O247" s="125">
        <f>IF(O$94=0,0,O$94/NFM_fec!O$94)</f>
        <v>0</v>
      </c>
      <c r="P247" s="125">
        <f>IF(P$94=0,0,P$94/NFM_fec!P$94)</f>
        <v>0</v>
      </c>
      <c r="Q247" s="125">
        <f>IF(Q$94=0,0,Q$94/NFM_fec!Q$94)</f>
        <v>0</v>
      </c>
    </row>
    <row r="248" spans="1:17" x14ac:dyDescent="0.25">
      <c r="A248" s="195"/>
      <c r="B248" s="194"/>
      <c r="C248" s="194"/>
      <c r="D248" s="194"/>
      <c r="E248" s="194"/>
      <c r="F248" s="194"/>
      <c r="G248" s="194"/>
      <c r="H248" s="194"/>
      <c r="I248" s="194"/>
      <c r="J248" s="194"/>
      <c r="K248" s="194"/>
      <c r="L248" s="194"/>
      <c r="M248" s="194"/>
      <c r="N248" s="194"/>
      <c r="O248" s="194"/>
      <c r="P248" s="194"/>
      <c r="Q248" s="194"/>
    </row>
    <row r="249" spans="1:17" x14ac:dyDescent="0.25">
      <c r="A249" s="78" t="s">
        <v>167</v>
      </c>
      <c r="B249" s="133">
        <f>IF(B$112=0,0,(B$112-B$154)/NFM_fec!B$112)</f>
        <v>0.7794281474293745</v>
      </c>
      <c r="C249" s="133">
        <f>IF(C$112=0,0,(C$112-C$154)/NFM_fec!C$112)</f>
        <v>0.38865311569113292</v>
      </c>
      <c r="D249" s="133">
        <f>IF(D$112=0,0,(D$112-D$154)/NFM_fec!D$112)</f>
        <v>0.5208777828187896</v>
      </c>
      <c r="E249" s="133">
        <f>IF(E$112=0,0,(E$112-E$154)/NFM_fec!E$112)</f>
        <v>0.51813195170069815</v>
      </c>
      <c r="F249" s="133">
        <f>IF(F$112=0,0,(F$112-F$154)/NFM_fec!F$112)</f>
        <v>0.41869613914285675</v>
      </c>
      <c r="G249" s="133">
        <f>IF(G$112=0,0,(G$112-G$154)/NFM_fec!G$112)</f>
        <v>0.37084824552383061</v>
      </c>
      <c r="H249" s="133">
        <f>IF(H$112=0,0,(H$112-H$154)/NFM_fec!H$112)</f>
        <v>0.34278707393606334</v>
      </c>
      <c r="I249" s="133">
        <f>IF(I$112=0,0,(I$112-I$154)/NFM_fec!I$112)</f>
        <v>0.40165258097668038</v>
      </c>
      <c r="J249" s="133">
        <f>IF(J$112=0,0,(J$112-J$154)/NFM_fec!J$112)</f>
        <v>0.60809616741413863</v>
      </c>
      <c r="K249" s="133">
        <f>IF(K$112=0,0,(K$112-K$154)/NFM_fec!K$112)</f>
        <v>0.66606100027742166</v>
      </c>
      <c r="L249" s="133">
        <f>IF(L$112=0,0,(L$112-L$154)/NFM_fec!L$112)</f>
        <v>0.61541143121864283</v>
      </c>
      <c r="M249" s="133">
        <f>IF(M$112=0,0,(M$112-M$154)/NFM_fec!M$112)</f>
        <v>0.5775860193194382</v>
      </c>
      <c r="N249" s="133">
        <f>IF(N$112=0,0,(N$112-N$154)/NFM_fec!N$112)</f>
        <v>0.54595120742562275</v>
      </c>
      <c r="O249" s="133">
        <f>IF(O$112=0,0,(O$112-O$154)/NFM_fec!O$112)</f>
        <v>0.533679989081563</v>
      </c>
      <c r="P249" s="133">
        <f>IF(P$112=0,0,(P$112-P$154)/NFM_fec!P$112)</f>
        <v>0.54627215047030908</v>
      </c>
      <c r="Q249" s="133">
        <f>IF(Q$112=0,0,(Q$112-Q$154)/NFM_fec!Q$112)</f>
        <v>0.5827029064744621</v>
      </c>
    </row>
    <row r="250" spans="1:17" x14ac:dyDescent="0.25">
      <c r="A250" s="132" t="s">
        <v>83</v>
      </c>
      <c r="B250" s="131">
        <f>IF(B$113=0,0,B$113/NFM_fec!B$113)</f>
        <v>0</v>
      </c>
      <c r="C250" s="131">
        <f>IF(C$113=0,0,C$113/NFM_fec!C$113)</f>
        <v>0</v>
      </c>
      <c r="D250" s="131">
        <f>IF(D$113=0,0,D$113/NFM_fec!D$113)</f>
        <v>0</v>
      </c>
      <c r="E250" s="131">
        <f>IF(E$113=0,0,E$113/NFM_fec!E$113)</f>
        <v>0</v>
      </c>
      <c r="F250" s="131">
        <f>IF(F$113=0,0,F$113/NFM_fec!F$113)</f>
        <v>0</v>
      </c>
      <c r="G250" s="131">
        <f>IF(G$113=0,0,G$113/NFM_fec!G$113)</f>
        <v>0</v>
      </c>
      <c r="H250" s="131">
        <f>IF(H$113=0,0,H$113/NFM_fec!H$113)</f>
        <v>0</v>
      </c>
      <c r="I250" s="131">
        <f>IF(I$113=0,0,I$113/NFM_fec!I$113)</f>
        <v>0</v>
      </c>
      <c r="J250" s="131">
        <f>IF(J$113=0,0,J$113/NFM_fec!J$113)</f>
        <v>0</v>
      </c>
      <c r="K250" s="131">
        <f>IF(K$113=0,0,K$113/NFM_fec!K$113)</f>
        <v>0</v>
      </c>
      <c r="L250" s="131">
        <f>IF(L$113=0,0,L$113/NFM_fec!L$113)</f>
        <v>0</v>
      </c>
      <c r="M250" s="131">
        <f>IF(M$113=0,0,M$113/NFM_fec!M$113)</f>
        <v>0</v>
      </c>
      <c r="N250" s="131">
        <f>IF(N$113=0,0,N$113/NFM_fec!N$113)</f>
        <v>0</v>
      </c>
      <c r="O250" s="131">
        <f>IF(O$113=0,0,O$113/NFM_fec!O$113)</f>
        <v>0</v>
      </c>
      <c r="P250" s="131">
        <f>IF(P$113=0,0,P$113/NFM_fec!P$113)</f>
        <v>0</v>
      </c>
      <c r="Q250" s="131">
        <f>IF(Q$113=0,0,Q$113/NFM_fec!Q$113)</f>
        <v>0</v>
      </c>
    </row>
    <row r="251" spans="1:17" x14ac:dyDescent="0.25">
      <c r="A251" s="76" t="s">
        <v>82</v>
      </c>
      <c r="B251" s="130">
        <f>IF(B$114=0,0,B$114/NFM_fec!B$114)</f>
        <v>0</v>
      </c>
      <c r="C251" s="130">
        <f>IF(C$114=0,0,C$114/NFM_fec!C$114)</f>
        <v>0</v>
      </c>
      <c r="D251" s="130">
        <f>IF(D$114=0,0,D$114/NFM_fec!D$114)</f>
        <v>0</v>
      </c>
      <c r="E251" s="130">
        <f>IF(E$114=0,0,E$114/NFM_fec!E$114)</f>
        <v>0</v>
      </c>
      <c r="F251" s="130">
        <f>IF(F$114=0,0,F$114/NFM_fec!F$114)</f>
        <v>0</v>
      </c>
      <c r="G251" s="130">
        <f>IF(G$114=0,0,G$114/NFM_fec!G$114)</f>
        <v>0</v>
      </c>
      <c r="H251" s="130">
        <f>IF(H$114=0,0,H$114/NFM_fec!H$114)</f>
        <v>0</v>
      </c>
      <c r="I251" s="130">
        <f>IF(I$114=0,0,I$114/NFM_fec!I$114)</f>
        <v>0</v>
      </c>
      <c r="J251" s="130">
        <f>IF(J$114=0,0,J$114/NFM_fec!J$114)</f>
        <v>0</v>
      </c>
      <c r="K251" s="130">
        <f>IF(K$114=0,0,K$114/NFM_fec!K$114)</f>
        <v>0</v>
      </c>
      <c r="L251" s="130">
        <f>IF(L$114=0,0,L$114/NFM_fec!L$114)</f>
        <v>0</v>
      </c>
      <c r="M251" s="130">
        <f>IF(M$114=0,0,M$114/NFM_fec!M$114)</f>
        <v>0</v>
      </c>
      <c r="N251" s="130">
        <f>IF(N$114=0,0,N$114/NFM_fec!N$114)</f>
        <v>0</v>
      </c>
      <c r="O251" s="130">
        <f>IF(O$114=0,0,O$114/NFM_fec!O$114)</f>
        <v>0</v>
      </c>
      <c r="P251" s="130">
        <f>IF(P$114=0,0,P$114/NFM_fec!P$114)</f>
        <v>0</v>
      </c>
      <c r="Q251" s="130">
        <f>IF(Q$114=0,0,Q$114/NFM_fec!Q$114)</f>
        <v>0</v>
      </c>
    </row>
    <row r="252" spans="1:17" x14ac:dyDescent="0.25">
      <c r="A252" s="76" t="s">
        <v>81</v>
      </c>
      <c r="B252" s="130">
        <f>IF(B$115=0,0,B$115/NFM_fec!B$115)</f>
        <v>0</v>
      </c>
      <c r="C252" s="130">
        <f>IF(C$115=0,0,C$115/NFM_fec!C$115)</f>
        <v>0</v>
      </c>
      <c r="D252" s="130">
        <f>IF(D$115=0,0,D$115/NFM_fec!D$115)</f>
        <v>0</v>
      </c>
      <c r="E252" s="130">
        <f>IF(E$115=0,0,E$115/NFM_fec!E$115)</f>
        <v>0</v>
      </c>
      <c r="F252" s="130">
        <f>IF(F$115=0,0,F$115/NFM_fec!F$115)</f>
        <v>0</v>
      </c>
      <c r="G252" s="130">
        <f>IF(G$115=0,0,G$115/NFM_fec!G$115)</f>
        <v>0</v>
      </c>
      <c r="H252" s="130">
        <f>IF(H$115=0,0,H$115/NFM_fec!H$115)</f>
        <v>0</v>
      </c>
      <c r="I252" s="130">
        <f>IF(I$115=0,0,I$115/NFM_fec!I$115)</f>
        <v>0</v>
      </c>
      <c r="J252" s="130">
        <f>IF(J$115=0,0,J$115/NFM_fec!J$115)</f>
        <v>0</v>
      </c>
      <c r="K252" s="130">
        <f>IF(K$115=0,0,K$115/NFM_fec!K$115)</f>
        <v>0</v>
      </c>
      <c r="L252" s="130">
        <f>IF(L$115=0,0,L$115/NFM_fec!L$115)</f>
        <v>0</v>
      </c>
      <c r="M252" s="130">
        <f>IF(M$115=0,0,M$115/NFM_fec!M$115)</f>
        <v>0</v>
      </c>
      <c r="N252" s="130">
        <f>IF(N$115=0,0,N$115/NFM_fec!N$115)</f>
        <v>0</v>
      </c>
      <c r="O252" s="130">
        <f>IF(O$115=0,0,O$115/NFM_fec!O$115)</f>
        <v>0</v>
      </c>
      <c r="P252" s="130">
        <f>IF(P$115=0,0,P$115/NFM_fec!P$115)</f>
        <v>0</v>
      </c>
      <c r="Q252" s="130">
        <f>IF(Q$115=0,0,Q$115/NFM_fec!Q$115)</f>
        <v>0</v>
      </c>
    </row>
    <row r="253" spans="1:17" x14ac:dyDescent="0.25">
      <c r="A253" s="76" t="s">
        <v>80</v>
      </c>
      <c r="B253" s="130">
        <f>IF(B$116=0,0,B$116/NFM_fec!B$116)</f>
        <v>0</v>
      </c>
      <c r="C253" s="130">
        <f>IF(C$116=0,0,C$116/NFM_fec!C$116)</f>
        <v>0</v>
      </c>
      <c r="D253" s="130">
        <f>IF(D$116=0,0,D$116/NFM_fec!D$116)</f>
        <v>0</v>
      </c>
      <c r="E253" s="130">
        <f>IF(E$116=0,0,E$116/NFM_fec!E$116)</f>
        <v>0</v>
      </c>
      <c r="F253" s="130">
        <f>IF(F$116=0,0,F$116/NFM_fec!F$116)</f>
        <v>0</v>
      </c>
      <c r="G253" s="130">
        <f>IF(G$116=0,0,G$116/NFM_fec!G$116)</f>
        <v>0</v>
      </c>
      <c r="H253" s="130">
        <f>IF(H$116=0,0,H$116/NFM_fec!H$116)</f>
        <v>0</v>
      </c>
      <c r="I253" s="130">
        <f>IF(I$116=0,0,I$116/NFM_fec!I$116)</f>
        <v>0</v>
      </c>
      <c r="J253" s="130">
        <f>IF(J$116=0,0,J$116/NFM_fec!J$116)</f>
        <v>0</v>
      </c>
      <c r="K253" s="130">
        <f>IF(K$116=0,0,K$116/NFM_fec!K$116)</f>
        <v>0</v>
      </c>
      <c r="L253" s="130">
        <f>IF(L$116=0,0,L$116/NFM_fec!L$116)</f>
        <v>0</v>
      </c>
      <c r="M253" s="130">
        <f>IF(M$116=0,0,M$116/NFM_fec!M$116)</f>
        <v>0</v>
      </c>
      <c r="N253" s="130">
        <f>IF(N$116=0,0,N$116/NFM_fec!N$116)</f>
        <v>0</v>
      </c>
      <c r="O253" s="130">
        <f>IF(O$116=0,0,O$116/NFM_fec!O$116)</f>
        <v>0</v>
      </c>
      <c r="P253" s="130">
        <f>IF(P$116=0,0,P$116/NFM_fec!P$116)</f>
        <v>0</v>
      </c>
      <c r="Q253" s="130">
        <f>IF(Q$116=0,0,Q$116/NFM_fec!Q$116)</f>
        <v>0</v>
      </c>
    </row>
    <row r="254" spans="1:17" x14ac:dyDescent="0.25">
      <c r="A254" s="129" t="s">
        <v>79</v>
      </c>
      <c r="B254" s="128">
        <f>IF(B$117=0,0,B$117/NFM_fec!B$117)</f>
        <v>2.3487948000000003</v>
      </c>
      <c r="C254" s="128">
        <f>IF(C$117=0,0,C$117/NFM_fec!C$117)</f>
        <v>0.70463844000000009</v>
      </c>
      <c r="D254" s="128">
        <f>IF(D$117=0,0,D$117/NFM_fec!D$117)</f>
        <v>0.70463844000000009</v>
      </c>
      <c r="E254" s="128">
        <f>IF(E$117=0,0,E$117/NFM_fec!E$117)</f>
        <v>0.70463844000000009</v>
      </c>
      <c r="F254" s="128">
        <f>IF(F$117=0,0,F$117/NFM_fec!F$117)</f>
        <v>0.70463843999999998</v>
      </c>
      <c r="G254" s="128">
        <f>IF(G$117=0,0,G$117/NFM_fec!G$117)</f>
        <v>0.7046384400000002</v>
      </c>
      <c r="H254" s="128">
        <f>IF(H$117=0,0,H$117/NFM_fec!H$117)</f>
        <v>0.70463843999999998</v>
      </c>
      <c r="I254" s="128">
        <f>IF(I$117=0,0,I$117/NFM_fec!I$117)</f>
        <v>0.70463843999999987</v>
      </c>
      <c r="J254" s="128">
        <f>IF(J$117=0,0,J$117/NFM_fec!J$117)</f>
        <v>0.70463843999999998</v>
      </c>
      <c r="K254" s="128">
        <f>IF(K$117=0,0,K$117/NFM_fec!K$117)</f>
        <v>0.70463843999999998</v>
      </c>
      <c r="L254" s="128">
        <f>IF(L$117=0,0,L$117/NFM_fec!L$117)</f>
        <v>0.70463844000000009</v>
      </c>
      <c r="M254" s="128">
        <f>IF(M$117=0,0,M$117/NFM_fec!M$117)</f>
        <v>0.70463843999999998</v>
      </c>
      <c r="N254" s="128">
        <f>IF(N$117=0,0,N$117/NFM_fec!N$117)</f>
        <v>0.70463844000000009</v>
      </c>
      <c r="O254" s="128">
        <f>IF(O$117=0,0,O$117/NFM_fec!O$117)</f>
        <v>0.70463843999999998</v>
      </c>
      <c r="P254" s="128">
        <f>IF(P$117=0,0,P$117/NFM_fec!P$117)</f>
        <v>0.70463843999999998</v>
      </c>
      <c r="Q254" s="128">
        <f>IF(Q$117=0,0,Q$117/NFM_fec!Q$117)</f>
        <v>0.70463844000000009</v>
      </c>
    </row>
    <row r="255" spans="1:17" x14ac:dyDescent="0.25">
      <c r="A255" s="127" t="s">
        <v>146</v>
      </c>
      <c r="B255" s="126">
        <f>IF(B$122=0,0,B$122/NFM_fec!B$122)</f>
        <v>2.1178849909835078</v>
      </c>
      <c r="C255" s="126">
        <f>IF(C$122=0,0,C$122/NFM_fec!C$122)</f>
        <v>1.1743974000000001</v>
      </c>
      <c r="D255" s="126">
        <f>IF(D$122=0,0,D$122/NFM_fec!D$122)</f>
        <v>1.1743974000000001</v>
      </c>
      <c r="E255" s="126">
        <f>IF(E$122=0,0,E$122/NFM_fec!E$122)</f>
        <v>1.1743974000000001</v>
      </c>
      <c r="F255" s="126">
        <f>IF(F$122=0,0,F$122/NFM_fec!F$122)</f>
        <v>1.1743974000000001</v>
      </c>
      <c r="G255" s="126">
        <f>IF(G$122=0,0,G$122/NFM_fec!G$122)</f>
        <v>1.1743974000000001</v>
      </c>
      <c r="H255" s="126">
        <f>IF(H$122=0,0,H$122/NFM_fec!H$122)</f>
        <v>1.1743974000000001</v>
      </c>
      <c r="I255" s="126">
        <f>IF(I$122=0,0,I$122/NFM_fec!I$122)</f>
        <v>1.1743974000000001</v>
      </c>
      <c r="J255" s="126">
        <f>IF(J$122=0,0,J$122/NFM_fec!J$122)</f>
        <v>1.1743974000000001</v>
      </c>
      <c r="K255" s="126">
        <f>IF(K$122=0,0,K$122/NFM_fec!K$122)</f>
        <v>1.1743974000000001</v>
      </c>
      <c r="L255" s="126">
        <f>IF(L$122=0,0,L$122/NFM_fec!L$122)</f>
        <v>1.1743974000000001</v>
      </c>
      <c r="M255" s="126">
        <f>IF(M$122=0,0,M$122/NFM_fec!M$122)</f>
        <v>1.1743974000000001</v>
      </c>
      <c r="N255" s="126">
        <f>IF(N$122=0,0,N$122/NFM_fec!N$122)</f>
        <v>1.1743974000000001</v>
      </c>
      <c r="O255" s="126">
        <f>IF(O$122=0,0,O$122/NFM_fec!O$122)</f>
        <v>1.1743973999999999</v>
      </c>
      <c r="P255" s="126">
        <f>IF(P$122=0,0,P$122/NFM_fec!P$122)</f>
        <v>1.1743974000000001</v>
      </c>
      <c r="Q255" s="126">
        <f>IF(Q$122=0,0,Q$122/NFM_fec!Q$122)</f>
        <v>1.1743974000000001</v>
      </c>
    </row>
    <row r="256" spans="1:17" x14ac:dyDescent="0.25">
      <c r="A256" s="127" t="s">
        <v>145</v>
      </c>
      <c r="B256" s="126">
        <f>IF(B$130=0,0,B$130/NFM_fec!B$130)</f>
        <v>2.3385669319286784</v>
      </c>
      <c r="C256" s="126">
        <f>IF(C$130=0,0,C$130/NFM_fec!C$130)</f>
        <v>0.70580537853527481</v>
      </c>
      <c r="D256" s="126">
        <f>IF(D$130=0,0,D$130/NFM_fec!D$130)</f>
        <v>1.7207041587666452</v>
      </c>
      <c r="E256" s="126">
        <f>IF(E$130=0,0,E$130/NFM_fec!E$130)</f>
        <v>1.7143758236281283</v>
      </c>
      <c r="F256" s="126">
        <f>IF(F$130=0,0,F$130/NFM_fec!F$130)</f>
        <v>0.93809896458704123</v>
      </c>
      <c r="G256" s="126">
        <f>IF(G$130=0,0,G$130/NFM_fec!G$130)</f>
        <v>0.56673801027554871</v>
      </c>
      <c r="H256" s="126">
        <f>IF(H$130=0,0,H$130/NFM_fec!H$130)</f>
        <v>0.46975895999999995</v>
      </c>
      <c r="I256" s="126">
        <f>IF(I$130=0,0,I$130/NFM_fec!I$130)</f>
        <v>0.83922556503163204</v>
      </c>
      <c r="J256" s="126">
        <f>IF(J$130=0,0,J$130/NFM_fec!J$130)</f>
        <v>1.6837566398167931</v>
      </c>
      <c r="K256" s="126">
        <f>IF(K$130=0,0,K$130/NFM_fec!K$130)</f>
        <v>0.65311838663367439</v>
      </c>
      <c r="L256" s="126">
        <f>IF(L$130=0,0,L$130/NFM_fec!L$130)</f>
        <v>0.94201472949801635</v>
      </c>
      <c r="M256" s="126">
        <f>IF(M$130=0,0,M$130/NFM_fec!M$130)</f>
        <v>2.2188566366184985</v>
      </c>
      <c r="N256" s="126">
        <f>IF(N$130=0,0,N$130/NFM_fec!N$130)</f>
        <v>1.7360141013046648</v>
      </c>
      <c r="O256" s="126">
        <f>IF(O$130=0,0,O$130/NFM_fec!O$130)</f>
        <v>1.9255077728995798</v>
      </c>
      <c r="P256" s="126">
        <f>IF(P$130=0,0,P$130/NFM_fec!P$130)</f>
        <v>1.998181301876844</v>
      </c>
      <c r="Q256" s="126">
        <f>IF(Q$130=0,0,Q$130/NFM_fec!Q$130)</f>
        <v>2.2710143844206527</v>
      </c>
    </row>
    <row r="257" spans="1:17" x14ac:dyDescent="0.25">
      <c r="A257" s="72" t="s">
        <v>144</v>
      </c>
      <c r="B257" s="125">
        <f>IF(B$137=0,0,B$137/NFM_fec!B$137)</f>
        <v>3.2116607620225306</v>
      </c>
      <c r="C257" s="125">
        <f>IF(C$137=0,0,C$137/NFM_fec!C$137)</f>
        <v>2.6176096201802648</v>
      </c>
      <c r="D257" s="125">
        <f>IF(D$137=0,0,D$137/NFM_fec!D$137)</f>
        <v>3.0375099255082527</v>
      </c>
      <c r="E257" s="125">
        <f>IF(E$137=0,0,E$137/NFM_fec!E$137)</f>
        <v>2.9757421959581278</v>
      </c>
      <c r="F257" s="125">
        <f>IF(F$137=0,0,F$137/NFM_fec!F$137)</f>
        <v>2.706913660289525</v>
      </c>
      <c r="G257" s="125">
        <f>IF(G$137=0,0,G$137/NFM_fec!G$137)</f>
        <v>2.5697183051356389</v>
      </c>
      <c r="H257" s="125">
        <f>IF(H$137=0,0,H$137/NFM_fec!H$137)</f>
        <v>2.0546881056144284</v>
      </c>
      <c r="I257" s="125">
        <f>IF(I$137=0,0,I$137/NFM_fec!I$137)</f>
        <v>2.5378783932621998</v>
      </c>
      <c r="J257" s="125">
        <f>IF(J$137=0,0,J$137/NFM_fec!J$137)</f>
        <v>2.7522126377338987</v>
      </c>
      <c r="K257" s="125">
        <f>IF(K$137=0,0,K$137/NFM_fec!K$137)</f>
        <v>2.3856889872340528</v>
      </c>
      <c r="L257" s="125">
        <f>IF(L$137=0,0,L$137/NFM_fec!L$137)</f>
        <v>2.381862164516932</v>
      </c>
      <c r="M257" s="125">
        <f>IF(M$137=0,0,M$137/NFM_fec!M$137)</f>
        <v>2.9913937063362788</v>
      </c>
      <c r="N257" s="125">
        <f>IF(N$137=0,0,N$137/NFM_fec!N$137)</f>
        <v>2.5738319169211414</v>
      </c>
      <c r="O257" s="125">
        <f>IF(O$137=0,0,O$137/NFM_fec!O$137)</f>
        <v>2.6949336411195026</v>
      </c>
      <c r="P257" s="125">
        <f>IF(P$137=0,0,P$137/NFM_fec!P$137)</f>
        <v>2.8211744227878164</v>
      </c>
      <c r="Q257" s="125">
        <f>IF(Q$137=0,0,Q$137/NFM_fec!Q$137)</f>
        <v>2.9613027946501083</v>
      </c>
    </row>
  </sheetData>
  <pageMargins left="0.39370078740157483" right="0.39370078740157483" top="0.39370078740157483" bottom="0.39370078740157483" header="0.31496062992125984" footer="0.31496062992125984"/>
  <pageSetup paperSize="9" scale="28"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4" tint="0.39997558519241921"/>
    <pageSetUpPr fitToPage="1"/>
  </sheetPr>
  <dimension ref="A1:Q102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2" width="9.7109375" style="14" customWidth="1"/>
    <col min="3" max="17" width="9.7109375" style="13" customWidth="1"/>
    <col min="18" max="16384" width="9.140625" style="13"/>
  </cols>
  <sheetData>
    <row r="1" spans="1:17" ht="12.75" x14ac:dyDescent="0.25">
      <c r="A1" s="12" t="s">
        <v>363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2" spans="1:17" x14ac:dyDescent="0.25">
      <c r="B2" s="13"/>
    </row>
    <row r="3" spans="1:17" x14ac:dyDescent="0.25">
      <c r="A3" s="31" t="s">
        <v>78</v>
      </c>
      <c r="B3" s="46">
        <f>SUM(B4,B7)</f>
        <v>636.34474812534233</v>
      </c>
      <c r="C3" s="46">
        <f t="shared" ref="C3:Q3" si="0">SUM(C4,C7)</f>
        <v>649.57358607717458</v>
      </c>
      <c r="D3" s="46">
        <f t="shared" si="0"/>
        <v>651.30260521042078</v>
      </c>
      <c r="E3" s="46">
        <f t="shared" si="0"/>
        <v>500.07963051441311</v>
      </c>
      <c r="F3" s="46">
        <f t="shared" si="0"/>
        <v>426.2987999942099</v>
      </c>
      <c r="G3" s="46">
        <f t="shared" si="0"/>
        <v>481.83759230800604</v>
      </c>
      <c r="H3" s="46">
        <f t="shared" si="0"/>
        <v>562.11548014826701</v>
      </c>
      <c r="I3" s="46">
        <f t="shared" si="0"/>
        <v>553.831709355714</v>
      </c>
      <c r="J3" s="46">
        <f t="shared" si="0"/>
        <v>581.9369731445413</v>
      </c>
      <c r="K3" s="46">
        <f t="shared" si="0"/>
        <v>528.74856809823348</v>
      </c>
      <c r="L3" s="46">
        <f t="shared" si="0"/>
        <v>585.79999999999995</v>
      </c>
      <c r="M3" s="46">
        <f t="shared" si="0"/>
        <v>645.87798116434988</v>
      </c>
      <c r="N3" s="46">
        <f t="shared" si="0"/>
        <v>585.2503711178166</v>
      </c>
      <c r="O3" s="46">
        <f t="shared" si="0"/>
        <v>404.87588310234338</v>
      </c>
      <c r="P3" s="46">
        <f t="shared" si="0"/>
        <v>465.84572490706313</v>
      </c>
      <c r="Q3" s="46">
        <f t="shared" si="0"/>
        <v>592.3713279863448</v>
      </c>
    </row>
    <row r="4" spans="1:17" x14ac:dyDescent="0.25">
      <c r="A4" s="110" t="s">
        <v>178</v>
      </c>
      <c r="B4" s="120">
        <f>SUM(B5:B6)</f>
        <v>500.91607955725971</v>
      </c>
      <c r="C4" s="120">
        <f t="shared" ref="C4:Q4" si="1">SUM(C5:C6)</f>
        <v>506.03553753720854</v>
      </c>
      <c r="D4" s="120">
        <f t="shared" si="1"/>
        <v>523.28795522078633</v>
      </c>
      <c r="E4" s="120">
        <f t="shared" si="1"/>
        <v>397.67478897913679</v>
      </c>
      <c r="F4" s="120">
        <f t="shared" si="1"/>
        <v>355.36962783897633</v>
      </c>
      <c r="G4" s="120">
        <f t="shared" si="1"/>
        <v>393.5754987692265</v>
      </c>
      <c r="H4" s="120">
        <f t="shared" si="1"/>
        <v>461.61488784439604</v>
      </c>
      <c r="I4" s="120">
        <f t="shared" si="1"/>
        <v>451.92759082633933</v>
      </c>
      <c r="J4" s="120">
        <f t="shared" si="1"/>
        <v>465.69385189307286</v>
      </c>
      <c r="K4" s="120">
        <f t="shared" si="1"/>
        <v>377.11770734942422</v>
      </c>
      <c r="L4" s="120">
        <f t="shared" si="1"/>
        <v>414.4</v>
      </c>
      <c r="M4" s="120">
        <f t="shared" si="1"/>
        <v>478.46090324610213</v>
      </c>
      <c r="N4" s="120">
        <f t="shared" si="1"/>
        <v>415.94302735114053</v>
      </c>
      <c r="O4" s="120">
        <f t="shared" si="1"/>
        <v>376.5973053314288</v>
      </c>
      <c r="P4" s="120">
        <f t="shared" si="1"/>
        <v>386.46220570012383</v>
      </c>
      <c r="Q4" s="120">
        <f t="shared" si="1"/>
        <v>525.7441010173502</v>
      </c>
    </row>
    <row r="5" spans="1:17" x14ac:dyDescent="0.25">
      <c r="A5" s="179" t="s">
        <v>61</v>
      </c>
      <c r="B5" s="189">
        <v>309.85357124801982</v>
      </c>
      <c r="C5" s="189">
        <v>311.43292750689858</v>
      </c>
      <c r="D5" s="189">
        <v>316.69732041628168</v>
      </c>
      <c r="E5" s="189">
        <v>276.08197253445519</v>
      </c>
      <c r="F5" s="189">
        <v>260.98417439229797</v>
      </c>
      <c r="G5" s="189">
        <v>274.6553397378874</v>
      </c>
      <c r="H5" s="189">
        <v>297.44996565470865</v>
      </c>
      <c r="I5" s="189">
        <v>294.31232380568702</v>
      </c>
      <c r="J5" s="189">
        <v>373.45156588446793</v>
      </c>
      <c r="K5" s="189">
        <v>246.40657855255395</v>
      </c>
      <c r="L5" s="189">
        <v>297.05719237435005</v>
      </c>
      <c r="M5" s="189">
        <v>367.85319225347615</v>
      </c>
      <c r="N5" s="189">
        <v>237.90084377411878</v>
      </c>
      <c r="O5" s="189">
        <v>205.55772811126042</v>
      </c>
      <c r="P5" s="189">
        <v>119.3772784529439</v>
      </c>
      <c r="Q5" s="189">
        <v>356.30418413884189</v>
      </c>
    </row>
    <row r="6" spans="1:17" x14ac:dyDescent="0.25">
      <c r="A6" s="179" t="s">
        <v>40</v>
      </c>
      <c r="B6" s="189">
        <v>191.06250830923989</v>
      </c>
      <c r="C6" s="189">
        <v>194.60261003030996</v>
      </c>
      <c r="D6" s="189">
        <v>206.59063480450465</v>
      </c>
      <c r="E6" s="189">
        <v>121.5928164446816</v>
      </c>
      <c r="F6" s="189">
        <v>94.385453446678355</v>
      </c>
      <c r="G6" s="189">
        <v>118.9201590313391</v>
      </c>
      <c r="H6" s="189">
        <v>164.16492218968739</v>
      </c>
      <c r="I6" s="189">
        <v>157.61526702065231</v>
      </c>
      <c r="J6" s="189">
        <v>92.242286008604935</v>
      </c>
      <c r="K6" s="189">
        <v>130.71112879687027</v>
      </c>
      <c r="L6" s="189">
        <v>117.34280762564993</v>
      </c>
      <c r="M6" s="189">
        <v>110.60771099262598</v>
      </c>
      <c r="N6" s="189">
        <v>178.04218357702175</v>
      </c>
      <c r="O6" s="189">
        <v>171.03957722016838</v>
      </c>
      <c r="P6" s="189">
        <v>267.08492724717996</v>
      </c>
      <c r="Q6" s="189">
        <v>169.43991687850831</v>
      </c>
    </row>
    <row r="7" spans="1:17" x14ac:dyDescent="0.25">
      <c r="A7" s="223" t="s">
        <v>39</v>
      </c>
      <c r="B7" s="118">
        <v>135.42866856808266</v>
      </c>
      <c r="C7" s="118">
        <v>143.53804853996601</v>
      </c>
      <c r="D7" s="118">
        <v>128.01464998963442</v>
      </c>
      <c r="E7" s="118">
        <v>102.40484153527632</v>
      </c>
      <c r="F7" s="118">
        <v>70.929172155233559</v>
      </c>
      <c r="G7" s="118">
        <v>88.262093538779567</v>
      </c>
      <c r="H7" s="118">
        <v>100.500592303871</v>
      </c>
      <c r="I7" s="118">
        <v>101.90411852937471</v>
      </c>
      <c r="J7" s="118">
        <v>116.24312125146849</v>
      </c>
      <c r="K7" s="118">
        <v>151.63086074880925</v>
      </c>
      <c r="L7" s="118">
        <v>171.4</v>
      </c>
      <c r="M7" s="118">
        <v>167.41707791824777</v>
      </c>
      <c r="N7" s="118">
        <v>169.30734376667607</v>
      </c>
      <c r="O7" s="118">
        <v>28.278577770914566</v>
      </c>
      <c r="P7" s="118">
        <v>79.383519206939283</v>
      </c>
      <c r="Q7" s="118">
        <v>66.627226968994577</v>
      </c>
    </row>
    <row r="8" spans="1:17" x14ac:dyDescent="0.25">
      <c r="B8" s="13"/>
    </row>
    <row r="9" spans="1:17" x14ac:dyDescent="0.25">
      <c r="A9" s="31" t="s">
        <v>143</v>
      </c>
      <c r="B9" s="46"/>
      <c r="C9" s="46"/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</row>
    <row r="10" spans="1:17" x14ac:dyDescent="0.25">
      <c r="A10" s="110" t="s">
        <v>177</v>
      </c>
      <c r="B10" s="215">
        <v>656.73224339899105</v>
      </c>
      <c r="C10" s="215">
        <v>649.53604955986293</v>
      </c>
      <c r="D10" s="215">
        <v>717.67306532870339</v>
      </c>
      <c r="E10" s="215">
        <v>640.06884307033829</v>
      </c>
      <c r="F10" s="215">
        <v>611.34307163949472</v>
      </c>
      <c r="G10" s="215">
        <v>660.10146310975597</v>
      </c>
      <c r="H10" s="215">
        <v>526.29357810983402</v>
      </c>
      <c r="I10" s="215">
        <v>561.46371376828313</v>
      </c>
      <c r="J10" s="215">
        <v>755.67470469058071</v>
      </c>
      <c r="K10" s="215">
        <v>504.95576493661275</v>
      </c>
      <c r="L10" s="215">
        <v>482.50342624828096</v>
      </c>
      <c r="M10" s="215">
        <v>485.24164802274441</v>
      </c>
      <c r="N10" s="215">
        <v>517.68587555560066</v>
      </c>
      <c r="O10" s="215">
        <v>328.10693496208143</v>
      </c>
      <c r="P10" s="215">
        <v>175.11782081584303</v>
      </c>
      <c r="Q10" s="215">
        <v>522.28174567854467</v>
      </c>
    </row>
    <row r="11" spans="1:17" x14ac:dyDescent="0.25">
      <c r="A11" s="222" t="s">
        <v>176</v>
      </c>
      <c r="B11" s="214">
        <v>177.4606336369784</v>
      </c>
      <c r="C11" s="214">
        <v>177.86156604017998</v>
      </c>
      <c r="D11" s="214">
        <v>205.15759920702334</v>
      </c>
      <c r="E11" s="214">
        <v>123.53535737247829</v>
      </c>
      <c r="F11" s="214">
        <v>96.888137550367105</v>
      </c>
      <c r="G11" s="214">
        <v>125.24859118084832</v>
      </c>
      <c r="H11" s="214">
        <v>127.28851869814316</v>
      </c>
      <c r="I11" s="214">
        <v>131.76687549929679</v>
      </c>
      <c r="J11" s="214">
        <v>81.794740190005456</v>
      </c>
      <c r="K11" s="214">
        <v>73.286317760165161</v>
      </c>
      <c r="L11" s="214">
        <v>83.49690997602022</v>
      </c>
      <c r="M11" s="214">
        <v>73.893794903600593</v>
      </c>
      <c r="N11" s="214">
        <v>251.83800196452904</v>
      </c>
      <c r="O11" s="214">
        <v>225.25174644593119</v>
      </c>
      <c r="P11" s="214">
        <v>385.78845279794075</v>
      </c>
      <c r="Q11" s="214">
        <v>184.82186369323554</v>
      </c>
    </row>
    <row r="12" spans="1:17" x14ac:dyDescent="0.25">
      <c r="A12" s="221" t="s">
        <v>175</v>
      </c>
      <c r="B12" s="213">
        <v>6.9128458327484053</v>
      </c>
      <c r="C12" s="213">
        <v>7.2680306371385353</v>
      </c>
      <c r="D12" s="213">
        <v>6.9235016169939936</v>
      </c>
      <c r="E12" s="213">
        <v>5.6019574342573328</v>
      </c>
      <c r="F12" s="213">
        <v>3.9001858054511005</v>
      </c>
      <c r="G12" s="213">
        <v>5.0253774846405932</v>
      </c>
      <c r="H12" s="213">
        <v>4.5132271333650289</v>
      </c>
      <c r="I12" s="213">
        <v>4.8691651461187915</v>
      </c>
      <c r="J12" s="213">
        <v>5.7772850166787082</v>
      </c>
      <c r="K12" s="213">
        <v>8.2661878855428164</v>
      </c>
      <c r="L12" s="213">
        <v>7.6340633512412568</v>
      </c>
      <c r="M12" s="213">
        <v>6.2124566859751145</v>
      </c>
      <c r="N12" s="213">
        <v>9.6445904263845943</v>
      </c>
      <c r="O12" s="213">
        <v>1.1787206897396751</v>
      </c>
      <c r="P12" s="213">
        <v>3.1323423661159224</v>
      </c>
      <c r="Q12" s="213">
        <v>2.6339986659973853</v>
      </c>
    </row>
    <row r="13" spans="1:17" x14ac:dyDescent="0.25">
      <c r="B13" s="13"/>
    </row>
    <row r="14" spans="1:17" x14ac:dyDescent="0.25">
      <c r="A14" s="31" t="s">
        <v>142</v>
      </c>
      <c r="B14" s="70"/>
      <c r="C14" s="70"/>
      <c r="D14" s="70"/>
      <c r="E14" s="70"/>
      <c r="F14" s="70"/>
      <c r="G14" s="70"/>
      <c r="H14" s="70"/>
      <c r="I14" s="70"/>
      <c r="J14" s="70"/>
      <c r="K14" s="70"/>
      <c r="L14" s="70"/>
      <c r="M14" s="70"/>
      <c r="N14" s="70"/>
      <c r="O14" s="70"/>
      <c r="P14" s="70"/>
      <c r="Q14" s="70"/>
    </row>
    <row r="15" spans="1:17" x14ac:dyDescent="0.25">
      <c r="A15" s="110" t="s">
        <v>177</v>
      </c>
      <c r="B15" s="120">
        <v>785.25804822110115</v>
      </c>
      <c r="C15" s="120">
        <v>785.25804822110115</v>
      </c>
      <c r="D15" s="120">
        <v>785.25804822110103</v>
      </c>
      <c r="E15" s="120">
        <v>785.25804822110115</v>
      </c>
      <c r="F15" s="120">
        <v>719.37152395693545</v>
      </c>
      <c r="G15" s="120">
        <v>719.37152395693545</v>
      </c>
      <c r="H15" s="120">
        <v>719.37152395693545</v>
      </c>
      <c r="I15" s="120">
        <v>653.48499969276975</v>
      </c>
      <c r="J15" s="120">
        <v>851.14457248526708</v>
      </c>
      <c r="K15" s="120">
        <v>785.25804822110126</v>
      </c>
      <c r="L15" s="120">
        <v>719.37152395693556</v>
      </c>
      <c r="M15" s="120">
        <v>719.37152395693556</v>
      </c>
      <c r="N15" s="120">
        <v>653.48499969276986</v>
      </c>
      <c r="O15" s="120">
        <v>653.48499969276986</v>
      </c>
      <c r="P15" s="120">
        <v>587.59847542860416</v>
      </c>
      <c r="Q15" s="120">
        <v>587.59847542860416</v>
      </c>
    </row>
    <row r="16" spans="1:17" x14ac:dyDescent="0.25">
      <c r="A16" s="180" t="s">
        <v>176</v>
      </c>
      <c r="B16" s="189">
        <v>224.9562595966427</v>
      </c>
      <c r="C16" s="189">
        <v>203.83386861882195</v>
      </c>
      <c r="D16" s="189">
        <v>224.95625959664267</v>
      </c>
      <c r="E16" s="189">
        <v>203.83386861882195</v>
      </c>
      <c r="F16" s="189">
        <v>182.71147764100124</v>
      </c>
      <c r="G16" s="189">
        <v>182.71147764100124</v>
      </c>
      <c r="H16" s="189">
        <v>161.58908666318052</v>
      </c>
      <c r="I16" s="189">
        <v>161.58908666318052</v>
      </c>
      <c r="J16" s="189">
        <v>140.46669568535981</v>
      </c>
      <c r="K16" s="189">
        <v>140.46669568535981</v>
      </c>
      <c r="L16" s="189">
        <v>119.34430470753911</v>
      </c>
      <c r="M16" s="189">
        <v>119.3443047075391</v>
      </c>
      <c r="N16" s="189">
        <v>267.20104155228398</v>
      </c>
      <c r="O16" s="189">
        <v>267.20104155228398</v>
      </c>
      <c r="P16" s="189">
        <v>415.05777839702887</v>
      </c>
      <c r="Q16" s="189">
        <v>415.05777839702887</v>
      </c>
    </row>
    <row r="17" spans="1:17" x14ac:dyDescent="0.25">
      <c r="A17" s="108" t="s">
        <v>175</v>
      </c>
      <c r="B17" s="118">
        <v>7.6809398141648941</v>
      </c>
      <c r="C17" s="118">
        <v>7.6809398141648941</v>
      </c>
      <c r="D17" s="118">
        <v>7.6809398141648941</v>
      </c>
      <c r="E17" s="118">
        <v>7.0387051419778128</v>
      </c>
      <c r="F17" s="118">
        <v>7.0387051419778128</v>
      </c>
      <c r="G17" s="118">
        <v>6.3964704697907315</v>
      </c>
      <c r="H17" s="118">
        <v>6.3964704697907315</v>
      </c>
      <c r="I17" s="118">
        <v>5.7542357976036502</v>
      </c>
      <c r="J17" s="118">
        <v>6.3964704697907315</v>
      </c>
      <c r="K17" s="118">
        <v>8.9654091585390567</v>
      </c>
      <c r="L17" s="118">
        <v>8.3231744863519754</v>
      </c>
      <c r="M17" s="118">
        <v>8.3231744863519754</v>
      </c>
      <c r="N17" s="118">
        <v>10.249878502913219</v>
      </c>
      <c r="O17" s="118">
        <v>9.607643830726138</v>
      </c>
      <c r="P17" s="118">
        <v>9.607643830726138</v>
      </c>
      <c r="Q17" s="118">
        <v>8.9654091585390567</v>
      </c>
    </row>
    <row r="18" spans="1:17" x14ac:dyDescent="0.25">
      <c r="A18" s="124" t="s">
        <v>141</v>
      </c>
      <c r="B18" s="193"/>
      <c r="C18" s="193"/>
      <c r="D18" s="193"/>
      <c r="E18" s="193"/>
      <c r="F18" s="193"/>
      <c r="G18" s="193"/>
      <c r="H18" s="193"/>
      <c r="I18" s="193"/>
      <c r="J18" s="193"/>
      <c r="K18" s="193"/>
      <c r="L18" s="193"/>
      <c r="M18" s="193"/>
      <c r="N18" s="193"/>
      <c r="O18" s="193"/>
      <c r="P18" s="193"/>
      <c r="Q18" s="193"/>
    </row>
    <row r="19" spans="1:17" x14ac:dyDescent="0.25">
      <c r="A19" s="121" t="s">
        <v>177</v>
      </c>
      <c r="B19" s="120"/>
      <c r="C19" s="120">
        <v>0</v>
      </c>
      <c r="D19" s="120">
        <v>65.886524264165743</v>
      </c>
      <c r="E19" s="120">
        <v>1.1368683772161603E-13</v>
      </c>
      <c r="F19" s="120">
        <v>0</v>
      </c>
      <c r="G19" s="120">
        <v>65.886524264165743</v>
      </c>
      <c r="H19" s="120">
        <v>0</v>
      </c>
      <c r="I19" s="120">
        <v>0</v>
      </c>
      <c r="J19" s="120">
        <v>197.65957279249733</v>
      </c>
      <c r="K19" s="120">
        <v>0</v>
      </c>
      <c r="L19" s="120">
        <v>0</v>
      </c>
      <c r="M19" s="120">
        <v>0</v>
      </c>
      <c r="N19" s="120">
        <v>0</v>
      </c>
      <c r="O19" s="120">
        <v>0</v>
      </c>
      <c r="P19" s="120">
        <v>0</v>
      </c>
      <c r="Q19" s="120">
        <v>65.886524264165743</v>
      </c>
    </row>
    <row r="20" spans="1:17" x14ac:dyDescent="0.25">
      <c r="A20" s="179" t="s">
        <v>176</v>
      </c>
      <c r="B20" s="189"/>
      <c r="C20" s="189">
        <v>0</v>
      </c>
      <c r="D20" s="189">
        <v>21.122390977820714</v>
      </c>
      <c r="E20" s="189">
        <v>0</v>
      </c>
      <c r="F20" s="189">
        <v>0</v>
      </c>
      <c r="G20" s="189">
        <v>0</v>
      </c>
      <c r="H20" s="189">
        <v>0</v>
      </c>
      <c r="I20" s="189">
        <v>0</v>
      </c>
      <c r="J20" s="189">
        <v>0</v>
      </c>
      <c r="K20" s="189">
        <v>0</v>
      </c>
      <c r="L20" s="189">
        <v>0</v>
      </c>
      <c r="M20" s="189">
        <v>0</v>
      </c>
      <c r="N20" s="189">
        <v>168.9791278225656</v>
      </c>
      <c r="O20" s="189">
        <v>0</v>
      </c>
      <c r="P20" s="189">
        <v>168.9791278225656</v>
      </c>
      <c r="Q20" s="189">
        <v>0</v>
      </c>
    </row>
    <row r="21" spans="1:17" x14ac:dyDescent="0.25">
      <c r="A21" s="119" t="s">
        <v>175</v>
      </c>
      <c r="B21" s="118"/>
      <c r="C21" s="118">
        <v>0</v>
      </c>
      <c r="D21" s="118">
        <v>0.64223467218708108</v>
      </c>
      <c r="E21" s="118">
        <v>0</v>
      </c>
      <c r="F21" s="118">
        <v>0</v>
      </c>
      <c r="G21" s="118">
        <v>0</v>
      </c>
      <c r="H21" s="118">
        <v>0</v>
      </c>
      <c r="I21" s="118">
        <v>0</v>
      </c>
      <c r="J21" s="118">
        <v>1.2844693443741622</v>
      </c>
      <c r="K21" s="118">
        <v>2.5689386887483252</v>
      </c>
      <c r="L21" s="118">
        <v>0</v>
      </c>
      <c r="M21" s="118">
        <v>0</v>
      </c>
      <c r="N21" s="118">
        <v>2.5689386887483248</v>
      </c>
      <c r="O21" s="118">
        <v>0</v>
      </c>
      <c r="P21" s="118">
        <v>0</v>
      </c>
      <c r="Q21" s="118">
        <v>0</v>
      </c>
    </row>
    <row r="22" spans="1:17" x14ac:dyDescent="0.25">
      <c r="A22" s="124" t="s">
        <v>140</v>
      </c>
      <c r="B22" s="193"/>
      <c r="C22" s="193"/>
      <c r="D22" s="193"/>
      <c r="E22" s="193"/>
      <c r="F22" s="193"/>
      <c r="G22" s="193"/>
      <c r="H22" s="193"/>
      <c r="I22" s="193"/>
      <c r="J22" s="193"/>
      <c r="K22" s="193"/>
      <c r="L22" s="193"/>
      <c r="M22" s="193"/>
      <c r="N22" s="193"/>
      <c r="O22" s="193"/>
      <c r="P22" s="193"/>
      <c r="Q22" s="193"/>
    </row>
    <row r="23" spans="1:17" x14ac:dyDescent="0.25">
      <c r="A23" s="121" t="s">
        <v>177</v>
      </c>
      <c r="B23" s="120"/>
      <c r="C23" s="120">
        <f>B15+C19-C15</f>
        <v>0</v>
      </c>
      <c r="D23" s="120">
        <f t="shared" ref="D23:Q23" si="2">C15+D19-D15</f>
        <v>65.886524264165814</v>
      </c>
      <c r="E23" s="120">
        <f t="shared" si="2"/>
        <v>0</v>
      </c>
      <c r="F23" s="120">
        <f t="shared" si="2"/>
        <v>65.886524264165701</v>
      </c>
      <c r="G23" s="120">
        <f t="shared" si="2"/>
        <v>65.886524264165701</v>
      </c>
      <c r="H23" s="120">
        <f t="shared" si="2"/>
        <v>0</v>
      </c>
      <c r="I23" s="120">
        <f t="shared" si="2"/>
        <v>65.886524264165701</v>
      </c>
      <c r="J23" s="120">
        <f t="shared" si="2"/>
        <v>0</v>
      </c>
      <c r="K23" s="120">
        <f t="shared" si="2"/>
        <v>65.886524264165814</v>
      </c>
      <c r="L23" s="120">
        <f t="shared" si="2"/>
        <v>65.886524264165701</v>
      </c>
      <c r="M23" s="120">
        <f t="shared" si="2"/>
        <v>0</v>
      </c>
      <c r="N23" s="120">
        <f t="shared" si="2"/>
        <v>65.886524264165701</v>
      </c>
      <c r="O23" s="120">
        <f t="shared" si="2"/>
        <v>0</v>
      </c>
      <c r="P23" s="120">
        <f t="shared" si="2"/>
        <v>65.886524264165701</v>
      </c>
      <c r="Q23" s="120">
        <f t="shared" si="2"/>
        <v>65.886524264165701</v>
      </c>
    </row>
    <row r="24" spans="1:17" x14ac:dyDescent="0.25">
      <c r="A24" s="179" t="s">
        <v>176</v>
      </c>
      <c r="B24" s="189"/>
      <c r="C24" s="189">
        <f t="shared" ref="C24:Q24" si="3">B16+C20-C16</f>
        <v>21.122390977820743</v>
      </c>
      <c r="D24" s="189">
        <f t="shared" si="3"/>
        <v>0</v>
      </c>
      <c r="E24" s="189">
        <f t="shared" si="3"/>
        <v>21.122390977820714</v>
      </c>
      <c r="F24" s="189">
        <f t="shared" si="3"/>
        <v>21.122390977820714</v>
      </c>
      <c r="G24" s="189">
        <f t="shared" si="3"/>
        <v>0</v>
      </c>
      <c r="H24" s="189">
        <f t="shared" si="3"/>
        <v>21.122390977820714</v>
      </c>
      <c r="I24" s="189">
        <f t="shared" si="3"/>
        <v>0</v>
      </c>
      <c r="J24" s="189">
        <f t="shared" si="3"/>
        <v>21.122390977820714</v>
      </c>
      <c r="K24" s="189">
        <f t="shared" si="3"/>
        <v>0</v>
      </c>
      <c r="L24" s="189">
        <f t="shared" si="3"/>
        <v>21.1223909778207</v>
      </c>
      <c r="M24" s="189">
        <f t="shared" si="3"/>
        <v>0</v>
      </c>
      <c r="N24" s="189">
        <f t="shared" si="3"/>
        <v>21.122390977820714</v>
      </c>
      <c r="O24" s="189">
        <f t="shared" si="3"/>
        <v>0</v>
      </c>
      <c r="P24" s="189">
        <f t="shared" si="3"/>
        <v>21.122390977820714</v>
      </c>
      <c r="Q24" s="189">
        <f t="shared" si="3"/>
        <v>0</v>
      </c>
    </row>
    <row r="25" spans="1:17" x14ac:dyDescent="0.25">
      <c r="A25" s="119" t="s">
        <v>175</v>
      </c>
      <c r="B25" s="118"/>
      <c r="C25" s="118">
        <f t="shared" ref="C25:Q25" si="4">B17+C21-C17</f>
        <v>0</v>
      </c>
      <c r="D25" s="118">
        <f t="shared" si="4"/>
        <v>0.6422346721870813</v>
      </c>
      <c r="E25" s="118">
        <f t="shared" si="4"/>
        <v>0.6422346721870813</v>
      </c>
      <c r="F25" s="118">
        <f t="shared" si="4"/>
        <v>0</v>
      </c>
      <c r="G25" s="118">
        <f t="shared" si="4"/>
        <v>0.6422346721870813</v>
      </c>
      <c r="H25" s="118">
        <f t="shared" si="4"/>
        <v>0</v>
      </c>
      <c r="I25" s="118">
        <f t="shared" si="4"/>
        <v>0.6422346721870813</v>
      </c>
      <c r="J25" s="118">
        <f t="shared" si="4"/>
        <v>0.6422346721870813</v>
      </c>
      <c r="K25" s="118">
        <f t="shared" si="4"/>
        <v>0</v>
      </c>
      <c r="L25" s="118">
        <f t="shared" si="4"/>
        <v>0.6422346721870813</v>
      </c>
      <c r="M25" s="118">
        <f t="shared" si="4"/>
        <v>0</v>
      </c>
      <c r="N25" s="118">
        <f t="shared" si="4"/>
        <v>0.6422346721870813</v>
      </c>
      <c r="O25" s="118">
        <f t="shared" si="4"/>
        <v>0.6422346721870813</v>
      </c>
      <c r="P25" s="118">
        <f t="shared" si="4"/>
        <v>0</v>
      </c>
      <c r="Q25" s="118">
        <f t="shared" si="4"/>
        <v>0.6422346721870813</v>
      </c>
    </row>
    <row r="26" spans="1:17" x14ac:dyDescent="0.25">
      <c r="A26" s="31" t="s">
        <v>138</v>
      </c>
      <c r="B26" s="70"/>
      <c r="C26" s="70"/>
      <c r="D26" s="70"/>
      <c r="E26" s="70"/>
      <c r="F26" s="70"/>
      <c r="G26" s="70"/>
      <c r="H26" s="70"/>
      <c r="I26" s="70"/>
      <c r="J26" s="70"/>
      <c r="K26" s="70"/>
      <c r="L26" s="70"/>
      <c r="M26" s="70"/>
      <c r="N26" s="70"/>
      <c r="O26" s="70"/>
      <c r="P26" s="70"/>
      <c r="Q26" s="70"/>
    </row>
    <row r="27" spans="1:17" x14ac:dyDescent="0.25">
      <c r="A27" s="110" t="s">
        <v>177</v>
      </c>
      <c r="B27" s="120">
        <f>B15-B10</f>
        <v>128.5258048221101</v>
      </c>
      <c r="C27" s="120">
        <f t="shared" ref="C27:Q27" si="5">C15-C10</f>
        <v>135.72199866123822</v>
      </c>
      <c r="D27" s="120">
        <f t="shared" si="5"/>
        <v>67.584982892397647</v>
      </c>
      <c r="E27" s="120">
        <f t="shared" si="5"/>
        <v>145.18920515076286</v>
      </c>
      <c r="F27" s="120">
        <f t="shared" si="5"/>
        <v>108.02845231744072</v>
      </c>
      <c r="G27" s="120">
        <f t="shared" si="5"/>
        <v>59.270060847179479</v>
      </c>
      <c r="H27" s="120">
        <f t="shared" si="5"/>
        <v>193.07794584710143</v>
      </c>
      <c r="I27" s="120">
        <f t="shared" si="5"/>
        <v>92.021285924486619</v>
      </c>
      <c r="J27" s="120">
        <f t="shared" si="5"/>
        <v>95.469867794686365</v>
      </c>
      <c r="K27" s="120">
        <f t="shared" si="5"/>
        <v>280.30228328448851</v>
      </c>
      <c r="L27" s="120">
        <f t="shared" si="5"/>
        <v>236.8680977086546</v>
      </c>
      <c r="M27" s="120">
        <f t="shared" si="5"/>
        <v>234.12987593419115</v>
      </c>
      <c r="N27" s="120">
        <f t="shared" si="5"/>
        <v>135.7991241371692</v>
      </c>
      <c r="O27" s="120">
        <f t="shared" si="5"/>
        <v>325.37806473068844</v>
      </c>
      <c r="P27" s="120">
        <f t="shared" si="5"/>
        <v>412.4806546127611</v>
      </c>
      <c r="Q27" s="120">
        <f t="shared" si="5"/>
        <v>65.316729750059494</v>
      </c>
    </row>
    <row r="28" spans="1:17" x14ac:dyDescent="0.25">
      <c r="A28" s="180" t="s">
        <v>176</v>
      </c>
      <c r="B28" s="189">
        <f t="shared" ref="B28:Q28" si="6">B16-B11</f>
        <v>47.495625959664295</v>
      </c>
      <c r="C28" s="189">
        <f t="shared" si="6"/>
        <v>25.972302578641973</v>
      </c>
      <c r="D28" s="189">
        <f t="shared" si="6"/>
        <v>19.798660389619329</v>
      </c>
      <c r="E28" s="189">
        <f t="shared" si="6"/>
        <v>80.298511246343665</v>
      </c>
      <c r="F28" s="189">
        <f t="shared" si="6"/>
        <v>85.823340090634133</v>
      </c>
      <c r="G28" s="189">
        <f t="shared" si="6"/>
        <v>57.462886460152916</v>
      </c>
      <c r="H28" s="189">
        <f t="shared" si="6"/>
        <v>34.300567965037359</v>
      </c>
      <c r="I28" s="189">
        <f t="shared" si="6"/>
        <v>29.822211163883736</v>
      </c>
      <c r="J28" s="189">
        <f t="shared" si="6"/>
        <v>58.671955495354354</v>
      </c>
      <c r="K28" s="189">
        <f t="shared" si="6"/>
        <v>67.180377925194648</v>
      </c>
      <c r="L28" s="189">
        <f t="shared" si="6"/>
        <v>35.847394731518889</v>
      </c>
      <c r="M28" s="189">
        <f t="shared" si="6"/>
        <v>45.450509803938502</v>
      </c>
      <c r="N28" s="189">
        <f t="shared" si="6"/>
        <v>15.36303958775494</v>
      </c>
      <c r="O28" s="189">
        <f t="shared" si="6"/>
        <v>41.949295106352793</v>
      </c>
      <c r="P28" s="189">
        <f t="shared" si="6"/>
        <v>29.26932559908812</v>
      </c>
      <c r="Q28" s="189">
        <f t="shared" si="6"/>
        <v>230.23591470379333</v>
      </c>
    </row>
    <row r="29" spans="1:17" x14ac:dyDescent="0.25">
      <c r="A29" s="108" t="s">
        <v>175</v>
      </c>
      <c r="B29" s="118">
        <f t="shared" ref="B29:Q29" si="7">B17-B12</f>
        <v>0.76809398141648888</v>
      </c>
      <c r="C29" s="118">
        <f t="shared" si="7"/>
        <v>0.41290917702635888</v>
      </c>
      <c r="D29" s="118">
        <f t="shared" si="7"/>
        <v>0.75743819717090055</v>
      </c>
      <c r="E29" s="118">
        <f t="shared" si="7"/>
        <v>1.43674770772048</v>
      </c>
      <c r="F29" s="118">
        <f t="shared" si="7"/>
        <v>3.1385193365267123</v>
      </c>
      <c r="G29" s="118">
        <f t="shared" si="7"/>
        <v>1.3710929851501383</v>
      </c>
      <c r="H29" s="118">
        <f t="shared" si="7"/>
        <v>1.8832433364257026</v>
      </c>
      <c r="I29" s="118">
        <f t="shared" si="7"/>
        <v>0.88507065148485875</v>
      </c>
      <c r="J29" s="118">
        <f t="shared" si="7"/>
        <v>0.61918545311202333</v>
      </c>
      <c r="K29" s="118">
        <f t="shared" si="7"/>
        <v>0.69922127299624037</v>
      </c>
      <c r="L29" s="118">
        <f t="shared" si="7"/>
        <v>0.68911113511071864</v>
      </c>
      <c r="M29" s="118">
        <f t="shared" si="7"/>
        <v>2.110717800376861</v>
      </c>
      <c r="N29" s="118">
        <f t="shared" si="7"/>
        <v>0.60528807652862504</v>
      </c>
      <c r="O29" s="118">
        <f t="shared" si="7"/>
        <v>8.4289231409864627</v>
      </c>
      <c r="P29" s="118">
        <f t="shared" si="7"/>
        <v>6.4753014646102152</v>
      </c>
      <c r="Q29" s="118">
        <f t="shared" si="7"/>
        <v>6.3314104925416714</v>
      </c>
    </row>
    <row r="30" spans="1:17" x14ac:dyDescent="0.25">
      <c r="A30" s="123"/>
      <c r="B30" s="122"/>
      <c r="C30" s="122"/>
      <c r="D30" s="122"/>
      <c r="E30" s="122"/>
      <c r="F30" s="122"/>
      <c r="G30" s="122"/>
      <c r="H30" s="122"/>
      <c r="I30" s="122"/>
      <c r="J30" s="122"/>
      <c r="K30" s="122"/>
      <c r="L30" s="122"/>
      <c r="M30" s="122"/>
      <c r="N30" s="122"/>
      <c r="O30" s="122"/>
      <c r="P30" s="122"/>
      <c r="Q30" s="122"/>
    </row>
    <row r="31" spans="1:17" x14ac:dyDescent="0.25">
      <c r="A31" s="31" t="s">
        <v>77</v>
      </c>
      <c r="B31" s="217"/>
      <c r="C31" s="217"/>
      <c r="D31" s="217"/>
      <c r="E31" s="217"/>
      <c r="F31" s="217"/>
      <c r="G31" s="217"/>
      <c r="H31" s="217"/>
      <c r="I31" s="217"/>
      <c r="J31" s="217"/>
      <c r="K31" s="217"/>
      <c r="L31" s="217"/>
      <c r="M31" s="217"/>
      <c r="N31" s="217"/>
      <c r="O31" s="217"/>
      <c r="P31" s="217"/>
      <c r="Q31" s="217"/>
    </row>
    <row r="32" spans="1:17" x14ac:dyDescent="0.25">
      <c r="A32" s="50" t="s">
        <v>69</v>
      </c>
      <c r="B32" s="38">
        <v>609.33632698580027</v>
      </c>
      <c r="C32" s="38">
        <v>597.46189000000004</v>
      </c>
      <c r="D32" s="38">
        <v>652.52963</v>
      </c>
      <c r="E32" s="38">
        <v>530.42322999999999</v>
      </c>
      <c r="F32" s="38">
        <v>463.98392999999999</v>
      </c>
      <c r="G32" s="38">
        <v>500.93150985168535</v>
      </c>
      <c r="H32" s="38">
        <v>414.03799000000009</v>
      </c>
      <c r="I32" s="38">
        <v>435.88002000000006</v>
      </c>
      <c r="J32" s="38">
        <v>505.04845999999992</v>
      </c>
      <c r="K32" s="38">
        <v>346.91419000000008</v>
      </c>
      <c r="L32" s="38">
        <v>334.55085737771196</v>
      </c>
      <c r="M32" s="38">
        <v>324.62797219500038</v>
      </c>
      <c r="N32" s="38">
        <v>421.49190868335387</v>
      </c>
      <c r="O32" s="38">
        <v>295.18823100213808</v>
      </c>
      <c r="P32" s="38">
        <v>271.87486963006654</v>
      </c>
      <c r="Q32" s="38">
        <v>352.39002057152396</v>
      </c>
    </row>
    <row r="33" spans="1:17" x14ac:dyDescent="0.25">
      <c r="A33" s="55" t="s">
        <v>33</v>
      </c>
      <c r="B33" s="54">
        <v>82.023126030093749</v>
      </c>
      <c r="C33" s="54">
        <v>45.093870000000003</v>
      </c>
      <c r="D33" s="54">
        <v>12.993069999999999</v>
      </c>
      <c r="E33" s="54">
        <v>1.1010500000000001</v>
      </c>
      <c r="F33" s="54">
        <v>10.40324</v>
      </c>
      <c r="G33" s="54">
        <v>14.184432455253059</v>
      </c>
      <c r="H33" s="54">
        <v>6.2896399999999986</v>
      </c>
      <c r="I33" s="54">
        <v>0</v>
      </c>
      <c r="J33" s="54">
        <v>0</v>
      </c>
      <c r="K33" s="54">
        <v>0</v>
      </c>
      <c r="L33" s="54">
        <v>0.66880043813798251</v>
      </c>
      <c r="M33" s="54">
        <v>0</v>
      </c>
      <c r="N33" s="54">
        <v>0</v>
      </c>
      <c r="O33" s="54">
        <v>0</v>
      </c>
      <c r="P33" s="54">
        <v>0</v>
      </c>
      <c r="Q33" s="54">
        <v>0</v>
      </c>
    </row>
    <row r="34" spans="1:17" x14ac:dyDescent="0.25">
      <c r="A34" s="52" t="s">
        <v>32</v>
      </c>
      <c r="B34" s="51">
        <v>176.93552820528947</v>
      </c>
      <c r="C34" s="51">
        <v>253.58125999999999</v>
      </c>
      <c r="D34" s="51">
        <v>310.57017000000002</v>
      </c>
      <c r="E34" s="51">
        <v>228.76757999999998</v>
      </c>
      <c r="F34" s="51">
        <v>193.03825999999998</v>
      </c>
      <c r="G34" s="51">
        <v>212.50032908333108</v>
      </c>
      <c r="H34" s="51">
        <v>126.32068000000002</v>
      </c>
      <c r="I34" s="51">
        <v>152.25203999999999</v>
      </c>
      <c r="J34" s="51">
        <v>178.8767</v>
      </c>
      <c r="K34" s="51">
        <v>47.873780000000004</v>
      </c>
      <c r="L34" s="51">
        <v>61.860462622935991</v>
      </c>
      <c r="M34" s="51">
        <v>38.382941684538679</v>
      </c>
      <c r="N34" s="51">
        <v>94.72540357760704</v>
      </c>
      <c r="O34" s="51">
        <v>4.6576796515762524</v>
      </c>
      <c r="P34" s="51">
        <v>3.1288429747485735</v>
      </c>
      <c r="Q34" s="51">
        <v>53.310404127257101</v>
      </c>
    </row>
    <row r="35" spans="1:17" x14ac:dyDescent="0.25">
      <c r="A35" s="53" t="s">
        <v>31</v>
      </c>
      <c r="B35" s="51">
        <v>100.5063533008497</v>
      </c>
      <c r="C35" s="51">
        <v>44.9</v>
      </c>
      <c r="D35" s="51">
        <v>20.102460000000001</v>
      </c>
      <c r="E35" s="51">
        <v>43.776000000000003</v>
      </c>
      <c r="F35" s="51">
        <v>76.900099999999995</v>
      </c>
      <c r="G35" s="51">
        <v>44.926209906094911</v>
      </c>
      <c r="H35" s="51">
        <v>5.9007000000000005</v>
      </c>
      <c r="I35" s="51">
        <v>7.90022</v>
      </c>
      <c r="J35" s="51">
        <v>10.19943</v>
      </c>
      <c r="K35" s="51">
        <v>3.3006199999999999</v>
      </c>
      <c r="L35" s="51">
        <v>3.3436805998352233</v>
      </c>
      <c r="M35" s="51">
        <v>3.9887264736791801</v>
      </c>
      <c r="N35" s="51">
        <v>2.006193528905845</v>
      </c>
      <c r="O35" s="51">
        <v>4.6576796515762524</v>
      </c>
      <c r="P35" s="51">
        <v>2.1257284799847098</v>
      </c>
      <c r="Q35" s="51">
        <v>53.310404127257101</v>
      </c>
    </row>
    <row r="36" spans="1:17" x14ac:dyDescent="0.25">
      <c r="A36" s="53" t="s">
        <v>30</v>
      </c>
      <c r="B36" s="51">
        <v>0</v>
      </c>
      <c r="C36" s="51">
        <v>3.2924000000000011</v>
      </c>
      <c r="D36" s="51">
        <v>37.361099999999993</v>
      </c>
      <c r="E36" s="51">
        <v>4.4007500000000022</v>
      </c>
      <c r="F36" s="51">
        <v>3.2988399999999984</v>
      </c>
      <c r="G36" s="51">
        <v>17.579063227294835</v>
      </c>
      <c r="H36" s="51">
        <v>0</v>
      </c>
      <c r="I36" s="51">
        <v>1.096890000000001</v>
      </c>
      <c r="J36" s="51">
        <v>32.936409999999995</v>
      </c>
      <c r="K36" s="51">
        <v>28.56991</v>
      </c>
      <c r="L36" s="51">
        <v>0</v>
      </c>
      <c r="M36" s="51">
        <v>0</v>
      </c>
      <c r="N36" s="51">
        <v>0</v>
      </c>
      <c r="O36" s="51">
        <v>0</v>
      </c>
      <c r="P36" s="51">
        <v>0</v>
      </c>
      <c r="Q36" s="51">
        <v>0</v>
      </c>
    </row>
    <row r="37" spans="1:17" x14ac:dyDescent="0.25">
      <c r="A37" s="53" t="s">
        <v>76</v>
      </c>
      <c r="B37" s="51">
        <v>0</v>
      </c>
      <c r="C37" s="51">
        <v>0</v>
      </c>
      <c r="D37" s="51">
        <v>0</v>
      </c>
      <c r="E37" s="51">
        <v>0</v>
      </c>
      <c r="F37" s="51">
        <v>0</v>
      </c>
      <c r="G37" s="51">
        <v>0</v>
      </c>
      <c r="H37" s="51">
        <v>0</v>
      </c>
      <c r="I37" s="51">
        <v>0</v>
      </c>
      <c r="J37" s="51">
        <v>0</v>
      </c>
      <c r="K37" s="51">
        <v>0</v>
      </c>
      <c r="L37" s="51">
        <v>0</v>
      </c>
      <c r="M37" s="51">
        <v>0</v>
      </c>
      <c r="N37" s="51">
        <v>1.0033607733136911</v>
      </c>
      <c r="O37" s="51">
        <v>0</v>
      </c>
      <c r="P37" s="51">
        <v>1.0031144947638637</v>
      </c>
      <c r="Q37" s="51">
        <v>0</v>
      </c>
    </row>
    <row r="38" spans="1:17" x14ac:dyDescent="0.25">
      <c r="A38" s="53" t="s">
        <v>29</v>
      </c>
      <c r="B38" s="51">
        <v>76.42917490443979</v>
      </c>
      <c r="C38" s="51">
        <v>205.38885999999999</v>
      </c>
      <c r="D38" s="51">
        <v>253.10661000000002</v>
      </c>
      <c r="E38" s="51">
        <v>180.59082999999998</v>
      </c>
      <c r="F38" s="51">
        <v>112.83932</v>
      </c>
      <c r="G38" s="51">
        <v>149.99505594994133</v>
      </c>
      <c r="H38" s="51">
        <v>120.41998000000002</v>
      </c>
      <c r="I38" s="51">
        <v>143.25493</v>
      </c>
      <c r="J38" s="51">
        <v>135.74086</v>
      </c>
      <c r="K38" s="51">
        <v>6.6937300000000022</v>
      </c>
      <c r="L38" s="51">
        <v>53.501057849692124</v>
      </c>
      <c r="M38" s="51">
        <v>34.3942152108595</v>
      </c>
      <c r="N38" s="51">
        <v>91.715849275387498</v>
      </c>
      <c r="O38" s="51">
        <v>0</v>
      </c>
      <c r="P38" s="51">
        <v>0</v>
      </c>
      <c r="Q38" s="51">
        <v>0</v>
      </c>
    </row>
    <row r="39" spans="1:17" x14ac:dyDescent="0.25">
      <c r="A39" s="53" t="s">
        <v>28</v>
      </c>
      <c r="B39" s="51">
        <v>0</v>
      </c>
      <c r="C39" s="51">
        <v>0</v>
      </c>
      <c r="D39" s="51">
        <v>0</v>
      </c>
      <c r="E39" s="51">
        <v>0</v>
      </c>
      <c r="F39" s="51">
        <v>0</v>
      </c>
      <c r="G39" s="51">
        <v>0</v>
      </c>
      <c r="H39" s="51">
        <v>0</v>
      </c>
      <c r="I39" s="51">
        <v>0</v>
      </c>
      <c r="J39" s="51">
        <v>0</v>
      </c>
      <c r="K39" s="51">
        <v>9.3095199999999991</v>
      </c>
      <c r="L39" s="51">
        <v>5.0157241734086409</v>
      </c>
      <c r="M39" s="51">
        <v>0</v>
      </c>
      <c r="N39" s="51">
        <v>0</v>
      </c>
      <c r="O39" s="51">
        <v>0</v>
      </c>
      <c r="P39" s="51">
        <v>0</v>
      </c>
      <c r="Q39" s="51">
        <v>0</v>
      </c>
    </row>
    <row r="40" spans="1:17" x14ac:dyDescent="0.25">
      <c r="A40" s="52" t="s">
        <v>27</v>
      </c>
      <c r="B40" s="51">
        <v>226.04106448478365</v>
      </c>
      <c r="C40" s="51">
        <v>196.34811999999999</v>
      </c>
      <c r="D40" s="51">
        <v>193.93893</v>
      </c>
      <c r="E40" s="51">
        <v>102.41705</v>
      </c>
      <c r="F40" s="51">
        <v>73.989469999999997</v>
      </c>
      <c r="G40" s="51">
        <v>72.512918641865326</v>
      </c>
      <c r="H40" s="51">
        <v>76.520300000000006</v>
      </c>
      <c r="I40" s="51">
        <v>78.729140000000001</v>
      </c>
      <c r="J40" s="51">
        <v>133.68391</v>
      </c>
      <c r="K40" s="51">
        <v>113.81074</v>
      </c>
      <c r="L40" s="51">
        <v>122.31310561020439</v>
      </c>
      <c r="M40" s="51">
        <v>128.89234301418151</v>
      </c>
      <c r="N40" s="51">
        <v>122.57917518883018</v>
      </c>
      <c r="O40" s="51">
        <v>101.13616470911275</v>
      </c>
      <c r="P40" s="51">
        <v>94.630700136968272</v>
      </c>
      <c r="Q40" s="51">
        <v>103.89121107075049</v>
      </c>
    </row>
    <row r="41" spans="1:17" x14ac:dyDescent="0.25">
      <c r="A41" s="53" t="s">
        <v>66</v>
      </c>
      <c r="B41" s="51">
        <v>226.04106448478365</v>
      </c>
      <c r="C41" s="51">
        <v>196.34811999999999</v>
      </c>
      <c r="D41" s="51">
        <v>193.93893</v>
      </c>
      <c r="E41" s="51">
        <v>102.41705</v>
      </c>
      <c r="F41" s="51">
        <v>73.989469999999997</v>
      </c>
      <c r="G41" s="51">
        <v>72.512918641865326</v>
      </c>
      <c r="H41" s="51">
        <v>76.520300000000006</v>
      </c>
      <c r="I41" s="51">
        <v>78.729140000000001</v>
      </c>
      <c r="J41" s="51">
        <v>133.68391</v>
      </c>
      <c r="K41" s="51">
        <v>113.81074</v>
      </c>
      <c r="L41" s="51">
        <v>122.31310561020439</v>
      </c>
      <c r="M41" s="51">
        <v>128.89234301418151</v>
      </c>
      <c r="N41" s="51">
        <v>122.57917518883018</v>
      </c>
      <c r="O41" s="51">
        <v>101.13616470911275</v>
      </c>
      <c r="P41" s="51">
        <v>94.630700136968272</v>
      </c>
      <c r="Q41" s="51">
        <v>103.89121107075049</v>
      </c>
    </row>
    <row r="42" spans="1:17" x14ac:dyDescent="0.25">
      <c r="A42" s="53" t="s">
        <v>25</v>
      </c>
      <c r="B42" s="51">
        <v>0</v>
      </c>
      <c r="C42" s="51">
        <v>0</v>
      </c>
      <c r="D42" s="51">
        <v>0</v>
      </c>
      <c r="E42" s="51">
        <v>0</v>
      </c>
      <c r="F42" s="51">
        <v>0</v>
      </c>
      <c r="G42" s="51">
        <v>0</v>
      </c>
      <c r="H42" s="51">
        <v>0</v>
      </c>
      <c r="I42" s="51">
        <v>0</v>
      </c>
      <c r="J42" s="51">
        <v>0</v>
      </c>
      <c r="K42" s="51">
        <v>0</v>
      </c>
      <c r="L42" s="51">
        <v>0</v>
      </c>
      <c r="M42" s="51">
        <v>0</v>
      </c>
      <c r="N42" s="51">
        <v>0</v>
      </c>
      <c r="O42" s="51">
        <v>0</v>
      </c>
      <c r="P42" s="51">
        <v>0</v>
      </c>
      <c r="Q42" s="51">
        <v>0</v>
      </c>
    </row>
    <row r="43" spans="1:17" x14ac:dyDescent="0.25">
      <c r="A43" s="52" t="s">
        <v>24</v>
      </c>
      <c r="B43" s="51">
        <v>0</v>
      </c>
      <c r="C43" s="51">
        <v>11.43038</v>
      </c>
      <c r="D43" s="51">
        <v>9.6443400000000015</v>
      </c>
      <c r="E43" s="51">
        <v>12.09986</v>
      </c>
      <c r="F43" s="51">
        <v>19.100289999999998</v>
      </c>
      <c r="G43" s="51">
        <v>14.45017584210844</v>
      </c>
      <c r="H43" s="51">
        <v>15.30095</v>
      </c>
      <c r="I43" s="51">
        <v>16.693000000000001</v>
      </c>
      <c r="J43" s="51">
        <v>18.3</v>
      </c>
      <c r="K43" s="51">
        <v>19.29879</v>
      </c>
      <c r="L43" s="51">
        <v>11.822892415147534</v>
      </c>
      <c r="M43" s="51">
        <v>15.09513005063299</v>
      </c>
      <c r="N43" s="51">
        <v>19.58521298724002</v>
      </c>
      <c r="O43" s="51">
        <v>6.2108252140717752</v>
      </c>
      <c r="P43" s="51">
        <v>13.447033004333889</v>
      </c>
      <c r="Q43" s="51">
        <v>17.697619651822038</v>
      </c>
    </row>
    <row r="44" spans="1:17" x14ac:dyDescent="0.25">
      <c r="A44" s="53" t="s">
        <v>23</v>
      </c>
      <c r="B44" s="51">
        <v>0</v>
      </c>
      <c r="C44" s="51">
        <v>11.43038</v>
      </c>
      <c r="D44" s="51">
        <v>9.6443400000000015</v>
      </c>
      <c r="E44" s="51">
        <v>12.09986</v>
      </c>
      <c r="F44" s="51">
        <v>19.100289999999998</v>
      </c>
      <c r="G44" s="51">
        <v>14.45017584210844</v>
      </c>
      <c r="H44" s="51">
        <v>15.30095</v>
      </c>
      <c r="I44" s="51">
        <v>16.693000000000001</v>
      </c>
      <c r="J44" s="51">
        <v>18.3</v>
      </c>
      <c r="K44" s="51">
        <v>19.29879</v>
      </c>
      <c r="L44" s="51">
        <v>11.822892415147534</v>
      </c>
      <c r="M44" s="51">
        <v>15.09513005063299</v>
      </c>
      <c r="N44" s="51">
        <v>19.58521298724002</v>
      </c>
      <c r="O44" s="51">
        <v>6.2108252140717752</v>
      </c>
      <c r="P44" s="51">
        <v>13.447033004333889</v>
      </c>
      <c r="Q44" s="51">
        <v>17.697619651822038</v>
      </c>
    </row>
    <row r="45" spans="1:17" x14ac:dyDescent="0.25">
      <c r="A45" s="53" t="s">
        <v>74</v>
      </c>
      <c r="B45" s="51">
        <v>0</v>
      </c>
      <c r="C45" s="51">
        <v>0.1</v>
      </c>
      <c r="D45" s="51">
        <v>9.9700000000000344E-2</v>
      </c>
      <c r="E45" s="51">
        <v>0</v>
      </c>
      <c r="F45" s="51">
        <v>0</v>
      </c>
      <c r="G45" s="51">
        <v>0</v>
      </c>
      <c r="H45" s="51">
        <v>0</v>
      </c>
      <c r="I45" s="51">
        <v>0</v>
      </c>
      <c r="J45" s="51">
        <v>0</v>
      </c>
      <c r="K45" s="51">
        <v>0.60560999999999965</v>
      </c>
      <c r="L45" s="51">
        <v>0.35826891953438955</v>
      </c>
      <c r="M45" s="51">
        <v>0.35828932917824474</v>
      </c>
      <c r="N45" s="51">
        <v>0</v>
      </c>
      <c r="O45" s="51">
        <v>0</v>
      </c>
      <c r="P45" s="51">
        <v>0</v>
      </c>
      <c r="Q45" s="51">
        <v>0</v>
      </c>
    </row>
    <row r="46" spans="1:17" x14ac:dyDescent="0.25">
      <c r="A46" s="53" t="s">
        <v>73</v>
      </c>
      <c r="B46" s="51">
        <v>0</v>
      </c>
      <c r="C46" s="51">
        <v>0</v>
      </c>
      <c r="D46" s="51">
        <v>0</v>
      </c>
      <c r="E46" s="51">
        <v>0</v>
      </c>
      <c r="F46" s="51">
        <v>0</v>
      </c>
      <c r="G46" s="51">
        <v>0</v>
      </c>
      <c r="H46" s="51">
        <v>0</v>
      </c>
      <c r="I46" s="51">
        <v>0</v>
      </c>
      <c r="J46" s="51">
        <v>0</v>
      </c>
      <c r="K46" s="51">
        <v>0</v>
      </c>
      <c r="L46" s="51">
        <v>0</v>
      </c>
      <c r="M46" s="51">
        <v>0</v>
      </c>
      <c r="N46" s="51">
        <v>0</v>
      </c>
      <c r="O46" s="51">
        <v>0</v>
      </c>
      <c r="P46" s="51">
        <v>0</v>
      </c>
      <c r="Q46" s="51">
        <v>0</v>
      </c>
    </row>
    <row r="47" spans="1:17" x14ac:dyDescent="0.25">
      <c r="A47" s="53" t="s">
        <v>72</v>
      </c>
      <c r="B47" s="51">
        <v>0</v>
      </c>
      <c r="C47" s="51">
        <v>0</v>
      </c>
      <c r="D47" s="51">
        <v>0</v>
      </c>
      <c r="E47" s="51">
        <v>0</v>
      </c>
      <c r="F47" s="51">
        <v>0</v>
      </c>
      <c r="G47" s="51">
        <v>0</v>
      </c>
      <c r="H47" s="51">
        <v>0</v>
      </c>
      <c r="I47" s="51">
        <v>0</v>
      </c>
      <c r="J47" s="51">
        <v>0</v>
      </c>
      <c r="K47" s="51">
        <v>0</v>
      </c>
      <c r="L47" s="51">
        <v>0</v>
      </c>
      <c r="M47" s="51">
        <v>0</v>
      </c>
      <c r="N47" s="51">
        <v>0</v>
      </c>
      <c r="O47" s="51">
        <v>0</v>
      </c>
      <c r="P47" s="51">
        <v>0</v>
      </c>
      <c r="Q47" s="51">
        <v>0</v>
      </c>
    </row>
    <row r="48" spans="1:17" x14ac:dyDescent="0.25">
      <c r="A48" s="53" t="s">
        <v>71</v>
      </c>
      <c r="B48" s="51">
        <v>0</v>
      </c>
      <c r="C48" s="51">
        <v>0</v>
      </c>
      <c r="D48" s="51">
        <v>0</v>
      </c>
      <c r="E48" s="51">
        <v>0</v>
      </c>
      <c r="F48" s="51">
        <v>0</v>
      </c>
      <c r="G48" s="51">
        <v>0</v>
      </c>
      <c r="H48" s="51">
        <v>0</v>
      </c>
      <c r="I48" s="51">
        <v>0</v>
      </c>
      <c r="J48" s="51">
        <v>0</v>
      </c>
      <c r="K48" s="51">
        <v>0</v>
      </c>
      <c r="L48" s="51">
        <v>0</v>
      </c>
      <c r="M48" s="51">
        <v>0</v>
      </c>
      <c r="N48" s="51">
        <v>0</v>
      </c>
      <c r="O48" s="51">
        <v>0</v>
      </c>
      <c r="P48" s="51">
        <v>0</v>
      </c>
      <c r="Q48" s="51">
        <v>0</v>
      </c>
    </row>
    <row r="49" spans="1:17" x14ac:dyDescent="0.25">
      <c r="A49" s="52" t="s">
        <v>22</v>
      </c>
      <c r="B49" s="51">
        <v>0</v>
      </c>
      <c r="C49" s="51">
        <v>0</v>
      </c>
      <c r="D49" s="51">
        <v>3.6145199999999846</v>
      </c>
      <c r="E49" s="51">
        <v>60.50763000000002</v>
      </c>
      <c r="F49" s="51">
        <v>46.55628999999999</v>
      </c>
      <c r="G49" s="51">
        <v>41.20157922575784</v>
      </c>
      <c r="H49" s="51">
        <v>35.053500000000092</v>
      </c>
      <c r="I49" s="51">
        <v>35.662600000000054</v>
      </c>
      <c r="J49" s="51">
        <v>39.699049999999943</v>
      </c>
      <c r="K49" s="51">
        <v>46.003500000000081</v>
      </c>
      <c r="L49" s="51">
        <v>68.404425542146569</v>
      </c>
      <c r="M49" s="51">
        <v>63.055918702405052</v>
      </c>
      <c r="N49" s="51">
        <v>63.962770656621629</v>
      </c>
      <c r="O49" s="51">
        <v>67.357353419134327</v>
      </c>
      <c r="P49" s="51">
        <v>57.226284068569797</v>
      </c>
      <c r="Q49" s="51">
        <v>64.679155371015014</v>
      </c>
    </row>
    <row r="50" spans="1:17" x14ac:dyDescent="0.25">
      <c r="A50" s="63" t="s">
        <v>21</v>
      </c>
      <c r="B50" s="62">
        <v>124.33660826563346</v>
      </c>
      <c r="C50" s="62">
        <v>90.908259999999999</v>
      </c>
      <c r="D50" s="62">
        <v>121.66889999999999</v>
      </c>
      <c r="E50" s="62">
        <v>125.53006000000001</v>
      </c>
      <c r="F50" s="62">
        <v>120.89637999999999</v>
      </c>
      <c r="G50" s="62">
        <v>146.08207460336965</v>
      </c>
      <c r="H50" s="62">
        <v>154.55292</v>
      </c>
      <c r="I50" s="62">
        <v>152.54324</v>
      </c>
      <c r="J50" s="62">
        <v>134.4888</v>
      </c>
      <c r="K50" s="62">
        <v>119.32177</v>
      </c>
      <c r="L50" s="62">
        <v>69.122901829605127</v>
      </c>
      <c r="M50" s="62">
        <v>78.843349414063951</v>
      </c>
      <c r="N50" s="62">
        <v>120.63934627305501</v>
      </c>
      <c r="O50" s="62">
        <v>115.82620800824296</v>
      </c>
      <c r="P50" s="62">
        <v>103.44200944544596</v>
      </c>
      <c r="Q50" s="62">
        <v>112.81163035067932</v>
      </c>
    </row>
    <row r="51" spans="1:17" x14ac:dyDescent="0.25">
      <c r="A51" s="191" t="s">
        <v>105</v>
      </c>
      <c r="B51" s="190">
        <f t="shared" ref="B51:Q51" si="8">SUM(B52:B54)</f>
        <v>609.33632698580027</v>
      </c>
      <c r="C51" s="190">
        <f t="shared" si="8"/>
        <v>597.46188999999993</v>
      </c>
      <c r="D51" s="190">
        <f t="shared" si="8"/>
        <v>652.52963</v>
      </c>
      <c r="E51" s="190">
        <f t="shared" si="8"/>
        <v>530.42322999999999</v>
      </c>
      <c r="F51" s="190">
        <f t="shared" si="8"/>
        <v>463.98392999999999</v>
      </c>
      <c r="G51" s="190">
        <f t="shared" si="8"/>
        <v>500.93150985168535</v>
      </c>
      <c r="H51" s="190">
        <f t="shared" si="8"/>
        <v>414.03799000000015</v>
      </c>
      <c r="I51" s="190">
        <f t="shared" si="8"/>
        <v>435.88002000000006</v>
      </c>
      <c r="J51" s="190">
        <f t="shared" si="8"/>
        <v>505.04845999999992</v>
      </c>
      <c r="K51" s="190">
        <f t="shared" si="8"/>
        <v>346.91419000000002</v>
      </c>
      <c r="L51" s="190">
        <f t="shared" si="8"/>
        <v>334.55085737771196</v>
      </c>
      <c r="M51" s="190">
        <f t="shared" si="8"/>
        <v>324.62797219500044</v>
      </c>
      <c r="N51" s="190">
        <f t="shared" si="8"/>
        <v>421.49190868335398</v>
      </c>
      <c r="O51" s="190">
        <f t="shared" si="8"/>
        <v>295.18823100213808</v>
      </c>
      <c r="P51" s="190">
        <f t="shared" si="8"/>
        <v>271.87486963006654</v>
      </c>
      <c r="Q51" s="190">
        <f t="shared" si="8"/>
        <v>352.39002057152396</v>
      </c>
    </row>
    <row r="52" spans="1:17" x14ac:dyDescent="0.25">
      <c r="A52" s="216" t="s">
        <v>41</v>
      </c>
      <c r="B52" s="220">
        <v>483.88162507390791</v>
      </c>
      <c r="C52" s="220">
        <v>473.04052010504637</v>
      </c>
      <c r="D52" s="220">
        <v>512.67212366264494</v>
      </c>
      <c r="E52" s="220">
        <v>447.449707353637</v>
      </c>
      <c r="F52" s="220">
        <v>402.82718116304915</v>
      </c>
      <c r="G52" s="220">
        <v>422.68883081665035</v>
      </c>
      <c r="H52" s="220">
        <v>335.16998619359981</v>
      </c>
      <c r="I52" s="220">
        <v>354.79854622853134</v>
      </c>
      <c r="J52" s="220">
        <v>453.74084416027131</v>
      </c>
      <c r="K52" s="220">
        <v>300.47022394847295</v>
      </c>
      <c r="L52" s="220">
        <v>282.96424104366207</v>
      </c>
      <c r="M52" s="220">
        <v>279.89370920067023</v>
      </c>
      <c r="N52" s="220">
        <v>296.84631658080025</v>
      </c>
      <c r="O52" s="220">
        <v>186.72714407307953</v>
      </c>
      <c r="P52" s="220">
        <v>98.325709250193498</v>
      </c>
      <c r="Q52" s="220">
        <v>272.63859418615755</v>
      </c>
    </row>
    <row r="53" spans="1:17" x14ac:dyDescent="0.25">
      <c r="A53" s="179" t="s">
        <v>40</v>
      </c>
      <c r="B53" s="219">
        <v>122.60239870754681</v>
      </c>
      <c r="C53" s="219">
        <v>121.45722205861063</v>
      </c>
      <c r="D53" s="219">
        <v>137.08841474394717</v>
      </c>
      <c r="E53" s="219">
        <v>80.780940807579441</v>
      </c>
      <c r="F53" s="219">
        <v>59.717892158489924</v>
      </c>
      <c r="G53" s="219">
        <v>76.407699020864712</v>
      </c>
      <c r="H53" s="219">
        <v>77.22901188383797</v>
      </c>
      <c r="I53" s="219">
        <v>79.326917851095757</v>
      </c>
      <c r="J53" s="219">
        <v>49.31973965416767</v>
      </c>
      <c r="K53" s="219">
        <v>43.791862416011547</v>
      </c>
      <c r="L53" s="219">
        <v>49.172689921508962</v>
      </c>
      <c r="M53" s="219">
        <v>42.802136504018904</v>
      </c>
      <c r="N53" s="219">
        <v>121.78985563827709</v>
      </c>
      <c r="O53" s="219">
        <v>108.11469166881092</v>
      </c>
      <c r="P53" s="219">
        <v>172.64097405672402</v>
      </c>
      <c r="Q53" s="219">
        <v>79.02176725189274</v>
      </c>
    </row>
    <row r="54" spans="1:17" x14ac:dyDescent="0.25">
      <c r="A54" s="119" t="s">
        <v>39</v>
      </c>
      <c r="B54" s="218">
        <v>2.8523032043455538</v>
      </c>
      <c r="C54" s="218">
        <v>2.964147836342923</v>
      </c>
      <c r="D54" s="218">
        <v>2.7690915934078788</v>
      </c>
      <c r="E54" s="218">
        <v>2.1925818387835712</v>
      </c>
      <c r="F54" s="218">
        <v>1.4388566784609103</v>
      </c>
      <c r="G54" s="218">
        <v>1.8349800141703163</v>
      </c>
      <c r="H54" s="218">
        <v>1.6389919225623748</v>
      </c>
      <c r="I54" s="218">
        <v>1.7545559203729855</v>
      </c>
      <c r="J54" s="218">
        <v>1.9878761855609557</v>
      </c>
      <c r="K54" s="218">
        <v>2.6521036355155223</v>
      </c>
      <c r="L54" s="218">
        <v>2.4139264125409317</v>
      </c>
      <c r="M54" s="218">
        <v>1.9321264903112929</v>
      </c>
      <c r="N54" s="218">
        <v>2.8557364642766134</v>
      </c>
      <c r="O54" s="218">
        <v>0.34639526024764383</v>
      </c>
      <c r="P54" s="218">
        <v>0.9081863231490459</v>
      </c>
      <c r="Q54" s="218">
        <v>0.72965913347365252</v>
      </c>
    </row>
    <row r="55" spans="1:17" x14ac:dyDescent="0.25">
      <c r="B55" s="13"/>
    </row>
    <row r="56" spans="1:17" x14ac:dyDescent="0.25">
      <c r="A56" s="31" t="s">
        <v>174</v>
      </c>
      <c r="B56" s="217"/>
      <c r="C56" s="217"/>
      <c r="D56" s="217"/>
      <c r="E56" s="217"/>
      <c r="F56" s="217"/>
      <c r="G56" s="217"/>
      <c r="H56" s="217"/>
      <c r="I56" s="217"/>
      <c r="J56" s="217"/>
      <c r="K56" s="217"/>
      <c r="L56" s="217"/>
      <c r="M56" s="217"/>
      <c r="N56" s="217"/>
      <c r="O56" s="217"/>
      <c r="P56" s="217"/>
      <c r="Q56" s="217"/>
    </row>
    <row r="57" spans="1:17" x14ac:dyDescent="0.25">
      <c r="A57" s="50" t="s">
        <v>69</v>
      </c>
      <c r="B57" s="38">
        <v>525.36531195529562</v>
      </c>
      <c r="C57" s="38">
        <v>1059.5735400000003</v>
      </c>
      <c r="D57" s="38">
        <v>1044.8731099999995</v>
      </c>
      <c r="E57" s="38">
        <v>1051.0880300000001</v>
      </c>
      <c r="F57" s="38">
        <v>1096.5681599999998</v>
      </c>
      <c r="G57" s="38">
        <v>1005.1826680179375</v>
      </c>
      <c r="H57" s="38">
        <v>974.47380999999984</v>
      </c>
      <c r="I57" s="38">
        <v>1015.1519700000002</v>
      </c>
      <c r="J57" s="38">
        <v>946.84221999999977</v>
      </c>
      <c r="K57" s="38">
        <v>901.55765999999994</v>
      </c>
      <c r="L57" s="38">
        <v>778.80217420650115</v>
      </c>
      <c r="M57" s="38">
        <v>933.94515257731291</v>
      </c>
      <c r="N57" s="38">
        <v>694.36933910727225</v>
      </c>
      <c r="O57" s="38">
        <v>805.22819713540514</v>
      </c>
      <c r="P57" s="38">
        <v>685.82707129392338</v>
      </c>
      <c r="Q57" s="38">
        <v>781.58180293097655</v>
      </c>
    </row>
    <row r="58" spans="1:17" x14ac:dyDescent="0.25">
      <c r="A58" s="55" t="s">
        <v>33</v>
      </c>
      <c r="B58" s="54">
        <v>0</v>
      </c>
      <c r="C58" s="54">
        <v>0</v>
      </c>
      <c r="D58" s="54">
        <v>0</v>
      </c>
      <c r="E58" s="54">
        <v>0</v>
      </c>
      <c r="F58" s="54">
        <v>0</v>
      </c>
      <c r="G58" s="54">
        <v>0</v>
      </c>
      <c r="H58" s="54">
        <v>0</v>
      </c>
      <c r="I58" s="54">
        <v>0</v>
      </c>
      <c r="J58" s="54">
        <v>0</v>
      </c>
      <c r="K58" s="54">
        <v>0</v>
      </c>
      <c r="L58" s="54">
        <v>0</v>
      </c>
      <c r="M58" s="54">
        <v>0</v>
      </c>
      <c r="N58" s="54">
        <v>0</v>
      </c>
      <c r="O58" s="54">
        <v>0</v>
      </c>
      <c r="P58" s="54">
        <v>0</v>
      </c>
      <c r="Q58" s="54">
        <v>0</v>
      </c>
    </row>
    <row r="59" spans="1:17" x14ac:dyDescent="0.25">
      <c r="A59" s="52" t="s">
        <v>32</v>
      </c>
      <c r="B59" s="51">
        <v>525.36531195529562</v>
      </c>
      <c r="C59" s="51">
        <v>706.76576999999986</v>
      </c>
      <c r="D59" s="51">
        <v>698.47425999999984</v>
      </c>
      <c r="E59" s="51">
        <v>740.68868999999972</v>
      </c>
      <c r="F59" s="51">
        <v>739.86842999999999</v>
      </c>
      <c r="G59" s="51">
        <v>619.75636541467532</v>
      </c>
      <c r="H59" s="51">
        <v>653.47531000000015</v>
      </c>
      <c r="I59" s="51">
        <v>688.05297999999982</v>
      </c>
      <c r="J59" s="51">
        <v>655.34075999999982</v>
      </c>
      <c r="K59" s="51">
        <v>637.87019999999984</v>
      </c>
      <c r="L59" s="51">
        <v>568.66440495493907</v>
      </c>
      <c r="M59" s="51">
        <v>550.97103873890956</v>
      </c>
      <c r="N59" s="51">
        <v>374.48296167099926</v>
      </c>
      <c r="O59" s="51">
        <v>414.54977753475407</v>
      </c>
      <c r="P59" s="51">
        <v>398.83045706927129</v>
      </c>
      <c r="Q59" s="51">
        <v>395.61687524036358</v>
      </c>
    </row>
    <row r="60" spans="1:17" x14ac:dyDescent="0.25">
      <c r="A60" s="53" t="s">
        <v>31</v>
      </c>
      <c r="B60" s="51">
        <v>0</v>
      </c>
      <c r="C60" s="51">
        <v>14.2</v>
      </c>
      <c r="D60" s="51">
        <v>22.5</v>
      </c>
      <c r="E60" s="51">
        <v>21.3</v>
      </c>
      <c r="F60" s="51">
        <v>1.1999000000000013</v>
      </c>
      <c r="G60" s="51">
        <v>4.7291563521566751</v>
      </c>
      <c r="H60" s="51">
        <v>16.59918</v>
      </c>
      <c r="I60" s="51">
        <v>13.599779999999999</v>
      </c>
      <c r="J60" s="51">
        <v>11.30057</v>
      </c>
      <c r="K60" s="51">
        <v>2.2940299999999998</v>
      </c>
      <c r="L60" s="51">
        <v>1.1232725333386466</v>
      </c>
      <c r="M60" s="51">
        <v>1.1232725333386466</v>
      </c>
      <c r="N60" s="51">
        <v>0</v>
      </c>
      <c r="O60" s="51">
        <v>0</v>
      </c>
      <c r="P60" s="51">
        <v>0</v>
      </c>
      <c r="Q60" s="51">
        <v>0</v>
      </c>
    </row>
    <row r="61" spans="1:17" x14ac:dyDescent="0.25">
      <c r="A61" s="53" t="s">
        <v>30</v>
      </c>
      <c r="B61" s="51">
        <v>0</v>
      </c>
      <c r="C61" s="51">
        <v>142.7868</v>
      </c>
      <c r="D61" s="51">
        <v>101.05852</v>
      </c>
      <c r="E61" s="51">
        <v>153.79734999999999</v>
      </c>
      <c r="F61" s="51">
        <v>152.76955999999998</v>
      </c>
      <c r="G61" s="51">
        <v>99.980790856145376</v>
      </c>
      <c r="H61" s="51">
        <v>95.590080000000015</v>
      </c>
      <c r="I61" s="51">
        <v>108.72592999999999</v>
      </c>
      <c r="J61" s="51">
        <v>97.809649999999991</v>
      </c>
      <c r="K61" s="51">
        <v>96.693409999999886</v>
      </c>
      <c r="L61" s="51">
        <v>67.019628717069907</v>
      </c>
      <c r="M61" s="51">
        <v>70.316689775986276</v>
      </c>
      <c r="N61" s="51">
        <v>59.32901292043497</v>
      </c>
      <c r="O61" s="51">
        <v>62.627584640158183</v>
      </c>
      <c r="P61" s="51">
        <v>61.528627442555759</v>
      </c>
      <c r="Q61" s="51">
        <v>75.808050736870058</v>
      </c>
    </row>
    <row r="62" spans="1:17" x14ac:dyDescent="0.25">
      <c r="A62" s="53" t="s">
        <v>76</v>
      </c>
      <c r="B62" s="51">
        <v>4.1080271554482124</v>
      </c>
      <c r="C62" s="51">
        <v>13.299219999999991</v>
      </c>
      <c r="D62" s="51">
        <v>13.302420000000211</v>
      </c>
      <c r="E62" s="51">
        <v>21.498770000000036</v>
      </c>
      <c r="F62" s="51">
        <v>15.398069999999962</v>
      </c>
      <c r="G62" s="51">
        <v>15.381679237211983</v>
      </c>
      <c r="H62" s="51">
        <v>15.396220000000085</v>
      </c>
      <c r="I62" s="51">
        <v>14.301179999999931</v>
      </c>
      <c r="J62" s="51">
        <v>11.301079999999956</v>
      </c>
      <c r="K62" s="51">
        <v>11.297280000000001</v>
      </c>
      <c r="L62" s="51">
        <v>11.273437189756578</v>
      </c>
      <c r="M62" s="51">
        <v>12.300771473418763</v>
      </c>
      <c r="N62" s="51">
        <v>11.106332952233288</v>
      </c>
      <c r="O62" s="51">
        <v>13.041674085105797</v>
      </c>
      <c r="P62" s="51">
        <v>9.0050097178730084</v>
      </c>
      <c r="Q62" s="51">
        <v>16.097781083543623</v>
      </c>
    </row>
    <row r="63" spans="1:17" x14ac:dyDescent="0.25">
      <c r="A63" s="53" t="s">
        <v>29</v>
      </c>
      <c r="B63" s="51">
        <v>0</v>
      </c>
      <c r="C63" s="51">
        <v>56.397899999999993</v>
      </c>
      <c r="D63" s="51">
        <v>57.308629999999994</v>
      </c>
      <c r="E63" s="51">
        <v>54.497860000000031</v>
      </c>
      <c r="F63" s="51">
        <v>40.091039999999992</v>
      </c>
      <c r="G63" s="51">
        <v>2.8661514034547508</v>
      </c>
      <c r="H63" s="51">
        <v>50.589820000000003</v>
      </c>
      <c r="I63" s="51">
        <v>34.4</v>
      </c>
      <c r="J63" s="51">
        <v>37.299999999999997</v>
      </c>
      <c r="K63" s="51">
        <v>0</v>
      </c>
      <c r="L63" s="51">
        <v>0</v>
      </c>
      <c r="M63" s="51">
        <v>0</v>
      </c>
      <c r="N63" s="51">
        <v>0</v>
      </c>
      <c r="O63" s="51">
        <v>0</v>
      </c>
      <c r="P63" s="51">
        <v>0</v>
      </c>
      <c r="Q63" s="51">
        <v>0</v>
      </c>
    </row>
    <row r="64" spans="1:17" x14ac:dyDescent="0.25">
      <c r="A64" s="53" t="s">
        <v>28</v>
      </c>
      <c r="B64" s="51">
        <v>0</v>
      </c>
      <c r="C64" s="51">
        <v>98.596029999999871</v>
      </c>
      <c r="D64" s="51">
        <v>108.10498999999959</v>
      </c>
      <c r="E64" s="51">
        <v>123.89788999999962</v>
      </c>
      <c r="F64" s="51">
        <v>107.90986000000009</v>
      </c>
      <c r="G64" s="51">
        <v>76.43057060945813</v>
      </c>
      <c r="H64" s="51">
        <v>90.709299999999928</v>
      </c>
      <c r="I64" s="51">
        <v>104.60514999999998</v>
      </c>
      <c r="J64" s="51">
        <v>106.00627999999983</v>
      </c>
      <c r="K64" s="51">
        <v>97.488579999999956</v>
      </c>
      <c r="L64" s="51">
        <v>83.11771487362887</v>
      </c>
      <c r="M64" s="51">
        <v>67.354597079922087</v>
      </c>
      <c r="N64" s="51">
        <v>43.708356136423276</v>
      </c>
      <c r="O64" s="51">
        <v>63.964167408141464</v>
      </c>
      <c r="P64" s="51">
        <v>59.258419031315896</v>
      </c>
      <c r="Q64" s="51">
        <v>89.326777476455931</v>
      </c>
    </row>
    <row r="65" spans="1:17" x14ac:dyDescent="0.25">
      <c r="A65" s="53" t="s">
        <v>67</v>
      </c>
      <c r="B65" s="51">
        <v>521.25728479984741</v>
      </c>
      <c r="C65" s="51">
        <v>381.48581999999999</v>
      </c>
      <c r="D65" s="51">
        <v>396.19970000000001</v>
      </c>
      <c r="E65" s="51">
        <v>365.69682</v>
      </c>
      <c r="F65" s="51">
        <v>422.5</v>
      </c>
      <c r="G65" s="51">
        <v>420.36801695624837</v>
      </c>
      <c r="H65" s="51">
        <v>384.59071</v>
      </c>
      <c r="I65" s="51">
        <v>412.42093999999997</v>
      </c>
      <c r="J65" s="51">
        <v>391.62317999999999</v>
      </c>
      <c r="K65" s="51">
        <v>430.09690000000001</v>
      </c>
      <c r="L65" s="51">
        <v>406.13035164114507</v>
      </c>
      <c r="M65" s="51">
        <v>399.87570787624378</v>
      </c>
      <c r="N65" s="51">
        <v>260.3392596619077</v>
      </c>
      <c r="O65" s="51">
        <v>274.91635140134861</v>
      </c>
      <c r="P65" s="51">
        <v>269.03840087752661</v>
      </c>
      <c r="Q65" s="51">
        <v>214.38426594349394</v>
      </c>
    </row>
    <row r="66" spans="1:17" x14ac:dyDescent="0.25">
      <c r="A66" s="52" t="s">
        <v>27</v>
      </c>
      <c r="B66" s="51">
        <v>0</v>
      </c>
      <c r="C66" s="51">
        <v>352.80777000000035</v>
      </c>
      <c r="D66" s="51">
        <v>346.39884999999958</v>
      </c>
      <c r="E66" s="51">
        <v>310.39934000000039</v>
      </c>
      <c r="F66" s="51">
        <v>356.69972999999982</v>
      </c>
      <c r="G66" s="51">
        <v>385.42630260326223</v>
      </c>
      <c r="H66" s="51">
        <v>320.99849999999969</v>
      </c>
      <c r="I66" s="51">
        <v>327.09899000000041</v>
      </c>
      <c r="J66" s="51">
        <v>291.50145999999995</v>
      </c>
      <c r="K66" s="51">
        <v>263.6874600000001</v>
      </c>
      <c r="L66" s="51">
        <v>210.13776925156208</v>
      </c>
      <c r="M66" s="51">
        <v>382.97411383840335</v>
      </c>
      <c r="N66" s="51">
        <v>319.88637743627305</v>
      </c>
      <c r="O66" s="51">
        <v>390.67841960065107</v>
      </c>
      <c r="P66" s="51">
        <v>286.99661422465215</v>
      </c>
      <c r="Q66" s="51">
        <v>385.96492769061297</v>
      </c>
    </row>
    <row r="67" spans="1:17" x14ac:dyDescent="0.25">
      <c r="A67" s="53" t="s">
        <v>66</v>
      </c>
      <c r="B67" s="51">
        <v>0</v>
      </c>
      <c r="C67" s="51">
        <v>352.80777000000035</v>
      </c>
      <c r="D67" s="51">
        <v>346.39884999999958</v>
      </c>
      <c r="E67" s="51">
        <v>310.39934000000039</v>
      </c>
      <c r="F67" s="51">
        <v>356.69972999999982</v>
      </c>
      <c r="G67" s="51">
        <v>385.42630260326223</v>
      </c>
      <c r="H67" s="51">
        <v>320.99849999999969</v>
      </c>
      <c r="I67" s="51">
        <v>327.09899000000041</v>
      </c>
      <c r="J67" s="51">
        <v>291.50145999999995</v>
      </c>
      <c r="K67" s="51">
        <v>263.6874600000001</v>
      </c>
      <c r="L67" s="51">
        <v>210.13776925156208</v>
      </c>
      <c r="M67" s="51">
        <v>382.97411383840335</v>
      </c>
      <c r="N67" s="51">
        <v>319.88637743627305</v>
      </c>
      <c r="O67" s="51">
        <v>390.67841960065107</v>
      </c>
      <c r="P67" s="51">
        <v>286.99661422465215</v>
      </c>
      <c r="Q67" s="51">
        <v>385.96492769061297</v>
      </c>
    </row>
    <row r="68" spans="1:17" x14ac:dyDescent="0.25">
      <c r="A68" s="53" t="s">
        <v>25</v>
      </c>
      <c r="B68" s="51">
        <v>0</v>
      </c>
      <c r="C68" s="51">
        <v>0</v>
      </c>
      <c r="D68" s="51">
        <v>0</v>
      </c>
      <c r="E68" s="51">
        <v>0</v>
      </c>
      <c r="F68" s="51">
        <v>0</v>
      </c>
      <c r="G68" s="51">
        <v>0</v>
      </c>
      <c r="H68" s="51">
        <v>0</v>
      </c>
      <c r="I68" s="51">
        <v>0</v>
      </c>
      <c r="J68" s="51">
        <v>0</v>
      </c>
      <c r="K68" s="51">
        <v>0</v>
      </c>
      <c r="L68" s="51">
        <v>0</v>
      </c>
      <c r="M68" s="51">
        <v>0</v>
      </c>
      <c r="N68" s="51">
        <v>0</v>
      </c>
      <c r="O68" s="51">
        <v>0</v>
      </c>
      <c r="P68" s="51">
        <v>0</v>
      </c>
      <c r="Q68" s="51">
        <v>0</v>
      </c>
    </row>
    <row r="69" spans="1:17" x14ac:dyDescent="0.25">
      <c r="A69" s="52" t="s">
        <v>24</v>
      </c>
      <c r="B69" s="51">
        <v>0</v>
      </c>
      <c r="C69" s="51">
        <v>0</v>
      </c>
      <c r="D69" s="51">
        <v>0</v>
      </c>
      <c r="E69" s="51">
        <v>0</v>
      </c>
      <c r="F69" s="51">
        <v>0</v>
      </c>
      <c r="G69" s="51">
        <v>0</v>
      </c>
      <c r="H69" s="51">
        <v>0</v>
      </c>
      <c r="I69" s="51">
        <v>0</v>
      </c>
      <c r="J69" s="51">
        <v>0</v>
      </c>
      <c r="K69" s="51">
        <v>0</v>
      </c>
      <c r="L69" s="51">
        <v>0</v>
      </c>
      <c r="M69" s="51">
        <v>0</v>
      </c>
      <c r="N69" s="51">
        <v>0</v>
      </c>
      <c r="O69" s="51">
        <v>0</v>
      </c>
      <c r="P69" s="51">
        <v>0</v>
      </c>
      <c r="Q69" s="51">
        <v>0</v>
      </c>
    </row>
    <row r="70" spans="1:17" x14ac:dyDescent="0.25">
      <c r="A70" s="191" t="s">
        <v>105</v>
      </c>
      <c r="B70" s="190">
        <f t="shared" ref="B70:Q70" si="9">SUM(B71:B73)</f>
        <v>525.36531195529562</v>
      </c>
      <c r="C70" s="190">
        <f t="shared" si="9"/>
        <v>1059.5735400000003</v>
      </c>
      <c r="D70" s="190">
        <f t="shared" si="9"/>
        <v>1044.8731099999995</v>
      </c>
      <c r="E70" s="190">
        <f t="shared" si="9"/>
        <v>1051.0880300000001</v>
      </c>
      <c r="F70" s="190">
        <f t="shared" si="9"/>
        <v>1096.5681599999998</v>
      </c>
      <c r="G70" s="190">
        <f t="shared" si="9"/>
        <v>1005.1826680179375</v>
      </c>
      <c r="H70" s="190">
        <f t="shared" si="9"/>
        <v>974.47380999999984</v>
      </c>
      <c r="I70" s="190">
        <f t="shared" si="9"/>
        <v>1015.1519700000002</v>
      </c>
      <c r="J70" s="190">
        <f t="shared" si="9"/>
        <v>946.84221999999977</v>
      </c>
      <c r="K70" s="190">
        <f t="shared" si="9"/>
        <v>901.55765999999994</v>
      </c>
      <c r="L70" s="190">
        <f t="shared" si="9"/>
        <v>778.80217420650115</v>
      </c>
      <c r="M70" s="190">
        <f t="shared" si="9"/>
        <v>933.94515257731291</v>
      </c>
      <c r="N70" s="190">
        <f t="shared" si="9"/>
        <v>694.36933910727225</v>
      </c>
      <c r="O70" s="190">
        <f t="shared" si="9"/>
        <v>805.22819713540514</v>
      </c>
      <c r="P70" s="190">
        <f t="shared" si="9"/>
        <v>685.82707129392338</v>
      </c>
      <c r="Q70" s="190">
        <f t="shared" si="9"/>
        <v>781.58180293097655</v>
      </c>
    </row>
    <row r="71" spans="1:17" x14ac:dyDescent="0.25">
      <c r="A71" s="216" t="str">
        <f>A52</f>
        <v>Basic chemicals</v>
      </c>
      <c r="B71" s="215">
        <v>525.36531195529562</v>
      </c>
      <c r="C71" s="215">
        <v>1059.5735400000003</v>
      </c>
      <c r="D71" s="215">
        <v>1044.8731099999995</v>
      </c>
      <c r="E71" s="215">
        <v>1051.0880300000001</v>
      </c>
      <c r="F71" s="215">
        <v>1096.5681599999998</v>
      </c>
      <c r="G71" s="215">
        <v>1005.1826680179375</v>
      </c>
      <c r="H71" s="215">
        <v>974.47380999999984</v>
      </c>
      <c r="I71" s="215">
        <v>1015.1519700000002</v>
      </c>
      <c r="J71" s="215">
        <v>946.84221999999977</v>
      </c>
      <c r="K71" s="215">
        <v>901.55765999999994</v>
      </c>
      <c r="L71" s="215">
        <v>778.80217420650115</v>
      </c>
      <c r="M71" s="215">
        <v>933.94515257731291</v>
      </c>
      <c r="N71" s="215">
        <v>694.36933910727225</v>
      </c>
      <c r="O71" s="215">
        <v>805.22819713540514</v>
      </c>
      <c r="P71" s="215">
        <v>685.82707129392338</v>
      </c>
      <c r="Q71" s="215">
        <v>781.58180293097655</v>
      </c>
    </row>
    <row r="72" spans="1:17" x14ac:dyDescent="0.25">
      <c r="A72" s="179" t="str">
        <f>A53</f>
        <v>Other chemicals</v>
      </c>
      <c r="B72" s="214">
        <v>0</v>
      </c>
      <c r="C72" s="214">
        <v>0</v>
      </c>
      <c r="D72" s="214">
        <v>0</v>
      </c>
      <c r="E72" s="214">
        <v>0</v>
      </c>
      <c r="F72" s="214">
        <v>0</v>
      </c>
      <c r="G72" s="214">
        <v>0</v>
      </c>
      <c r="H72" s="214">
        <v>0</v>
      </c>
      <c r="I72" s="214">
        <v>0</v>
      </c>
      <c r="J72" s="214">
        <v>0</v>
      </c>
      <c r="K72" s="214">
        <v>0</v>
      </c>
      <c r="L72" s="214">
        <v>0</v>
      </c>
      <c r="M72" s="214">
        <v>0</v>
      </c>
      <c r="N72" s="214">
        <v>0</v>
      </c>
      <c r="O72" s="214">
        <v>0</v>
      </c>
      <c r="P72" s="214">
        <v>0</v>
      </c>
      <c r="Q72" s="214">
        <v>0</v>
      </c>
    </row>
    <row r="73" spans="1:17" x14ac:dyDescent="0.25">
      <c r="A73" s="119" t="str">
        <f>A54</f>
        <v>Pharmaceutical products etc.</v>
      </c>
      <c r="B73" s="213">
        <v>0</v>
      </c>
      <c r="C73" s="213">
        <v>0</v>
      </c>
      <c r="D73" s="213">
        <v>0</v>
      </c>
      <c r="E73" s="213">
        <v>0</v>
      </c>
      <c r="F73" s="213">
        <v>0</v>
      </c>
      <c r="G73" s="213">
        <v>0</v>
      </c>
      <c r="H73" s="213">
        <v>0</v>
      </c>
      <c r="I73" s="213">
        <v>0</v>
      </c>
      <c r="J73" s="213">
        <v>0</v>
      </c>
      <c r="K73" s="213">
        <v>0</v>
      </c>
      <c r="L73" s="213">
        <v>0</v>
      </c>
      <c r="M73" s="213">
        <v>0</v>
      </c>
      <c r="N73" s="213">
        <v>0</v>
      </c>
      <c r="O73" s="213">
        <v>0</v>
      </c>
      <c r="P73" s="213">
        <v>0</v>
      </c>
      <c r="Q73" s="213">
        <v>0</v>
      </c>
    </row>
    <row r="74" spans="1:17" x14ac:dyDescent="0.25">
      <c r="B74" s="13"/>
    </row>
    <row r="75" spans="1:17" x14ac:dyDescent="0.25">
      <c r="A75" s="31" t="s">
        <v>63</v>
      </c>
      <c r="B75" s="70">
        <f t="shared" ref="B75:Q75" si="10">SUM(B76:B77)</f>
        <v>2742.7469913747673</v>
      </c>
      <c r="C75" s="70">
        <f t="shared" si="10"/>
        <v>2767.2744828665682</v>
      </c>
      <c r="D75" s="70">
        <f t="shared" si="10"/>
        <v>2922.4359773408041</v>
      </c>
      <c r="E75" s="70">
        <f t="shared" si="10"/>
        <v>2356.041635787336</v>
      </c>
      <c r="F75" s="70">
        <f t="shared" si="10"/>
        <v>2413.2436095292123</v>
      </c>
      <c r="G75" s="70">
        <f t="shared" si="10"/>
        <v>2444.6207233060222</v>
      </c>
      <c r="H75" s="70">
        <f t="shared" si="10"/>
        <v>2084.6082961988964</v>
      </c>
      <c r="I75" s="70">
        <f t="shared" si="10"/>
        <v>2250.5639176245959</v>
      </c>
      <c r="J75" s="70">
        <f t="shared" si="10"/>
        <v>2385.0968638478321</v>
      </c>
      <c r="K75" s="70">
        <f t="shared" si="10"/>
        <v>1952.0549507573801</v>
      </c>
      <c r="L75" s="70">
        <f t="shared" si="10"/>
        <v>1861.2319693730194</v>
      </c>
      <c r="M75" s="70">
        <f t="shared" si="10"/>
        <v>2077.4910564302877</v>
      </c>
      <c r="N75" s="70">
        <f t="shared" si="10"/>
        <v>2073.8917835491839</v>
      </c>
      <c r="O75" s="70">
        <f t="shared" si="10"/>
        <v>1755.8700738028483</v>
      </c>
      <c r="P75" s="70">
        <f t="shared" si="10"/>
        <v>1530.0803716982177</v>
      </c>
      <c r="Q75" s="70">
        <f t="shared" si="10"/>
        <v>1862.7042096889766</v>
      </c>
    </row>
    <row r="76" spans="1:17" x14ac:dyDescent="0.25">
      <c r="A76" s="55" t="s">
        <v>343</v>
      </c>
      <c r="B76" s="54">
        <v>1367.9965913747676</v>
      </c>
      <c r="C76" s="54">
        <v>1503.0374828665681</v>
      </c>
      <c r="D76" s="54">
        <v>1535.7790073408041</v>
      </c>
      <c r="E76" s="54">
        <v>1020.0718557873361</v>
      </c>
      <c r="F76" s="54">
        <v>894.54516952921222</v>
      </c>
      <c r="G76" s="54">
        <v>960.61119330602196</v>
      </c>
      <c r="H76" s="54">
        <v>703.18429619889628</v>
      </c>
      <c r="I76" s="54">
        <v>772.36422762459608</v>
      </c>
      <c r="J76" s="54">
        <v>976.75876384783203</v>
      </c>
      <c r="K76" s="54">
        <v>516.56190075738004</v>
      </c>
      <c r="L76" s="54">
        <v>557.90076937301933</v>
      </c>
      <c r="M76" s="54">
        <v>514.19459643028767</v>
      </c>
      <c r="N76" s="54">
        <v>710.33624354918379</v>
      </c>
      <c r="O76" s="54">
        <v>285.96552380284822</v>
      </c>
      <c r="P76" s="54">
        <v>311.01563169821782</v>
      </c>
      <c r="Q76" s="54">
        <v>478.54017968897659</v>
      </c>
    </row>
    <row r="77" spans="1:17" x14ac:dyDescent="0.25">
      <c r="A77" s="52" t="s">
        <v>106</v>
      </c>
      <c r="B77" s="51">
        <v>1374.7503999999999</v>
      </c>
      <c r="C77" s="51">
        <v>1264.2370000000001</v>
      </c>
      <c r="D77" s="51">
        <v>1386.65697</v>
      </c>
      <c r="E77" s="51">
        <v>1335.9697799999999</v>
      </c>
      <c r="F77" s="51">
        <v>1518.6984399999999</v>
      </c>
      <c r="G77" s="51">
        <v>1484.00953</v>
      </c>
      <c r="H77" s="51">
        <v>1381.424</v>
      </c>
      <c r="I77" s="51">
        <v>1478.1996899999999</v>
      </c>
      <c r="J77" s="51">
        <v>1408.3380999999999</v>
      </c>
      <c r="K77" s="51">
        <v>1435.49305</v>
      </c>
      <c r="L77" s="51">
        <v>1303.3312000000001</v>
      </c>
      <c r="M77" s="51">
        <v>1563.29646</v>
      </c>
      <c r="N77" s="51">
        <v>1363.5555400000001</v>
      </c>
      <c r="O77" s="51">
        <v>1469.90455</v>
      </c>
      <c r="P77" s="51">
        <v>1219.06474</v>
      </c>
      <c r="Q77" s="51">
        <v>1384.1640299999999</v>
      </c>
    </row>
    <row r="78" spans="1:17" x14ac:dyDescent="0.25">
      <c r="A78" s="50" t="s">
        <v>105</v>
      </c>
      <c r="B78" s="38">
        <f t="shared" ref="B78:Q78" si="11">SUM(B79:B81)</f>
        <v>2742.7469913747673</v>
      </c>
      <c r="C78" s="38">
        <f t="shared" si="11"/>
        <v>2767.2744828665686</v>
      </c>
      <c r="D78" s="38">
        <f t="shared" si="11"/>
        <v>2922.4359773408041</v>
      </c>
      <c r="E78" s="38">
        <f t="shared" si="11"/>
        <v>2356.0416357873355</v>
      </c>
      <c r="F78" s="38">
        <f t="shared" si="11"/>
        <v>2413.2436095292119</v>
      </c>
      <c r="G78" s="38">
        <f t="shared" si="11"/>
        <v>2444.6207233060218</v>
      </c>
      <c r="H78" s="38">
        <f t="shared" si="11"/>
        <v>2084.6082961988964</v>
      </c>
      <c r="I78" s="38">
        <f t="shared" si="11"/>
        <v>2250.5639176245959</v>
      </c>
      <c r="J78" s="38">
        <f t="shared" si="11"/>
        <v>2385.0968638478321</v>
      </c>
      <c r="K78" s="38">
        <f t="shared" si="11"/>
        <v>1952.0549507573801</v>
      </c>
      <c r="L78" s="38">
        <f t="shared" si="11"/>
        <v>1861.2319693730194</v>
      </c>
      <c r="M78" s="38">
        <f t="shared" si="11"/>
        <v>2077.4910564302877</v>
      </c>
      <c r="N78" s="38">
        <f t="shared" si="11"/>
        <v>2073.8917835491834</v>
      </c>
      <c r="O78" s="38">
        <f t="shared" si="11"/>
        <v>1755.8700738028483</v>
      </c>
      <c r="P78" s="38">
        <f t="shared" si="11"/>
        <v>1530.080371698218</v>
      </c>
      <c r="Q78" s="38">
        <f t="shared" si="11"/>
        <v>1862.7042096889766</v>
      </c>
    </row>
    <row r="79" spans="1:17" x14ac:dyDescent="0.25">
      <c r="A79" s="121" t="s">
        <v>41</v>
      </c>
      <c r="B79" s="120">
        <f>CHI_emi!B$5</f>
        <v>2533.3301857200349</v>
      </c>
      <c r="C79" s="120">
        <f>CHI_emi!C$5</f>
        <v>2545.0592104345615</v>
      </c>
      <c r="D79" s="120">
        <f>CHI_emi!D$5</f>
        <v>2667.7519531689532</v>
      </c>
      <c r="E79" s="120">
        <f>CHI_emi!E$5</f>
        <v>2237.6811253078567</v>
      </c>
      <c r="F79" s="120">
        <f>CHI_emi!F$5</f>
        <v>2338.1041082321126</v>
      </c>
      <c r="G79" s="120">
        <f>CHI_emi!G$5</f>
        <v>2359.4345712509084</v>
      </c>
      <c r="H79" s="120">
        <f>CHI_emi!H$5</f>
        <v>2035.5034386530729</v>
      </c>
      <c r="I79" s="120">
        <f>CHI_emi!I$5</f>
        <v>2189.2345299582739</v>
      </c>
      <c r="J79" s="120">
        <f>CHI_emi!J$5</f>
        <v>2324.3555324748841</v>
      </c>
      <c r="K79" s="120">
        <f>CHI_emi!K$5</f>
        <v>1917.865583015493</v>
      </c>
      <c r="L79" s="120">
        <f>CHI_emi!L$5</f>
        <v>1778.4438823636503</v>
      </c>
      <c r="M79" s="120">
        <f>CHI_emi!M$5</f>
        <v>2017.3040229913695</v>
      </c>
      <c r="N79" s="120">
        <f>CHI_emi!N$5</f>
        <v>1911.8331873670695</v>
      </c>
      <c r="O79" s="120">
        <f>CHI_emi!O$5</f>
        <v>1658.7456430518896</v>
      </c>
      <c r="P79" s="120">
        <f>CHI_emi!P$5</f>
        <v>1326.7654123279926</v>
      </c>
      <c r="Q79" s="120">
        <f>CHI_emi!Q$5</f>
        <v>1781.394828778778</v>
      </c>
    </row>
    <row r="80" spans="1:17" x14ac:dyDescent="0.25">
      <c r="A80" s="179" t="s">
        <v>40</v>
      </c>
      <c r="B80" s="189">
        <f>CHI_emi!B$60</f>
        <v>205.96404381094928</v>
      </c>
      <c r="C80" s="189">
        <f>CHI_emi!C$60</f>
        <v>218.39349869334887</v>
      </c>
      <c r="D80" s="189">
        <f>CHI_emi!D$60</f>
        <v>251.069149783863</v>
      </c>
      <c r="E80" s="189">
        <f>CHI_emi!E$60</f>
        <v>116.06716815353539</v>
      </c>
      <c r="F80" s="189">
        <f>CHI_emi!F$60</f>
        <v>73.828333031905899</v>
      </c>
      <c r="G80" s="189">
        <f>CHI_emi!G$60</f>
        <v>83.694710994610375</v>
      </c>
      <c r="H80" s="189">
        <f>CHI_emi!H$60</f>
        <v>48.282929634653406</v>
      </c>
      <c r="I80" s="189">
        <f>CHI_emi!I$60</f>
        <v>60.29102688112097</v>
      </c>
      <c r="J80" s="189">
        <f>CHI_emi!J$60</f>
        <v>59.00146373825087</v>
      </c>
      <c r="K80" s="189">
        <f>CHI_emi!K$60</f>
        <v>32.812426883447131</v>
      </c>
      <c r="L80" s="189">
        <f>CHI_emi!L$60</f>
        <v>79.954104299118711</v>
      </c>
      <c r="M80" s="189">
        <f>CHI_emi!M$60</f>
        <v>58.262572355572111</v>
      </c>
      <c r="N80" s="189">
        <f>CHI_emi!N$60</f>
        <v>159.30787330166063</v>
      </c>
      <c r="O80" s="189">
        <f>CHI_emi!O$60</f>
        <v>96.887622828306661</v>
      </c>
      <c r="P80" s="189">
        <f>CHI_emi!P$60</f>
        <v>202.47287933101407</v>
      </c>
      <c r="Q80" s="189">
        <f>CHI_emi!Q$60</f>
        <v>80.748904153191376</v>
      </c>
    </row>
    <row r="81" spans="1:17" x14ac:dyDescent="0.25">
      <c r="A81" s="119" t="s">
        <v>39</v>
      </c>
      <c r="B81" s="118">
        <f>CHI_emi!B$108</f>
        <v>3.4527618437831094</v>
      </c>
      <c r="C81" s="118">
        <f>CHI_emi!C$108</f>
        <v>3.8217737386580546</v>
      </c>
      <c r="D81" s="118">
        <f>CHI_emi!D$108</f>
        <v>3.6148743879878986</v>
      </c>
      <c r="E81" s="118">
        <f>CHI_emi!E$108</f>
        <v>2.293342325943474</v>
      </c>
      <c r="F81" s="118">
        <f>CHI_emi!F$108</f>
        <v>1.3111682651933083</v>
      </c>
      <c r="G81" s="118">
        <f>CHI_emi!G$108</f>
        <v>1.4914410605028412</v>
      </c>
      <c r="H81" s="118">
        <f>CHI_emi!H$108</f>
        <v>0.82192791117011943</v>
      </c>
      <c r="I81" s="118">
        <f>CHI_emi!I$108</f>
        <v>1.0383607852009578</v>
      </c>
      <c r="J81" s="118">
        <f>CHI_emi!J$108</f>
        <v>1.7398676346970878</v>
      </c>
      <c r="K81" s="118">
        <f>CHI_emi!K$108</f>
        <v>1.3769408584398204</v>
      </c>
      <c r="L81" s="118">
        <f>CHI_emi!L$108</f>
        <v>2.8339827102504063</v>
      </c>
      <c r="M81" s="118">
        <f>CHI_emi!M$108</f>
        <v>1.9244610833461211</v>
      </c>
      <c r="N81" s="118">
        <f>CHI_emi!N$108</f>
        <v>2.7507228804535266</v>
      </c>
      <c r="O81" s="118">
        <f>CHI_emi!O$108</f>
        <v>0.23680792265207556</v>
      </c>
      <c r="P81" s="118">
        <f>CHI_emi!P$108</f>
        <v>0.84208003921119201</v>
      </c>
      <c r="Q81" s="118">
        <f>CHI_emi!Q$108</f>
        <v>0.56047675700706101</v>
      </c>
    </row>
    <row r="82" spans="1:17" x14ac:dyDescent="0.25">
      <c r="A82" s="117"/>
      <c r="B82" s="116"/>
      <c r="C82" s="116"/>
      <c r="D82" s="116"/>
      <c r="E82" s="116"/>
      <c r="F82" s="116"/>
      <c r="G82" s="116"/>
      <c r="H82" s="116"/>
      <c r="I82" s="116"/>
      <c r="J82" s="116"/>
      <c r="K82" s="116"/>
      <c r="L82" s="116"/>
      <c r="M82" s="116"/>
      <c r="N82" s="116"/>
      <c r="O82" s="116"/>
      <c r="P82" s="116"/>
      <c r="Q82" s="116"/>
    </row>
    <row r="83" spans="1:17" x14ac:dyDescent="0.25">
      <c r="A83" s="184" t="s">
        <v>104</v>
      </c>
      <c r="B83" s="212"/>
      <c r="C83" s="212"/>
      <c r="D83" s="212"/>
      <c r="E83" s="212"/>
      <c r="F83" s="212"/>
      <c r="G83" s="212"/>
      <c r="H83" s="212"/>
      <c r="I83" s="212"/>
      <c r="J83" s="212"/>
      <c r="K83" s="212"/>
      <c r="L83" s="212"/>
      <c r="M83" s="212"/>
      <c r="N83" s="212"/>
      <c r="O83" s="212"/>
      <c r="P83" s="212"/>
      <c r="Q83" s="212"/>
    </row>
    <row r="84" spans="1:17" x14ac:dyDescent="0.25">
      <c r="A84" s="110" t="s">
        <v>41</v>
      </c>
      <c r="B84" s="187">
        <f t="shared" ref="B84:Q84" si="12">IF(B$5=0,"",B$5/B$10*1000)</f>
        <v>471.81111383284315</v>
      </c>
      <c r="C84" s="187">
        <f t="shared" si="12"/>
        <v>479.46981190332855</v>
      </c>
      <c r="D84" s="187">
        <f t="shared" si="12"/>
        <v>441.28355335619329</v>
      </c>
      <c r="E84" s="187">
        <f t="shared" si="12"/>
        <v>431.33168490145687</v>
      </c>
      <c r="F84" s="187">
        <f t="shared" si="12"/>
        <v>426.90297232353151</v>
      </c>
      <c r="G84" s="187">
        <f t="shared" si="12"/>
        <v>416.08048926899602</v>
      </c>
      <c r="H84" s="187">
        <f t="shared" si="12"/>
        <v>565.1787861881013</v>
      </c>
      <c r="I84" s="187">
        <f t="shared" si="12"/>
        <v>524.18761282078174</v>
      </c>
      <c r="J84" s="187">
        <f t="shared" si="12"/>
        <v>494.19619786979871</v>
      </c>
      <c r="K84" s="187">
        <f t="shared" si="12"/>
        <v>487.97656282523172</v>
      </c>
      <c r="L84" s="187">
        <f t="shared" si="12"/>
        <v>615.65820306008322</v>
      </c>
      <c r="M84" s="187">
        <f t="shared" si="12"/>
        <v>758.08248066174656</v>
      </c>
      <c r="N84" s="187">
        <f t="shared" si="12"/>
        <v>459.54671550347848</v>
      </c>
      <c r="O84" s="187">
        <f t="shared" si="12"/>
        <v>626.4961395437017</v>
      </c>
      <c r="P84" s="187">
        <f t="shared" si="12"/>
        <v>681.6969163777062</v>
      </c>
      <c r="Q84" s="187">
        <f t="shared" si="12"/>
        <v>682.20684924749582</v>
      </c>
    </row>
    <row r="85" spans="1:17" x14ac:dyDescent="0.25">
      <c r="A85" s="180" t="s">
        <v>40</v>
      </c>
      <c r="B85" s="186">
        <f t="shared" ref="B85:Q85" si="13">IF(B$6=0,"",B$6/B$11*1000)</f>
        <v>1076.6472788555805</v>
      </c>
      <c r="C85" s="186">
        <f t="shared" si="13"/>
        <v>1094.1240109532607</v>
      </c>
      <c r="D85" s="186">
        <f t="shared" si="13"/>
        <v>1006.9850476074018</v>
      </c>
      <c r="E85" s="186">
        <f t="shared" si="13"/>
        <v>984.27542552097361</v>
      </c>
      <c r="F85" s="186">
        <f t="shared" si="13"/>
        <v>974.16934449392488</v>
      </c>
      <c r="G85" s="186">
        <f t="shared" si="13"/>
        <v>949.47302728242664</v>
      </c>
      <c r="H85" s="186">
        <f t="shared" si="13"/>
        <v>1289.7072247261699</v>
      </c>
      <c r="I85" s="186">
        <f t="shared" si="13"/>
        <v>1196.1675984454339</v>
      </c>
      <c r="J85" s="186">
        <f t="shared" si="13"/>
        <v>1127.7288221018896</v>
      </c>
      <c r="K85" s="186">
        <f t="shared" si="13"/>
        <v>1783.5679672791312</v>
      </c>
      <c r="L85" s="186">
        <f t="shared" si="13"/>
        <v>1405.3550922944337</v>
      </c>
      <c r="M85" s="186">
        <f t="shared" si="13"/>
        <v>1496.8470781196331</v>
      </c>
      <c r="N85" s="186">
        <f t="shared" si="13"/>
        <v>706.97107739164278</v>
      </c>
      <c r="O85" s="186">
        <f t="shared" si="13"/>
        <v>759.32630898035791</v>
      </c>
      <c r="P85" s="186">
        <f t="shared" si="13"/>
        <v>692.30928326169328</v>
      </c>
      <c r="Q85" s="186">
        <f t="shared" si="13"/>
        <v>916.77420350950501</v>
      </c>
    </row>
    <row r="86" spans="1:17" x14ac:dyDescent="0.25">
      <c r="A86" s="108" t="s">
        <v>39</v>
      </c>
      <c r="B86" s="185">
        <f t="shared" ref="B86:Q86" si="14">IF(B$7=0,"",B$7/B$12*1000)</f>
        <v>19590.870655108913</v>
      </c>
      <c r="C86" s="185">
        <f t="shared" si="14"/>
        <v>19749.235481549615</v>
      </c>
      <c r="D86" s="185">
        <f t="shared" si="14"/>
        <v>18489.870743355888</v>
      </c>
      <c r="E86" s="185">
        <f t="shared" si="14"/>
        <v>18280.189154784683</v>
      </c>
      <c r="F86" s="185">
        <f t="shared" si="14"/>
        <v>18186.100789377597</v>
      </c>
      <c r="G86" s="185">
        <f t="shared" si="14"/>
        <v>17563.276352580691</v>
      </c>
      <c r="H86" s="185">
        <f t="shared" si="14"/>
        <v>22268.011188911405</v>
      </c>
      <c r="I86" s="185">
        <f t="shared" si="14"/>
        <v>20928.458056223957</v>
      </c>
      <c r="J86" s="185">
        <f t="shared" si="14"/>
        <v>20120.717762042364</v>
      </c>
      <c r="K86" s="185">
        <f t="shared" si="14"/>
        <v>18343.505234620265</v>
      </c>
      <c r="L86" s="185">
        <f t="shared" si="14"/>
        <v>22452.00126249035</v>
      </c>
      <c r="M86" s="185">
        <f t="shared" si="14"/>
        <v>26948.610892724442</v>
      </c>
      <c r="N86" s="185">
        <f t="shared" si="14"/>
        <v>17554.643202214575</v>
      </c>
      <c r="O86" s="185">
        <f t="shared" si="14"/>
        <v>23990.906426831276</v>
      </c>
      <c r="P86" s="185">
        <f t="shared" si="14"/>
        <v>25343.180894167122</v>
      </c>
      <c r="Q86" s="185">
        <f t="shared" si="14"/>
        <v>25295.087590245847</v>
      </c>
    </row>
    <row r="87" spans="1:17" x14ac:dyDescent="0.25">
      <c r="A87" s="184" t="s">
        <v>103</v>
      </c>
      <c r="B87" s="188"/>
      <c r="C87" s="188"/>
      <c r="D87" s="188"/>
      <c r="E87" s="188"/>
      <c r="F87" s="188"/>
      <c r="G87" s="188"/>
      <c r="H87" s="188"/>
      <c r="I87" s="188"/>
      <c r="J87" s="188"/>
      <c r="K87" s="188"/>
      <c r="L87" s="188"/>
      <c r="M87" s="188"/>
      <c r="N87" s="188"/>
      <c r="O87" s="188"/>
      <c r="P87" s="188"/>
      <c r="Q87" s="188"/>
    </row>
    <row r="88" spans="1:17" x14ac:dyDescent="0.25">
      <c r="A88" s="210" t="s">
        <v>41</v>
      </c>
      <c r="B88" s="113">
        <f t="shared" ref="B88:Q88" si="15">IF(SUM(B89,B90)=0,"",SUM(B89,B90))</f>
        <v>1.5367708029770752</v>
      </c>
      <c r="C88" s="113">
        <f t="shared" si="15"/>
        <v>2.3595519619635783</v>
      </c>
      <c r="D88" s="113">
        <f t="shared" si="15"/>
        <v>2.1702712682261094</v>
      </c>
      <c r="E88" s="113">
        <f t="shared" si="15"/>
        <v>2.34121337661949</v>
      </c>
      <c r="F88" s="113">
        <f t="shared" si="15"/>
        <v>2.4526250655658584</v>
      </c>
      <c r="G88" s="113">
        <f t="shared" si="15"/>
        <v>2.1631091258423307</v>
      </c>
      <c r="H88" s="113">
        <f t="shared" si="15"/>
        <v>2.4884282283989521</v>
      </c>
      <c r="I88" s="113">
        <f t="shared" si="15"/>
        <v>2.4399626950672579</v>
      </c>
      <c r="J88" s="113">
        <f t="shared" si="15"/>
        <v>1.8534205994545698</v>
      </c>
      <c r="K88" s="113">
        <f t="shared" si="15"/>
        <v>2.3804617501482803</v>
      </c>
      <c r="L88" s="113">
        <f t="shared" si="15"/>
        <v>2.2005365298770165</v>
      </c>
      <c r="M88" s="113">
        <f t="shared" si="15"/>
        <v>2.5015141769551645</v>
      </c>
      <c r="N88" s="113">
        <f t="shared" si="15"/>
        <v>1.9147048480398683</v>
      </c>
      <c r="O88" s="113">
        <f t="shared" si="15"/>
        <v>3.0232684393675577</v>
      </c>
      <c r="P88" s="113">
        <f t="shared" si="15"/>
        <v>4.4778582607463218</v>
      </c>
      <c r="Q88" s="113">
        <f t="shared" si="15"/>
        <v>2.0184898397080655</v>
      </c>
    </row>
    <row r="89" spans="1:17" x14ac:dyDescent="0.25">
      <c r="A89" s="179" t="s">
        <v>173</v>
      </c>
      <c r="B89" s="182">
        <f t="shared" ref="B89:Q89" si="16">IF(B$71=0,"",B$71/B$10)</f>
        <v>0.79996881108838025</v>
      </c>
      <c r="C89" s="182">
        <f t="shared" si="16"/>
        <v>1.6312774952490874</v>
      </c>
      <c r="D89" s="182">
        <f t="shared" si="16"/>
        <v>1.4559179666599782</v>
      </c>
      <c r="E89" s="182">
        <f t="shared" si="16"/>
        <v>1.6421484054090947</v>
      </c>
      <c r="F89" s="182">
        <f t="shared" si="16"/>
        <v>1.7937034226285291</v>
      </c>
      <c r="G89" s="182">
        <f t="shared" si="16"/>
        <v>1.5227699440060238</v>
      </c>
      <c r="H89" s="182">
        <f t="shared" si="16"/>
        <v>1.8515783785540199</v>
      </c>
      <c r="I89" s="182">
        <f t="shared" si="16"/>
        <v>1.8080455514867964</v>
      </c>
      <c r="J89" s="182">
        <f t="shared" si="16"/>
        <v>1.2529759354426118</v>
      </c>
      <c r="K89" s="182">
        <f t="shared" si="16"/>
        <v>1.7854190853988423</v>
      </c>
      <c r="L89" s="182">
        <f t="shared" si="16"/>
        <v>1.6140863086964987</v>
      </c>
      <c r="M89" s="182">
        <f t="shared" si="16"/>
        <v>1.9247011388716095</v>
      </c>
      <c r="N89" s="182">
        <f t="shared" si="16"/>
        <v>1.3412947346922457</v>
      </c>
      <c r="O89" s="182">
        <f t="shared" si="16"/>
        <v>2.4541639061315896</v>
      </c>
      <c r="P89" s="182">
        <f t="shared" si="16"/>
        <v>3.9163750902037044</v>
      </c>
      <c r="Q89" s="182">
        <f t="shared" si="16"/>
        <v>1.4964754357163128</v>
      </c>
    </row>
    <row r="90" spans="1:17" x14ac:dyDescent="0.25">
      <c r="A90" s="179" t="s">
        <v>172</v>
      </c>
      <c r="B90" s="182">
        <f t="shared" ref="B90:Q90" si="17">IF(B$52=0,"",B$52/B$10)</f>
        <v>0.73680199188869511</v>
      </c>
      <c r="C90" s="182">
        <f t="shared" si="17"/>
        <v>0.72827446671449103</v>
      </c>
      <c r="D90" s="182">
        <f t="shared" si="17"/>
        <v>0.71435330156613108</v>
      </c>
      <c r="E90" s="182">
        <f t="shared" si="17"/>
        <v>0.69906497121039524</v>
      </c>
      <c r="F90" s="182">
        <f t="shared" si="17"/>
        <v>0.65892164293732913</v>
      </c>
      <c r="G90" s="182">
        <f t="shared" si="17"/>
        <v>0.640339181836307</v>
      </c>
      <c r="H90" s="182">
        <f t="shared" si="17"/>
        <v>0.63684984984493209</v>
      </c>
      <c r="I90" s="182">
        <f t="shared" si="17"/>
        <v>0.63191714358046158</v>
      </c>
      <c r="J90" s="182">
        <f t="shared" si="17"/>
        <v>0.60044466401195795</v>
      </c>
      <c r="K90" s="182">
        <f t="shared" si="17"/>
        <v>0.59504266474943812</v>
      </c>
      <c r="L90" s="182">
        <f t="shared" si="17"/>
        <v>0.58645022118051793</v>
      </c>
      <c r="M90" s="182">
        <f t="shared" si="17"/>
        <v>0.57681303808355489</v>
      </c>
      <c r="N90" s="182">
        <f t="shared" si="17"/>
        <v>0.5734101133476226</v>
      </c>
      <c r="O90" s="182">
        <f t="shared" si="17"/>
        <v>0.56910453323596821</v>
      </c>
      <c r="P90" s="182">
        <f t="shared" si="17"/>
        <v>0.56148317054261732</v>
      </c>
      <c r="Q90" s="182">
        <f t="shared" si="17"/>
        <v>0.52201440399175247</v>
      </c>
    </row>
    <row r="91" spans="1:17" x14ac:dyDescent="0.25">
      <c r="A91" s="180" t="s">
        <v>40</v>
      </c>
      <c r="B91" s="182">
        <f t="shared" ref="B91:Q91" si="18">IF(B$53=0,"",B$53/B$11)</f>
        <v>0.6908709621670116</v>
      </c>
      <c r="C91" s="182">
        <f t="shared" si="18"/>
        <v>0.68287502894904639</v>
      </c>
      <c r="D91" s="182">
        <f t="shared" si="18"/>
        <v>0.66821026992820309</v>
      </c>
      <c r="E91" s="182">
        <f t="shared" si="18"/>
        <v>0.65390947600541893</v>
      </c>
      <c r="F91" s="182">
        <f t="shared" si="18"/>
        <v>0.61635917118796613</v>
      </c>
      <c r="G91" s="182">
        <f t="shared" si="18"/>
        <v>0.61004837100753084</v>
      </c>
      <c r="H91" s="182">
        <f t="shared" si="18"/>
        <v>0.60672409950014261</v>
      </c>
      <c r="I91" s="182">
        <f t="shared" si="18"/>
        <v>0.60202473156099923</v>
      </c>
      <c r="J91" s="182">
        <f t="shared" si="18"/>
        <v>0.60296957407774832</v>
      </c>
      <c r="K91" s="182">
        <f t="shared" si="18"/>
        <v>0.59754485904618138</v>
      </c>
      <c r="L91" s="182">
        <f t="shared" si="18"/>
        <v>0.58891628367601923</v>
      </c>
      <c r="M91" s="182">
        <f t="shared" si="18"/>
        <v>0.5792385755780598</v>
      </c>
      <c r="N91" s="182">
        <f t="shared" si="18"/>
        <v>0.48360396242117176</v>
      </c>
      <c r="O91" s="182">
        <f t="shared" si="18"/>
        <v>0.47997271219720589</v>
      </c>
      <c r="P91" s="182">
        <f t="shared" si="18"/>
        <v>0.44750166264604574</v>
      </c>
      <c r="Q91" s="182">
        <f t="shared" si="18"/>
        <v>0.42755638144116892</v>
      </c>
    </row>
    <row r="92" spans="1:17" x14ac:dyDescent="0.25">
      <c r="A92" s="108" t="s">
        <v>39</v>
      </c>
      <c r="B92" s="112">
        <f t="shared" ref="B92:Q92" si="19">IF(B$54=0,"",B$54/B$12)</f>
        <v>0.41260911545766915</v>
      </c>
      <c r="C92" s="112">
        <f t="shared" si="19"/>
        <v>0.40783370136011488</v>
      </c>
      <c r="D92" s="112">
        <f t="shared" si="19"/>
        <v>0.39995536169314094</v>
      </c>
      <c r="E92" s="112">
        <f t="shared" si="19"/>
        <v>0.39139566205473103</v>
      </c>
      <c r="F92" s="112">
        <f t="shared" si="19"/>
        <v>0.3689200336173446</v>
      </c>
      <c r="G92" s="112">
        <f t="shared" si="19"/>
        <v>0.36514272206987275</v>
      </c>
      <c r="H92" s="112">
        <f t="shared" si="19"/>
        <v>0.36315298878839153</v>
      </c>
      <c r="I92" s="112">
        <f t="shared" si="19"/>
        <v>0.36034019543813189</v>
      </c>
      <c r="J92" s="112">
        <f t="shared" si="19"/>
        <v>0.34408483912807919</v>
      </c>
      <c r="K92" s="112">
        <f t="shared" si="19"/>
        <v>0.32083757013966863</v>
      </c>
      <c r="L92" s="112">
        <f t="shared" si="19"/>
        <v>0.31620466080471293</v>
      </c>
      <c r="M92" s="112">
        <f t="shared" si="19"/>
        <v>0.31100844448109405</v>
      </c>
      <c r="N92" s="112">
        <f t="shared" si="19"/>
        <v>0.29609722528643706</v>
      </c>
      <c r="O92" s="112">
        <f t="shared" si="19"/>
        <v>0.29387391199873358</v>
      </c>
      <c r="P92" s="112">
        <f t="shared" si="19"/>
        <v>0.2899383965729101</v>
      </c>
      <c r="Q92" s="112">
        <f t="shared" si="19"/>
        <v>0.27701575664897349</v>
      </c>
    </row>
    <row r="93" spans="1:17" x14ac:dyDescent="0.25">
      <c r="A93" s="184" t="s">
        <v>102</v>
      </c>
      <c r="B93" s="188"/>
      <c r="C93" s="188"/>
      <c r="D93" s="188"/>
      <c r="E93" s="188"/>
      <c r="F93" s="188"/>
      <c r="G93" s="188"/>
      <c r="H93" s="188"/>
      <c r="I93" s="188"/>
      <c r="J93" s="188"/>
      <c r="K93" s="188"/>
      <c r="L93" s="188"/>
      <c r="M93" s="188"/>
      <c r="N93" s="188"/>
      <c r="O93" s="188"/>
      <c r="P93" s="188"/>
      <c r="Q93" s="188"/>
    </row>
    <row r="94" spans="1:17" x14ac:dyDescent="0.25">
      <c r="A94" s="210" t="s">
        <v>41</v>
      </c>
      <c r="B94" s="113">
        <f t="shared" ref="B94:Q94" si="20">IF(SUM(B95,B96)=0,"",SUM(B95,B96))</f>
        <v>1.1151974840121734</v>
      </c>
      <c r="C94" s="113">
        <f t="shared" si="20"/>
        <v>1.9362130237122737</v>
      </c>
      <c r="D94" s="113">
        <f t="shared" si="20"/>
        <v>1.7573239301283545</v>
      </c>
      <c r="E94" s="113">
        <f t="shared" si="20"/>
        <v>1.9500087274493025</v>
      </c>
      <c r="F94" s="113">
        <f t="shared" si="20"/>
        <v>2.0879403668269956</v>
      </c>
      <c r="G94" s="113">
        <f t="shared" si="20"/>
        <v>1.8110831080977794</v>
      </c>
      <c r="H94" s="113">
        <f t="shared" si="20"/>
        <v>2.1437875533659336</v>
      </c>
      <c r="I94" s="113">
        <f t="shared" si="20"/>
        <v>2.0981557282542012</v>
      </c>
      <c r="J94" s="113">
        <f t="shared" si="20"/>
        <v>1.5397724844674001</v>
      </c>
      <c r="K94" s="113">
        <f t="shared" si="20"/>
        <v>2.085653941127438</v>
      </c>
      <c r="L94" s="113">
        <f t="shared" si="20"/>
        <v>1.9106052227041332</v>
      </c>
      <c r="M94" s="113">
        <f t="shared" si="20"/>
        <v>2.2271307393827606</v>
      </c>
      <c r="N94" s="113">
        <f t="shared" si="20"/>
        <v>1.6322708975926186</v>
      </c>
      <c r="O94" s="113">
        <f t="shared" si="20"/>
        <v>2.7653599651470597</v>
      </c>
      <c r="P94" s="113">
        <f t="shared" si="20"/>
        <v>4.2188630631100441</v>
      </c>
      <c r="Q94" s="113">
        <f t="shared" si="20"/>
        <v>1.7824312644908067</v>
      </c>
    </row>
    <row r="95" spans="1:17" x14ac:dyDescent="0.25">
      <c r="A95" s="179" t="s">
        <v>173</v>
      </c>
      <c r="B95" s="182">
        <f>IF(CHI_ued!B$15=0,"",CHI_ued!B$15/B$10)</f>
        <v>0.79996881108838025</v>
      </c>
      <c r="C95" s="182">
        <f>IF(CHI_ued!C$15=0,"",CHI_ued!C$15/C$10)</f>
        <v>1.6312774952490874</v>
      </c>
      <c r="D95" s="182">
        <f>IF(CHI_ued!D$15=0,"",CHI_ued!D$15/D$10)</f>
        <v>1.455917966659978</v>
      </c>
      <c r="E95" s="182">
        <f>IF(CHI_ued!E$15=0,"",CHI_ued!E$15/E$10)</f>
        <v>1.6421484054090947</v>
      </c>
      <c r="F95" s="182">
        <f>IF(CHI_ued!F$15=0,"",CHI_ued!F$15/F$10)</f>
        <v>1.7937034226285291</v>
      </c>
      <c r="G95" s="182">
        <f>IF(CHI_ued!G$15=0,"",CHI_ued!G$15/G$10)</f>
        <v>1.5227699440060238</v>
      </c>
      <c r="H95" s="182">
        <f>IF(CHI_ued!H$15=0,"",CHI_ued!H$15/H$10)</f>
        <v>1.8515783785540196</v>
      </c>
      <c r="I95" s="182">
        <f>IF(CHI_ued!I$15=0,"",CHI_ued!I$15/I$10)</f>
        <v>1.8080455514867966</v>
      </c>
      <c r="J95" s="182">
        <f>IF(CHI_ued!J$15=0,"",CHI_ued!J$15/J$10)</f>
        <v>1.2529759354426118</v>
      </c>
      <c r="K95" s="182">
        <f>IF(CHI_ued!K$15=0,"",CHI_ued!K$15/K$10)</f>
        <v>1.7854190853988423</v>
      </c>
      <c r="L95" s="182">
        <f>IF(CHI_ued!L$15=0,"",CHI_ued!L$15/L$10)</f>
        <v>1.6140863086964987</v>
      </c>
      <c r="M95" s="182">
        <f>IF(CHI_ued!M$15=0,"",CHI_ued!M$15/M$10)</f>
        <v>1.9247011388716095</v>
      </c>
      <c r="N95" s="182">
        <f>IF(CHI_ued!N$15=0,"",CHI_ued!N$15/N$10)</f>
        <v>1.3412947346922457</v>
      </c>
      <c r="O95" s="182">
        <f>IF(CHI_ued!O$15=0,"",CHI_ued!O$15/O$10)</f>
        <v>2.4541639061315896</v>
      </c>
      <c r="P95" s="182">
        <f>IF(CHI_ued!P$15=0,"",CHI_ued!P$15/P$10)</f>
        <v>3.9163750902037044</v>
      </c>
      <c r="Q95" s="182">
        <f>IF(CHI_ued!Q$15=0,"",CHI_ued!Q$15/Q$10)</f>
        <v>1.4964754357163128</v>
      </c>
    </row>
    <row r="96" spans="1:17" x14ac:dyDescent="0.25">
      <c r="A96" s="179" t="s">
        <v>172</v>
      </c>
      <c r="B96" s="182">
        <f>IF((CHI_ued!B$5-CHI_ued!B$15)=0,"",(CHI_ued!B$5-CHI_ued!B$15)/B$10)</f>
        <v>0.3152286729237932</v>
      </c>
      <c r="C96" s="182">
        <f>IF((CHI_ued!C$5-CHI_ued!C$15)=0,"",(CHI_ued!C$5-CHI_ued!C$15)/C$10)</f>
        <v>0.30493552846318628</v>
      </c>
      <c r="D96" s="182">
        <f>IF((CHI_ued!D$5-CHI_ued!D$15)=0,"",(CHI_ued!D$5-CHI_ued!D$15)/D$10)</f>
        <v>0.3014059634683765</v>
      </c>
      <c r="E96" s="182">
        <f>IF((CHI_ued!E$5-CHI_ued!E$15)=0,"",(CHI_ued!E$5-CHI_ued!E$15)/E$10)</f>
        <v>0.30786032204020791</v>
      </c>
      <c r="F96" s="182">
        <f>IF((CHI_ued!F$5-CHI_ued!F$15)=0,"",(CHI_ued!F$5-CHI_ued!F$15)/F$10)</f>
        <v>0.29423694419846663</v>
      </c>
      <c r="G96" s="182">
        <f>IF((CHI_ued!G$5-CHI_ued!G$15)=0,"",(CHI_ued!G$5-CHI_ued!G$15)/G$10)</f>
        <v>0.28831316409175556</v>
      </c>
      <c r="H96" s="182">
        <f>IF((CHI_ued!H$5-CHI_ued!H$15)=0,"",(CHI_ued!H$5-CHI_ued!H$15)/H$10)</f>
        <v>0.29220917481191416</v>
      </c>
      <c r="I96" s="182">
        <f>IF((CHI_ued!I$5-CHI_ued!I$15)=0,"",(CHI_ued!I$5-CHI_ued!I$15)/I$10)</f>
        <v>0.29011017676740469</v>
      </c>
      <c r="J96" s="182">
        <f>IF((CHI_ued!J$5-CHI_ued!J$15)=0,"",(CHI_ued!J$5-CHI_ued!J$15)/J$10)</f>
        <v>0.28679654902478846</v>
      </c>
      <c r="K96" s="182">
        <f>IF((CHI_ued!K$5-CHI_ued!K$15)=0,"",(CHI_ued!K$5-CHI_ued!K$15)/K$10)</f>
        <v>0.30023485572859576</v>
      </c>
      <c r="L96" s="182">
        <f>IF((CHI_ued!L$5-CHI_ued!L$15)=0,"",(CHI_ued!L$5-CHI_ued!L$15)/L$10)</f>
        <v>0.29651891400763458</v>
      </c>
      <c r="M96" s="182">
        <f>IF((CHI_ued!M$5-CHI_ued!M$15)=0,"",(CHI_ued!M$5-CHI_ued!M$15)/M$10)</f>
        <v>0.30242960051115092</v>
      </c>
      <c r="N96" s="182">
        <f>IF((CHI_ued!N$5-CHI_ued!N$15)=0,"",(CHI_ued!N$5-CHI_ued!N$15)/N$10)</f>
        <v>0.29097616290037293</v>
      </c>
      <c r="O96" s="182">
        <f>IF((CHI_ued!O$5-CHI_ued!O$15)=0,"",(CHI_ued!O$5-CHI_ued!O$15)/O$10)</f>
        <v>0.31119605901547026</v>
      </c>
      <c r="P96" s="182">
        <f>IF((CHI_ued!P$5-CHI_ued!P$15)=0,"",(CHI_ued!P$5-CHI_ued!P$15)/P$10)</f>
        <v>0.30248797290633939</v>
      </c>
      <c r="Q96" s="182">
        <f>IF((CHI_ued!Q$5-CHI_ued!Q$15)=0,"",(CHI_ued!Q$5-CHI_ued!Q$15)/Q$10)</f>
        <v>0.28595582877449383</v>
      </c>
    </row>
    <row r="97" spans="1:17" x14ac:dyDescent="0.25">
      <c r="A97" s="180" t="s">
        <v>40</v>
      </c>
      <c r="B97" s="182">
        <f>IF(CHI_ued!B$60=0,"",CHI_ued!B$60/B$11)</f>
        <v>0.29982776362128954</v>
      </c>
      <c r="C97" s="182">
        <f>IF(CHI_ued!C$60=0,"",CHI_ued!C$60/C$11)</f>
        <v>0.2927629822024479</v>
      </c>
      <c r="D97" s="182">
        <f>IF(CHI_ued!D$60=0,"",CHI_ued!D$60/D$11)</f>
        <v>0.28525784434089579</v>
      </c>
      <c r="E97" s="182">
        <f>IF(CHI_ued!E$60=0,"",CHI_ued!E$60/E$11)</f>
        <v>0.2953240978163072</v>
      </c>
      <c r="F97" s="182">
        <f>IF(CHI_ued!F$60=0,"",CHI_ued!F$60/F$11)</f>
        <v>0.28371100184143222</v>
      </c>
      <c r="G97" s="182">
        <f>IF(CHI_ued!G$60=0,"",CHI_ued!G$60/G$11)</f>
        <v>0.28647510935822867</v>
      </c>
      <c r="H97" s="182">
        <f>IF(CHI_ued!H$60=0,"",CHI_ued!H$60/H$11)</f>
        <v>0.30199350312899859</v>
      </c>
      <c r="I97" s="182">
        <f>IF(CHI_ued!I$60=0,"",CHI_ued!I$60/I$11)</f>
        <v>0.29600500156794102</v>
      </c>
      <c r="J97" s="182">
        <f>IF(CHI_ued!J$60=0,"",CHI_ued!J$60/J$11)</f>
        <v>0.28248825626508378</v>
      </c>
      <c r="K97" s="182">
        <f>IF(CHI_ued!K$60=0,"",CHI_ued!K$60/K$11)</f>
        <v>0.31542603738396957</v>
      </c>
      <c r="L97" s="182">
        <f>IF(CHI_ued!L$60=0,"",CHI_ued!L$60/L$11)</f>
        <v>0.28744429274073113</v>
      </c>
      <c r="M97" s="182">
        <f>IF(CHI_ued!M$60=0,"",CHI_ued!M$60/M$11)</f>
        <v>0.2900093752872725</v>
      </c>
      <c r="N97" s="182">
        <f>IF(CHI_ued!N$60=0,"",CHI_ued!N$60/N$11)</f>
        <v>0.24337295744969986</v>
      </c>
      <c r="O97" s="182">
        <f>IF(CHI_ued!O$60=0,"",CHI_ued!O$60/O$11)</f>
        <v>0.25096430947591503</v>
      </c>
      <c r="P97" s="182">
        <f>IF(CHI_ued!P$60=0,"",CHI_ued!P$60/P$11)</f>
        <v>0.22717287010544288</v>
      </c>
      <c r="Q97" s="182">
        <f>IF(CHI_ued!Q$60=0,"",CHI_ued!Q$60/Q$11)</f>
        <v>0.22101258027236359</v>
      </c>
    </row>
    <row r="98" spans="1:17" x14ac:dyDescent="0.25">
      <c r="A98" s="108" t="s">
        <v>39</v>
      </c>
      <c r="B98" s="112">
        <f>IF(CHI_ued!B$108=0,"",CHI_ued!B$108/B$12)</f>
        <v>0.19439640117032961</v>
      </c>
      <c r="C98" s="112">
        <f>IF(CHI_ued!C$108=0,"",CHI_ued!C$108/C$12)</f>
        <v>0.19015517029704071</v>
      </c>
      <c r="D98" s="112">
        <f>IF(CHI_ued!D$108=0,"",CHI_ued!D$108/D$12)</f>
        <v>0.18577945222275194</v>
      </c>
      <c r="E98" s="112">
        <f>IF(CHI_ued!E$108=0,"",CHI_ued!E$108/E$12)</f>
        <v>0.19086235014177505</v>
      </c>
      <c r="F98" s="112">
        <f>IF(CHI_ued!F$108=0,"",CHI_ued!F$108/F$12)</f>
        <v>0.18295672958490694</v>
      </c>
      <c r="G98" s="112">
        <f>IF(CHI_ued!G$108=0,"",CHI_ued!G$108/G$12)</f>
        <v>0.19062047401112664</v>
      </c>
      <c r="H98" s="112">
        <f>IF(CHI_ued!H$108=0,"",CHI_ued!H$108/H$12)</f>
        <v>0.19703302710037268</v>
      </c>
      <c r="I98" s="112">
        <f>IF(CHI_ued!I$108=0,"",CHI_ued!I$108/I$12)</f>
        <v>0.19341236626259736</v>
      </c>
      <c r="J98" s="112">
        <f>IF(CHI_ued!J$108=0,"",CHI_ued!J$108/J$12)</f>
        <v>0.17800885565490659</v>
      </c>
      <c r="K98" s="112">
        <f>IF(CHI_ued!K$108=0,"",CHI_ued!K$108/K$12)</f>
        <v>0.18915899972427691</v>
      </c>
      <c r="L98" s="112">
        <f>IF(CHI_ued!L$108=0,"",CHI_ued!L$108/L$12)</f>
        <v>0.1710230881574315</v>
      </c>
      <c r="M98" s="112">
        <f>IF(CHI_ued!M$108=0,"",CHI_ued!M$108/M$12)</f>
        <v>0.1720570946263324</v>
      </c>
      <c r="N98" s="112">
        <f>IF(CHI_ued!N$108=0,"",CHI_ued!N$108/N$12)</f>
        <v>0.17233227729073725</v>
      </c>
      <c r="O98" s="112">
        <f>IF(CHI_ued!O$108=0,"",CHI_ued!O$108/O$12)</f>
        <v>0.17699177693961438</v>
      </c>
      <c r="P98" s="112">
        <f>IF(CHI_ued!P$108=0,"",CHI_ued!P$108/P$12)</f>
        <v>0.1695026558100596</v>
      </c>
      <c r="Q98" s="112">
        <f>IF(CHI_ued!Q$108=0,"",CHI_ued!Q$108/Q$12)</f>
        <v>0.1651422355393711</v>
      </c>
    </row>
    <row r="99" spans="1:17" x14ac:dyDescent="0.25">
      <c r="A99" s="39" t="s">
        <v>171</v>
      </c>
      <c r="B99" s="211">
        <f t="shared" ref="B99:Q99" si="21">IF(B$51=0,"",B$78/B$51)</f>
        <v>4.5012038014248956</v>
      </c>
      <c r="C99" s="211">
        <f t="shared" si="21"/>
        <v>4.6317171508070061</v>
      </c>
      <c r="D99" s="211">
        <f t="shared" si="21"/>
        <v>4.4786257098253213</v>
      </c>
      <c r="E99" s="211">
        <f t="shared" si="21"/>
        <v>4.4418145784967518</v>
      </c>
      <c r="F99" s="211">
        <f t="shared" si="21"/>
        <v>5.2011361891977854</v>
      </c>
      <c r="G99" s="211">
        <f t="shared" si="21"/>
        <v>4.8801496316928024</v>
      </c>
      <c r="H99" s="211">
        <f t="shared" si="21"/>
        <v>5.034823727646093</v>
      </c>
      <c r="I99" s="211">
        <f t="shared" si="21"/>
        <v>5.1632646929414099</v>
      </c>
      <c r="J99" s="211">
        <f t="shared" si="21"/>
        <v>4.7225109128098968</v>
      </c>
      <c r="K99" s="211">
        <f t="shared" si="21"/>
        <v>5.6269100746711453</v>
      </c>
      <c r="L99" s="211">
        <f t="shared" si="21"/>
        <v>5.5633752786102297</v>
      </c>
      <c r="M99" s="211">
        <f t="shared" si="21"/>
        <v>6.3996058084063128</v>
      </c>
      <c r="N99" s="211">
        <f t="shared" si="21"/>
        <v>4.9203596577394695</v>
      </c>
      <c r="O99" s="211">
        <f t="shared" si="21"/>
        <v>5.9483065020642041</v>
      </c>
      <c r="P99" s="211">
        <f t="shared" si="21"/>
        <v>5.6278845256281347</v>
      </c>
      <c r="Q99" s="211">
        <f t="shared" si="21"/>
        <v>5.2859164588938947</v>
      </c>
    </row>
    <row r="100" spans="1:17" x14ac:dyDescent="0.25">
      <c r="A100" s="210" t="s">
        <v>170</v>
      </c>
      <c r="B100" s="109">
        <f t="shared" ref="B100:Q100" si="22">IF(B$52=0,"",B$79/B$52)</f>
        <v>5.235433739260289</v>
      </c>
      <c r="C100" s="109">
        <f t="shared" si="22"/>
        <v>5.3802139610987014</v>
      </c>
      <c r="D100" s="109">
        <f t="shared" si="22"/>
        <v>5.2036220228046206</v>
      </c>
      <c r="E100" s="109">
        <f t="shared" si="22"/>
        <v>5.0009667869540699</v>
      </c>
      <c r="F100" s="109">
        <f t="shared" si="22"/>
        <v>5.8042362024367389</v>
      </c>
      <c r="G100" s="109">
        <f t="shared" si="22"/>
        <v>5.5819657375199485</v>
      </c>
      <c r="H100" s="109">
        <f t="shared" si="22"/>
        <v>6.073048072619879</v>
      </c>
      <c r="I100" s="109">
        <f t="shared" si="22"/>
        <v>6.1703593580909244</v>
      </c>
      <c r="J100" s="109">
        <f t="shared" si="22"/>
        <v>5.1226499936908265</v>
      </c>
      <c r="K100" s="109">
        <f t="shared" si="22"/>
        <v>6.3828806655543477</v>
      </c>
      <c r="L100" s="109">
        <f t="shared" si="22"/>
        <v>6.2850481594571246</v>
      </c>
      <c r="M100" s="109">
        <f t="shared" si="22"/>
        <v>7.2073932234934945</v>
      </c>
      <c r="N100" s="109">
        <f t="shared" si="22"/>
        <v>6.4404814228061245</v>
      </c>
      <c r="O100" s="109">
        <f t="shared" si="22"/>
        <v>8.883259320898226</v>
      </c>
      <c r="P100" s="109">
        <f t="shared" si="22"/>
        <v>13.493575814968064</v>
      </c>
      <c r="Q100" s="109">
        <f t="shared" si="22"/>
        <v>6.5339055686387608</v>
      </c>
    </row>
    <row r="101" spans="1:17" x14ac:dyDescent="0.25">
      <c r="A101" s="180" t="s">
        <v>169</v>
      </c>
      <c r="B101" s="178">
        <f t="shared" ref="B101:Q101" si="23">IF(B$53=0,"",B$80/B$53)</f>
        <v>1.6799348624675083</v>
      </c>
      <c r="C101" s="178">
        <f t="shared" si="23"/>
        <v>1.7981104375000483</v>
      </c>
      <c r="D101" s="178">
        <f t="shared" si="23"/>
        <v>1.8314395877493244</v>
      </c>
      <c r="E101" s="178">
        <f t="shared" si="23"/>
        <v>1.4368137705898709</v>
      </c>
      <c r="F101" s="178">
        <f t="shared" si="23"/>
        <v>1.2362849786453813</v>
      </c>
      <c r="G101" s="178">
        <f t="shared" si="23"/>
        <v>1.0953701271877825</v>
      </c>
      <c r="H101" s="178">
        <f t="shared" si="23"/>
        <v>0.62519160166488896</v>
      </c>
      <c r="I101" s="178">
        <f t="shared" si="23"/>
        <v>0.76003238893376668</v>
      </c>
      <c r="J101" s="178">
        <f t="shared" si="23"/>
        <v>1.1963052552988298</v>
      </c>
      <c r="K101" s="178">
        <f t="shared" si="23"/>
        <v>0.74928137496728109</v>
      </c>
      <c r="L101" s="178">
        <f t="shared" si="23"/>
        <v>1.6259859777194219</v>
      </c>
      <c r="M101" s="178">
        <f t="shared" si="23"/>
        <v>1.3612071058672865</v>
      </c>
      <c r="N101" s="178">
        <f t="shared" si="23"/>
        <v>1.3080553586894317</v>
      </c>
      <c r="O101" s="178">
        <f t="shared" si="23"/>
        <v>0.89615593711448316</v>
      </c>
      <c r="P101" s="178">
        <f t="shared" si="23"/>
        <v>1.1727973642252985</v>
      </c>
      <c r="Q101" s="178">
        <f t="shared" si="23"/>
        <v>1.0218564702026107</v>
      </c>
    </row>
    <row r="102" spans="1:17" x14ac:dyDescent="0.25">
      <c r="A102" s="108" t="s">
        <v>39</v>
      </c>
      <c r="B102" s="107">
        <f t="shared" ref="B102:Q102" si="24">IF(B$54=0,"",B$81/B$54)</f>
        <v>1.2105171142123818</v>
      </c>
      <c r="C102" s="107">
        <f t="shared" si="24"/>
        <v>1.2893330392634008</v>
      </c>
      <c r="D102" s="107">
        <f t="shared" si="24"/>
        <v>1.305436915338408</v>
      </c>
      <c r="E102" s="107">
        <f t="shared" si="24"/>
        <v>1.0459551773063138</v>
      </c>
      <c r="F102" s="107">
        <f t="shared" si="24"/>
        <v>0.91125703123942459</v>
      </c>
      <c r="G102" s="107">
        <f t="shared" si="24"/>
        <v>0.81278327228931391</v>
      </c>
      <c r="H102" s="107">
        <f t="shared" si="24"/>
        <v>0.50148380834307593</v>
      </c>
      <c r="I102" s="107">
        <f t="shared" si="24"/>
        <v>0.59180831636316378</v>
      </c>
      <c r="J102" s="107">
        <f t="shared" si="24"/>
        <v>0.87523943761422807</v>
      </c>
      <c r="K102" s="107">
        <f t="shared" si="24"/>
        <v>0.51918817952684093</v>
      </c>
      <c r="L102" s="107">
        <f t="shared" si="24"/>
        <v>1.1740137128982808</v>
      </c>
      <c r="M102" s="107">
        <f t="shared" si="24"/>
        <v>0.99603265779771133</v>
      </c>
      <c r="N102" s="107">
        <f t="shared" si="24"/>
        <v>0.96322714468343362</v>
      </c>
      <c r="O102" s="107">
        <f t="shared" si="24"/>
        <v>0.68363499686103546</v>
      </c>
      <c r="P102" s="107">
        <f t="shared" si="24"/>
        <v>0.92721065903234823</v>
      </c>
      <c r="Q102" s="107">
        <f t="shared" si="24"/>
        <v>0.76813505278667138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>
    <tabColor theme="4" tint="0.39997558519241921"/>
    <pageSetUpPr fitToPage="1"/>
  </sheetPr>
  <dimension ref="A1:Q246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2" width="9.7109375" style="14" customWidth="1"/>
    <col min="3" max="17" width="9.7109375" style="13" customWidth="1"/>
    <col min="18" max="16384" width="9.140625" style="13"/>
  </cols>
  <sheetData>
    <row r="1" spans="1:17" ht="12.75" x14ac:dyDescent="0.25">
      <c r="A1" s="12" t="s">
        <v>364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2" spans="1:17" x14ac:dyDescent="0.25">
      <c r="A2" s="40"/>
      <c r="B2" s="32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</row>
    <row r="3" spans="1:17" ht="12.75" x14ac:dyDescent="0.25">
      <c r="A3" s="80" t="s">
        <v>127</v>
      </c>
      <c r="B3" s="233"/>
      <c r="C3" s="233"/>
      <c r="D3" s="233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3"/>
      <c r="Q3" s="233"/>
    </row>
    <row r="4" spans="1:17" x14ac:dyDescent="0.25">
      <c r="A4" s="40"/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</row>
    <row r="5" spans="1:17" ht="12.75" x14ac:dyDescent="0.25">
      <c r="A5" s="97" t="s">
        <v>41</v>
      </c>
      <c r="B5" s="96">
        <v>1009.2469370292035</v>
      </c>
      <c r="C5" s="96">
        <v>1532.6140601050465</v>
      </c>
      <c r="D5" s="96">
        <v>1557.5452336626445</v>
      </c>
      <c r="E5" s="96">
        <v>1498.5377373536371</v>
      </c>
      <c r="F5" s="96">
        <v>1499.3953411630489</v>
      </c>
      <c r="G5" s="96">
        <v>1427.8714988345878</v>
      </c>
      <c r="H5" s="96">
        <v>1309.6437961935994</v>
      </c>
      <c r="I5" s="96">
        <v>1369.9505162285313</v>
      </c>
      <c r="J5" s="96">
        <v>1400.5830641602709</v>
      </c>
      <c r="K5" s="96">
        <v>1202.0278839484729</v>
      </c>
      <c r="L5" s="96">
        <v>1061.7664152501634</v>
      </c>
      <c r="M5" s="96">
        <v>1213.8388617779831</v>
      </c>
      <c r="N5" s="96">
        <v>991.21565568807262</v>
      </c>
      <c r="O5" s="96">
        <v>991.95534120848458</v>
      </c>
      <c r="P5" s="96">
        <v>784.15278054411681</v>
      </c>
      <c r="Q5" s="96">
        <v>1054.2203971171341</v>
      </c>
    </row>
    <row r="6" spans="1:17" x14ac:dyDescent="0.25">
      <c r="A6" s="132" t="s">
        <v>83</v>
      </c>
      <c r="B6" s="160">
        <v>3.9483138315205317</v>
      </c>
      <c r="C6" s="160">
        <v>3.859854004820181</v>
      </c>
      <c r="D6" s="160">
        <v>4.1832347665259064</v>
      </c>
      <c r="E6" s="160">
        <v>3.6510414467264347</v>
      </c>
      <c r="F6" s="160">
        <v>3.2869364089937561</v>
      </c>
      <c r="G6" s="160">
        <v>3.4490008933232668</v>
      </c>
      <c r="H6" s="160">
        <v>2.7348761015601837</v>
      </c>
      <c r="I6" s="160">
        <v>2.8950386517849704</v>
      </c>
      <c r="J6" s="160">
        <v>3.7023750398667574</v>
      </c>
      <c r="K6" s="160">
        <v>2.4517375318697514</v>
      </c>
      <c r="L6" s="160">
        <v>2.308894508171818</v>
      </c>
      <c r="M6" s="160">
        <v>2.283839985086844</v>
      </c>
      <c r="N6" s="160">
        <v>2.4221676477441747</v>
      </c>
      <c r="O6" s="160">
        <v>1.523631664152278</v>
      </c>
      <c r="P6" s="160">
        <v>0.80230522861311082</v>
      </c>
      <c r="Q6" s="160">
        <v>2.2246406489750474</v>
      </c>
    </row>
    <row r="7" spans="1:17" x14ac:dyDescent="0.25">
      <c r="A7" s="76" t="s">
        <v>82</v>
      </c>
      <c r="B7" s="159">
        <v>20.588507821187548</v>
      </c>
      <c r="C7" s="159">
        <v>10.127233486978991</v>
      </c>
      <c r="D7" s="159">
        <v>21.813504544879141</v>
      </c>
      <c r="E7" s="159">
        <v>19.038379062299274</v>
      </c>
      <c r="F7" s="159">
        <v>17.13975100562169</v>
      </c>
      <c r="G7" s="159">
        <v>17.984837299552353</v>
      </c>
      <c r="H7" s="159">
        <v>14.261028988485045</v>
      </c>
      <c r="I7" s="159">
        <v>15.096197634816907</v>
      </c>
      <c r="J7" s="159">
        <v>19.306058413272286</v>
      </c>
      <c r="K7" s="159">
        <v>12.784601099188725</v>
      </c>
      <c r="L7" s="159">
        <v>12.039745235116136</v>
      </c>
      <c r="M7" s="159">
        <v>11.909098263648708</v>
      </c>
      <c r="N7" s="159">
        <v>12.630408748588115</v>
      </c>
      <c r="O7" s="159">
        <v>7.9449870938773808</v>
      </c>
      <c r="P7" s="159">
        <v>4.1836257651077755</v>
      </c>
      <c r="Q7" s="159">
        <v>11.600402945455764</v>
      </c>
    </row>
    <row r="8" spans="1:17" x14ac:dyDescent="0.25">
      <c r="A8" s="76" t="s">
        <v>81</v>
      </c>
      <c r="B8" s="159">
        <v>3.7228701810854568</v>
      </c>
      <c r="C8" s="159">
        <v>3.6394612969137805</v>
      </c>
      <c r="D8" s="159">
        <v>3.9443774323232379</v>
      </c>
      <c r="E8" s="159">
        <v>3.4425716677872114</v>
      </c>
      <c r="F8" s="159">
        <v>3.0992565602249624</v>
      </c>
      <c r="G8" s="159">
        <v>3.252067370578144</v>
      </c>
      <c r="H8" s="159">
        <v>2.5787181875409906</v>
      </c>
      <c r="I8" s="159">
        <v>2.729735661784884</v>
      </c>
      <c r="J8" s="159">
        <v>3.4909741786677819</v>
      </c>
      <c r="K8" s="159">
        <v>2.3117464666507699</v>
      </c>
      <c r="L8" s="159">
        <v>2.1770595962060453</v>
      </c>
      <c r="M8" s="159">
        <v>2.1534356542210573</v>
      </c>
      <c r="N8" s="159">
        <v>2.283864984943206</v>
      </c>
      <c r="O8" s="159">
        <v>1.4366342523602484</v>
      </c>
      <c r="P8" s="159">
        <v>0.7564946301602441</v>
      </c>
      <c r="Q8" s="159">
        <v>2.097616524193648</v>
      </c>
    </row>
    <row r="9" spans="1:17" x14ac:dyDescent="0.25">
      <c r="A9" s="76" t="s">
        <v>80</v>
      </c>
      <c r="B9" s="159">
        <v>27.357917232053232</v>
      </c>
      <c r="C9" s="159">
        <v>16.74497795708735</v>
      </c>
      <c r="D9" s="159">
        <v>28.985687406917609</v>
      </c>
      <c r="E9" s="159">
        <v>25.298113061056021</v>
      </c>
      <c r="F9" s="159">
        <v>22.775224579765233</v>
      </c>
      <c r="G9" s="159">
        <v>23.898171472473269</v>
      </c>
      <c r="H9" s="159">
        <v>18.949991621509444</v>
      </c>
      <c r="I9" s="159">
        <v>20.059759988386414</v>
      </c>
      <c r="J9" s="159">
        <v>25.65380418701092</v>
      </c>
      <c r="K9" s="159">
        <v>16.988120836833318</v>
      </c>
      <c r="L9" s="159">
        <v>15.998359691630906</v>
      </c>
      <c r="M9" s="159">
        <v>15.824756579493462</v>
      </c>
      <c r="N9" s="159">
        <v>16.783230730071619</v>
      </c>
      <c r="O9" s="159">
        <v>10.557263363221788</v>
      </c>
      <c r="P9" s="159">
        <v>5.5591832300696629</v>
      </c>
      <c r="Q9" s="159">
        <v>15.41456361949886</v>
      </c>
    </row>
    <row r="10" spans="1:17" x14ac:dyDescent="0.25">
      <c r="A10" s="129" t="s">
        <v>79</v>
      </c>
      <c r="B10" s="158">
        <v>11.055278728257488</v>
      </c>
      <c r="C10" s="158">
        <v>10.807591213496506</v>
      </c>
      <c r="D10" s="158">
        <v>11.713057346272539</v>
      </c>
      <c r="E10" s="158">
        <v>10.222916050834018</v>
      </c>
      <c r="F10" s="158">
        <v>9.2034219451825177</v>
      </c>
      <c r="G10" s="158">
        <v>9.6572025013051501</v>
      </c>
      <c r="H10" s="158">
        <v>7.6576530843685156</v>
      </c>
      <c r="I10" s="158">
        <v>8.1061082249979179</v>
      </c>
      <c r="J10" s="158">
        <v>10.366650111626921</v>
      </c>
      <c r="K10" s="158">
        <v>6.8648650892353045</v>
      </c>
      <c r="L10" s="158">
        <v>6.4649046228810896</v>
      </c>
      <c r="M10" s="158">
        <v>6.3947519582431642</v>
      </c>
      <c r="N10" s="158">
        <v>6.7820694136836899</v>
      </c>
      <c r="O10" s="158">
        <v>4.2661686596263788</v>
      </c>
      <c r="P10" s="158">
        <v>2.2464546401167098</v>
      </c>
      <c r="Q10" s="158">
        <v>6.2289938171301324</v>
      </c>
    </row>
    <row r="11" spans="1:17" x14ac:dyDescent="0.25">
      <c r="A11" s="92" t="s">
        <v>125</v>
      </c>
      <c r="B11" s="91">
        <v>0</v>
      </c>
      <c r="C11" s="91">
        <v>0</v>
      </c>
      <c r="D11" s="91">
        <v>0</v>
      </c>
      <c r="E11" s="91">
        <v>0</v>
      </c>
      <c r="F11" s="91">
        <v>0</v>
      </c>
      <c r="G11" s="91">
        <v>0</v>
      </c>
      <c r="H11" s="91">
        <v>0</v>
      </c>
      <c r="I11" s="91">
        <v>0</v>
      </c>
      <c r="J11" s="91">
        <v>0</v>
      </c>
      <c r="K11" s="91">
        <v>0</v>
      </c>
      <c r="L11" s="91">
        <v>0</v>
      </c>
      <c r="M11" s="91">
        <v>0</v>
      </c>
      <c r="N11" s="91">
        <v>0.43904753909772776</v>
      </c>
      <c r="O11" s="91">
        <v>0</v>
      </c>
      <c r="P11" s="91">
        <v>0.26075313196831734</v>
      </c>
      <c r="Q11" s="91">
        <v>0</v>
      </c>
    </row>
    <row r="12" spans="1:17" x14ac:dyDescent="0.25">
      <c r="A12" s="92" t="s">
        <v>26</v>
      </c>
      <c r="B12" s="91">
        <v>3.3165836184772468</v>
      </c>
      <c r="C12" s="91">
        <v>3.2422773640489519</v>
      </c>
      <c r="D12" s="91">
        <v>3.5139172038817619</v>
      </c>
      <c r="E12" s="91">
        <v>3.066874815250205</v>
      </c>
      <c r="F12" s="91">
        <v>2.7610265835547554</v>
      </c>
      <c r="G12" s="91">
        <v>2.8971607503915444</v>
      </c>
      <c r="H12" s="91">
        <v>2.2972959253105545</v>
      </c>
      <c r="I12" s="91">
        <v>2.4318324674993756</v>
      </c>
      <c r="J12" s="91">
        <v>3.1099950334880764</v>
      </c>
      <c r="K12" s="91">
        <v>0</v>
      </c>
      <c r="L12" s="91">
        <v>1.9394713868643272</v>
      </c>
      <c r="M12" s="91">
        <v>1.918425587472949</v>
      </c>
      <c r="N12" s="91">
        <v>2.0346208241051067</v>
      </c>
      <c r="O12" s="91">
        <v>1.2798505978879138</v>
      </c>
      <c r="P12" s="91">
        <v>0.6739363920350131</v>
      </c>
      <c r="Q12" s="91">
        <v>1.8686981451390399</v>
      </c>
    </row>
    <row r="13" spans="1:17" x14ac:dyDescent="0.25">
      <c r="A13" s="92" t="s">
        <v>126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2" t="s">
        <v>21</v>
      </c>
      <c r="B14" s="157">
        <v>7.7386951097802417</v>
      </c>
      <c r="C14" s="157">
        <v>7.5653138494475547</v>
      </c>
      <c r="D14" s="157">
        <v>8.1991401423907764</v>
      </c>
      <c r="E14" s="157">
        <v>7.156041235583813</v>
      </c>
      <c r="F14" s="157">
        <v>6.4423953616277627</v>
      </c>
      <c r="G14" s="157">
        <v>6.7600417509136053</v>
      </c>
      <c r="H14" s="157">
        <v>5.3603571590579611</v>
      </c>
      <c r="I14" s="157">
        <v>5.6742757574985419</v>
      </c>
      <c r="J14" s="157">
        <v>7.2566550781388441</v>
      </c>
      <c r="K14" s="157">
        <v>6.8648650892353045</v>
      </c>
      <c r="L14" s="157">
        <v>4.5254332360167622</v>
      </c>
      <c r="M14" s="157">
        <v>4.4763263707702148</v>
      </c>
      <c r="N14" s="157">
        <v>4.308401050480855</v>
      </c>
      <c r="O14" s="157">
        <v>2.9863180617384653</v>
      </c>
      <c r="P14" s="157">
        <v>1.3117651161133796</v>
      </c>
      <c r="Q14" s="157">
        <v>4.3602956719910928</v>
      </c>
    </row>
    <row r="15" spans="1:17" x14ac:dyDescent="0.25">
      <c r="A15" s="232" t="s">
        <v>185</v>
      </c>
      <c r="B15" s="246">
        <v>525.36531195529562</v>
      </c>
      <c r="C15" s="246">
        <v>1059.5735400000003</v>
      </c>
      <c r="D15" s="246">
        <v>1044.8731099999993</v>
      </c>
      <c r="E15" s="246">
        <v>1051.0880300000001</v>
      </c>
      <c r="F15" s="246">
        <v>1096.5681599999998</v>
      </c>
      <c r="G15" s="246">
        <v>1005.1826680179375</v>
      </c>
      <c r="H15" s="246">
        <v>974.47380999999973</v>
      </c>
      <c r="I15" s="246">
        <v>1015.1519700000003</v>
      </c>
      <c r="J15" s="246">
        <v>946.84221999999977</v>
      </c>
      <c r="K15" s="246">
        <v>901.55765999999994</v>
      </c>
      <c r="L15" s="246">
        <v>778.80217420650115</v>
      </c>
      <c r="M15" s="246">
        <v>933.94515257731291</v>
      </c>
      <c r="N15" s="246">
        <v>694.36933910727225</v>
      </c>
      <c r="O15" s="246">
        <v>805.22819713540514</v>
      </c>
      <c r="P15" s="246">
        <v>685.82707129392338</v>
      </c>
      <c r="Q15" s="246">
        <v>781.58180293097655</v>
      </c>
    </row>
    <row r="16" spans="1:17" x14ac:dyDescent="0.25">
      <c r="A16" s="245" t="s">
        <v>33</v>
      </c>
      <c r="B16" s="244">
        <v>0</v>
      </c>
      <c r="C16" s="244">
        <v>0</v>
      </c>
      <c r="D16" s="244">
        <v>0</v>
      </c>
      <c r="E16" s="244">
        <v>0</v>
      </c>
      <c r="F16" s="244">
        <v>0</v>
      </c>
      <c r="G16" s="244">
        <v>0</v>
      </c>
      <c r="H16" s="244">
        <v>0</v>
      </c>
      <c r="I16" s="244">
        <v>0</v>
      </c>
      <c r="J16" s="244">
        <v>0</v>
      </c>
      <c r="K16" s="244">
        <v>0</v>
      </c>
      <c r="L16" s="244">
        <v>0</v>
      </c>
      <c r="M16" s="244">
        <v>0</v>
      </c>
      <c r="N16" s="244">
        <v>0</v>
      </c>
      <c r="O16" s="244">
        <v>0</v>
      </c>
      <c r="P16" s="244">
        <v>0</v>
      </c>
      <c r="Q16" s="244">
        <v>0</v>
      </c>
    </row>
    <row r="17" spans="1:17" x14ac:dyDescent="0.25">
      <c r="A17" s="245" t="s">
        <v>31</v>
      </c>
      <c r="B17" s="244">
        <v>0</v>
      </c>
      <c r="C17" s="244">
        <v>14.2</v>
      </c>
      <c r="D17" s="244">
        <v>22.5</v>
      </c>
      <c r="E17" s="244">
        <v>21.3</v>
      </c>
      <c r="F17" s="244">
        <v>1.1999000000000013</v>
      </c>
      <c r="G17" s="244">
        <v>4.7291563521566751</v>
      </c>
      <c r="H17" s="244">
        <v>16.59918</v>
      </c>
      <c r="I17" s="244">
        <v>13.599779999999999</v>
      </c>
      <c r="J17" s="244">
        <v>11.30057</v>
      </c>
      <c r="K17" s="244">
        <v>2.2940299999999998</v>
      </c>
      <c r="L17" s="244">
        <v>1.1232725333386466</v>
      </c>
      <c r="M17" s="244">
        <v>1.1232725333386466</v>
      </c>
      <c r="N17" s="244">
        <v>0</v>
      </c>
      <c r="O17" s="244">
        <v>0</v>
      </c>
      <c r="P17" s="244">
        <v>0</v>
      </c>
      <c r="Q17" s="244">
        <v>0</v>
      </c>
    </row>
    <row r="18" spans="1:17" x14ac:dyDescent="0.25">
      <c r="A18" s="245" t="s">
        <v>30</v>
      </c>
      <c r="B18" s="244">
        <v>0</v>
      </c>
      <c r="C18" s="244">
        <v>142.7868</v>
      </c>
      <c r="D18" s="244">
        <v>101.05852</v>
      </c>
      <c r="E18" s="244">
        <v>153.79734999999999</v>
      </c>
      <c r="F18" s="244">
        <v>152.76955999999998</v>
      </c>
      <c r="G18" s="244">
        <v>99.980790856145376</v>
      </c>
      <c r="H18" s="244">
        <v>95.590080000000015</v>
      </c>
      <c r="I18" s="244">
        <v>108.72592999999999</v>
      </c>
      <c r="J18" s="244">
        <v>97.809649999999991</v>
      </c>
      <c r="K18" s="244">
        <v>96.693409999999886</v>
      </c>
      <c r="L18" s="244">
        <v>67.019628717069907</v>
      </c>
      <c r="M18" s="244">
        <v>70.316689775986276</v>
      </c>
      <c r="N18" s="244">
        <v>59.32901292043497</v>
      </c>
      <c r="O18" s="244">
        <v>62.627584640158183</v>
      </c>
      <c r="P18" s="244">
        <v>61.528627442555759</v>
      </c>
      <c r="Q18" s="244">
        <v>75.808050736870058</v>
      </c>
    </row>
    <row r="19" spans="1:17" x14ac:dyDescent="0.25">
      <c r="A19" s="245" t="s">
        <v>68</v>
      </c>
      <c r="B19" s="244">
        <v>4.1080271554482124</v>
      </c>
      <c r="C19" s="244">
        <v>13.299219999999991</v>
      </c>
      <c r="D19" s="244">
        <v>13.302420000000211</v>
      </c>
      <c r="E19" s="244">
        <v>21.498770000000036</v>
      </c>
      <c r="F19" s="244">
        <v>15.398069999999962</v>
      </c>
      <c r="G19" s="244">
        <v>15.381679237211983</v>
      </c>
      <c r="H19" s="244">
        <v>15.396220000000085</v>
      </c>
      <c r="I19" s="244">
        <v>14.301179999999931</v>
      </c>
      <c r="J19" s="244">
        <v>11.301079999999956</v>
      </c>
      <c r="K19" s="244">
        <v>11.297280000000001</v>
      </c>
      <c r="L19" s="244">
        <v>11.273437189756578</v>
      </c>
      <c r="M19" s="244">
        <v>12.300771473418763</v>
      </c>
      <c r="N19" s="244">
        <v>11.106332952233288</v>
      </c>
      <c r="O19" s="244">
        <v>13.041674085105797</v>
      </c>
      <c r="P19" s="244">
        <v>9.0050097178730084</v>
      </c>
      <c r="Q19" s="244">
        <v>16.097781083543623</v>
      </c>
    </row>
    <row r="20" spans="1:17" x14ac:dyDescent="0.25">
      <c r="A20" s="245" t="s">
        <v>29</v>
      </c>
      <c r="B20" s="244">
        <v>0</v>
      </c>
      <c r="C20" s="244">
        <v>56.397899999999993</v>
      </c>
      <c r="D20" s="244">
        <v>57.308629999999994</v>
      </c>
      <c r="E20" s="244">
        <v>54.497860000000031</v>
      </c>
      <c r="F20" s="244">
        <v>40.091039999999992</v>
      </c>
      <c r="G20" s="244">
        <v>2.8661514034547508</v>
      </c>
      <c r="H20" s="244">
        <v>50.589820000000003</v>
      </c>
      <c r="I20" s="244">
        <v>34.4</v>
      </c>
      <c r="J20" s="244">
        <v>37.299999999999997</v>
      </c>
      <c r="K20" s="244">
        <v>0</v>
      </c>
      <c r="L20" s="244">
        <v>0</v>
      </c>
      <c r="M20" s="244">
        <v>0</v>
      </c>
      <c r="N20" s="244">
        <v>0</v>
      </c>
      <c r="O20" s="244">
        <v>0</v>
      </c>
      <c r="P20" s="244">
        <v>0</v>
      </c>
      <c r="Q20" s="244">
        <v>0</v>
      </c>
    </row>
    <row r="21" spans="1:17" x14ac:dyDescent="0.25">
      <c r="A21" s="245" t="s">
        <v>28</v>
      </c>
      <c r="B21" s="244">
        <v>0</v>
      </c>
      <c r="C21" s="244">
        <v>98.596029999999871</v>
      </c>
      <c r="D21" s="244">
        <v>108.10498999999959</v>
      </c>
      <c r="E21" s="244">
        <v>123.89788999999962</v>
      </c>
      <c r="F21" s="244">
        <v>107.90986000000009</v>
      </c>
      <c r="G21" s="244">
        <v>76.43057060945813</v>
      </c>
      <c r="H21" s="244">
        <v>90.709299999999928</v>
      </c>
      <c r="I21" s="244">
        <v>104.60514999999998</v>
      </c>
      <c r="J21" s="244">
        <v>106.00627999999983</v>
      </c>
      <c r="K21" s="244">
        <v>97.488579999999956</v>
      </c>
      <c r="L21" s="244">
        <v>83.11771487362887</v>
      </c>
      <c r="M21" s="244">
        <v>67.354597079922087</v>
      </c>
      <c r="N21" s="244">
        <v>43.708356136423276</v>
      </c>
      <c r="O21" s="244">
        <v>63.964167408141464</v>
      </c>
      <c r="P21" s="244">
        <v>59.258419031315896</v>
      </c>
      <c r="Q21" s="244">
        <v>89.326777476455931</v>
      </c>
    </row>
    <row r="22" spans="1:17" x14ac:dyDescent="0.25">
      <c r="A22" s="245" t="s">
        <v>67</v>
      </c>
      <c r="B22" s="244">
        <v>521.25728479984741</v>
      </c>
      <c r="C22" s="244">
        <v>381.48581999999999</v>
      </c>
      <c r="D22" s="244">
        <v>396.19970000000001</v>
      </c>
      <c r="E22" s="244">
        <v>365.69682</v>
      </c>
      <c r="F22" s="244">
        <v>422.5</v>
      </c>
      <c r="G22" s="244">
        <v>420.36801695624837</v>
      </c>
      <c r="H22" s="244">
        <v>384.59071</v>
      </c>
      <c r="I22" s="244">
        <v>412.42093999999997</v>
      </c>
      <c r="J22" s="244">
        <v>391.62317999999999</v>
      </c>
      <c r="K22" s="244">
        <v>430.09690000000001</v>
      </c>
      <c r="L22" s="244">
        <v>406.13035164114507</v>
      </c>
      <c r="M22" s="244">
        <v>399.87570787624378</v>
      </c>
      <c r="N22" s="244">
        <v>260.3392596619077</v>
      </c>
      <c r="O22" s="244">
        <v>274.91635140134861</v>
      </c>
      <c r="P22" s="244">
        <v>269.03840087752661</v>
      </c>
      <c r="Q22" s="244">
        <v>214.38426594349394</v>
      </c>
    </row>
    <row r="23" spans="1:17" x14ac:dyDescent="0.25">
      <c r="A23" s="245" t="s">
        <v>66</v>
      </c>
      <c r="B23" s="244">
        <v>0</v>
      </c>
      <c r="C23" s="244">
        <v>352.80777000000035</v>
      </c>
      <c r="D23" s="244">
        <v>346.39884999999958</v>
      </c>
      <c r="E23" s="244">
        <v>310.39934000000039</v>
      </c>
      <c r="F23" s="244">
        <v>356.69972999999982</v>
      </c>
      <c r="G23" s="244">
        <v>385.42630260326223</v>
      </c>
      <c r="H23" s="244">
        <v>320.99849999999969</v>
      </c>
      <c r="I23" s="244">
        <v>327.09899000000041</v>
      </c>
      <c r="J23" s="244">
        <v>291.50145999999995</v>
      </c>
      <c r="K23" s="244">
        <v>263.6874600000001</v>
      </c>
      <c r="L23" s="244">
        <v>210.13776925156208</v>
      </c>
      <c r="M23" s="244">
        <v>382.97411383840335</v>
      </c>
      <c r="N23" s="244">
        <v>319.88637743627305</v>
      </c>
      <c r="O23" s="244">
        <v>390.67841960065107</v>
      </c>
      <c r="P23" s="244">
        <v>286.99661422465215</v>
      </c>
      <c r="Q23" s="244">
        <v>385.96492769061297</v>
      </c>
    </row>
    <row r="24" spans="1:17" x14ac:dyDescent="0.25">
      <c r="A24" s="156" t="s">
        <v>184</v>
      </c>
      <c r="B24" s="206">
        <v>304.53192502175449</v>
      </c>
      <c r="C24" s="206">
        <v>297.70905266113112</v>
      </c>
      <c r="D24" s="206">
        <v>322.65128625235513</v>
      </c>
      <c r="E24" s="206">
        <v>281.6034204853533</v>
      </c>
      <c r="F24" s="206">
        <v>253.52013917026346</v>
      </c>
      <c r="G24" s="206">
        <v>266.02011042293299</v>
      </c>
      <c r="H24" s="206">
        <v>210.93994029936908</v>
      </c>
      <c r="I24" s="206">
        <v>223.29321610712427</v>
      </c>
      <c r="J24" s="206">
        <v>285.56276075169831</v>
      </c>
      <c r="K24" s="206">
        <v>189.10157147787965</v>
      </c>
      <c r="L24" s="206">
        <v>178.08414408004094</v>
      </c>
      <c r="M24" s="206">
        <v>176.1516983649467</v>
      </c>
      <c r="N24" s="206">
        <v>186.8208577049412</v>
      </c>
      <c r="O24" s="206">
        <v>117.5171233867456</v>
      </c>
      <c r="P24" s="206">
        <v>61.881493252646706</v>
      </c>
      <c r="Q24" s="206">
        <v>171.58567637292271</v>
      </c>
    </row>
    <row r="25" spans="1:17" x14ac:dyDescent="0.25">
      <c r="A25" s="88" t="s">
        <v>33</v>
      </c>
      <c r="B25" s="87">
        <v>75.71365479700961</v>
      </c>
      <c r="C25" s="87">
        <v>41.625110769230773</v>
      </c>
      <c r="D25" s="87">
        <v>11.993603076923076</v>
      </c>
      <c r="E25" s="87">
        <v>1.0163538461538462</v>
      </c>
      <c r="F25" s="87">
        <v>9.6029907692307681</v>
      </c>
      <c r="G25" s="87">
        <v>13.093322266387441</v>
      </c>
      <c r="H25" s="87">
        <v>5.8058215384615366</v>
      </c>
      <c r="I25" s="87">
        <v>0</v>
      </c>
      <c r="J25" s="87">
        <v>0</v>
      </c>
      <c r="K25" s="87">
        <v>0</v>
      </c>
      <c r="L25" s="87">
        <v>0.61735425058890692</v>
      </c>
      <c r="M25" s="87">
        <v>0</v>
      </c>
      <c r="N25" s="87">
        <v>0</v>
      </c>
      <c r="O25" s="87">
        <v>0</v>
      </c>
      <c r="P25" s="87">
        <v>0</v>
      </c>
      <c r="Q25" s="87">
        <v>0</v>
      </c>
    </row>
    <row r="26" spans="1:17" x14ac:dyDescent="0.25">
      <c r="A26" s="88" t="s">
        <v>31</v>
      </c>
      <c r="B26" s="87">
        <v>92.775095354630494</v>
      </c>
      <c r="C26" s="87">
        <v>41.446153846153848</v>
      </c>
      <c r="D26" s="87">
        <v>18.556116923076925</v>
      </c>
      <c r="E26" s="87">
        <v>40.408615384615388</v>
      </c>
      <c r="F26" s="87">
        <v>70.98470769230768</v>
      </c>
      <c r="G26" s="87">
        <v>41.470347605626074</v>
      </c>
      <c r="H26" s="87">
        <v>5.4468000000000005</v>
      </c>
      <c r="I26" s="87">
        <v>7.2925107692307698</v>
      </c>
      <c r="J26" s="87">
        <v>9.4148584615384614</v>
      </c>
      <c r="K26" s="87">
        <v>3.0467261538461536</v>
      </c>
      <c r="L26" s="87">
        <v>3.0864743998478983</v>
      </c>
      <c r="M26" s="87">
        <v>3.6819013603192436</v>
      </c>
      <c r="N26" s="87">
        <v>1.8518709497592416</v>
      </c>
      <c r="O26" s="87">
        <v>4.2993966014550029</v>
      </c>
      <c r="P26" s="87">
        <v>1.9622109046012706</v>
      </c>
      <c r="Q26" s="87">
        <v>49.209603809775786</v>
      </c>
    </row>
    <row r="27" spans="1:17" x14ac:dyDescent="0.25">
      <c r="A27" s="88" t="s">
        <v>30</v>
      </c>
      <c r="B27" s="87">
        <v>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11.511352109638141</v>
      </c>
      <c r="L27" s="87">
        <v>0</v>
      </c>
      <c r="M27" s="87">
        <v>0</v>
      </c>
      <c r="N27" s="87">
        <v>0</v>
      </c>
      <c r="O27" s="87">
        <v>0</v>
      </c>
      <c r="P27" s="87">
        <v>0</v>
      </c>
      <c r="Q27" s="87">
        <v>0</v>
      </c>
    </row>
    <row r="28" spans="1:17" x14ac:dyDescent="0.25">
      <c r="A28" s="88" t="s">
        <v>125</v>
      </c>
      <c r="B28" s="87">
        <v>0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0</v>
      </c>
      <c r="M28" s="87">
        <v>0</v>
      </c>
      <c r="N28" s="87">
        <v>0.18358496516975462</v>
      </c>
      <c r="O28" s="87">
        <v>0</v>
      </c>
      <c r="P28" s="87">
        <v>0</v>
      </c>
      <c r="Q28" s="87">
        <v>0</v>
      </c>
    </row>
    <row r="29" spans="1:17" x14ac:dyDescent="0.25">
      <c r="A29" s="88" t="s">
        <v>29</v>
      </c>
      <c r="B29" s="87">
        <v>70.550007604098269</v>
      </c>
      <c r="C29" s="87">
        <v>189.58971692307691</v>
      </c>
      <c r="D29" s="87">
        <v>233.63687076923077</v>
      </c>
      <c r="E29" s="87">
        <v>166.69922769230766</v>
      </c>
      <c r="F29" s="87">
        <v>104.15937230769229</v>
      </c>
      <c r="G29" s="87">
        <v>138.45697472302277</v>
      </c>
      <c r="H29" s="87">
        <v>111.15690461538462</v>
      </c>
      <c r="I29" s="87">
        <v>132.23532</v>
      </c>
      <c r="J29" s="87">
        <v>125.29925538461539</v>
      </c>
      <c r="K29" s="87">
        <v>6.1788276923076939</v>
      </c>
      <c r="L29" s="87">
        <v>49.385591861254269</v>
      </c>
      <c r="M29" s="87">
        <v>31.748506348485691</v>
      </c>
      <c r="N29" s="87">
        <v>84.660783946511543</v>
      </c>
      <c r="O29" s="87">
        <v>0</v>
      </c>
      <c r="P29" s="87">
        <v>0</v>
      </c>
      <c r="Q29" s="87">
        <v>0</v>
      </c>
    </row>
    <row r="30" spans="1:17" x14ac:dyDescent="0.25">
      <c r="A30" s="88" t="s">
        <v>28</v>
      </c>
      <c r="B30" s="87">
        <v>0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8.5934030769230763</v>
      </c>
      <c r="L30" s="87">
        <v>4.6298992369925918</v>
      </c>
      <c r="M30" s="87">
        <v>0</v>
      </c>
      <c r="N30" s="87">
        <v>0</v>
      </c>
      <c r="O30" s="87">
        <v>0</v>
      </c>
      <c r="P30" s="87">
        <v>0</v>
      </c>
      <c r="Q30" s="87">
        <v>0</v>
      </c>
    </row>
    <row r="31" spans="1:17" x14ac:dyDescent="0.25">
      <c r="A31" s="88" t="s">
        <v>26</v>
      </c>
      <c r="B31" s="87">
        <v>65.49316726601613</v>
      </c>
      <c r="C31" s="87">
        <v>14.496951122669543</v>
      </c>
      <c r="D31" s="87">
        <v>46.225747790816676</v>
      </c>
      <c r="E31" s="87">
        <v>6.4569251007378883</v>
      </c>
      <c r="F31" s="87">
        <v>8.1669945548788956</v>
      </c>
      <c r="G31" s="87">
        <v>21.628614996020119</v>
      </c>
      <c r="H31" s="87">
        <v>42.049383376292063</v>
      </c>
      <c r="I31" s="87">
        <v>35.437139184047282</v>
      </c>
      <c r="J31" s="87">
        <v>97.311062290159882</v>
      </c>
      <c r="K31" s="87">
        <v>99.49222552208758</v>
      </c>
      <c r="L31" s="87">
        <v>46.308838524624264</v>
      </c>
      <c r="M31" s="87">
        <v>68.581861037952805</v>
      </c>
      <c r="N31" s="87">
        <v>23.003402172243767</v>
      </c>
      <c r="O31" s="87">
        <v>45.308638816177279</v>
      </c>
      <c r="P31" s="87">
        <v>0</v>
      </c>
      <c r="Q31" s="87">
        <v>46.335972542066564</v>
      </c>
    </row>
    <row r="32" spans="1:17" x14ac:dyDescent="0.25">
      <c r="A32" s="88" t="s">
        <v>25</v>
      </c>
      <c r="B32" s="87">
        <v>0</v>
      </c>
      <c r="C32" s="87">
        <v>0</v>
      </c>
      <c r="D32" s="87">
        <v>0</v>
      </c>
      <c r="E32" s="87">
        <v>0</v>
      </c>
      <c r="F32" s="87">
        <v>0</v>
      </c>
      <c r="G32" s="87">
        <v>0</v>
      </c>
      <c r="H32" s="87">
        <v>0</v>
      </c>
      <c r="I32" s="87">
        <v>0</v>
      </c>
      <c r="J32" s="87">
        <v>0</v>
      </c>
      <c r="K32" s="87">
        <v>0</v>
      </c>
      <c r="L32" s="87">
        <v>0</v>
      </c>
      <c r="M32" s="87">
        <v>0</v>
      </c>
      <c r="N32" s="87">
        <v>0</v>
      </c>
      <c r="O32" s="87">
        <v>0</v>
      </c>
      <c r="P32" s="87">
        <v>0</v>
      </c>
      <c r="Q32" s="87">
        <v>0</v>
      </c>
    </row>
    <row r="33" spans="1:17" x14ac:dyDescent="0.25">
      <c r="A33" s="88" t="s">
        <v>86</v>
      </c>
      <c r="B33" s="87">
        <v>0</v>
      </c>
      <c r="C33" s="87">
        <v>10.551119999999999</v>
      </c>
      <c r="D33" s="87">
        <v>8.9024676923076917</v>
      </c>
      <c r="E33" s="87">
        <v>11.169101538461538</v>
      </c>
      <c r="F33" s="87">
        <v>17.63103692307692</v>
      </c>
      <c r="G33" s="87">
        <v>13.338623854253946</v>
      </c>
      <c r="H33" s="87">
        <v>14.123953846153846</v>
      </c>
      <c r="I33" s="87">
        <v>15.408923076923077</v>
      </c>
      <c r="J33" s="87">
        <v>16.892307692307693</v>
      </c>
      <c r="K33" s="87">
        <v>17.814267692307691</v>
      </c>
      <c r="L33" s="87">
        <v>10.913439152443877</v>
      </c>
      <c r="M33" s="87">
        <v>13.933966200584299</v>
      </c>
      <c r="N33" s="87">
        <v>18.078658142067709</v>
      </c>
      <c r="O33" s="87">
        <v>5.7330694283739465</v>
      </c>
      <c r="P33" s="87">
        <v>12.412645850154357</v>
      </c>
      <c r="Q33" s="87">
        <v>16.336264293989572</v>
      </c>
    </row>
    <row r="34" spans="1:17" x14ac:dyDescent="0.25">
      <c r="A34" s="88" t="s">
        <v>22</v>
      </c>
      <c r="B34" s="87">
        <v>0</v>
      </c>
      <c r="C34" s="87">
        <v>0</v>
      </c>
      <c r="D34" s="87">
        <v>3.3364799999999857</v>
      </c>
      <c r="E34" s="87">
        <v>55.853196923076936</v>
      </c>
      <c r="F34" s="87">
        <v>42.975036923076907</v>
      </c>
      <c r="G34" s="87">
        <v>38.032226977622621</v>
      </c>
      <c r="H34" s="87">
        <v>32.35707692307701</v>
      </c>
      <c r="I34" s="87">
        <v>32.919323076923128</v>
      </c>
      <c r="J34" s="87">
        <v>36.645276923076871</v>
      </c>
      <c r="K34" s="87">
        <v>42.464769230769306</v>
      </c>
      <c r="L34" s="87">
        <v>63.142546654289141</v>
      </c>
      <c r="M34" s="87">
        <v>58.205463417604669</v>
      </c>
      <c r="N34" s="87">
        <v>59.042557529189196</v>
      </c>
      <c r="O34" s="87">
        <v>62.176018540739378</v>
      </c>
      <c r="P34" s="87">
        <v>47.50663649789108</v>
      </c>
      <c r="Q34" s="87">
        <v>59.703835727090777</v>
      </c>
    </row>
    <row r="35" spans="1:17" x14ac:dyDescent="0.25">
      <c r="A35" s="156" t="s">
        <v>181</v>
      </c>
      <c r="B35" s="204">
        <v>61.921491421090089</v>
      </c>
      <c r="C35" s="204">
        <v>80.534174041096648</v>
      </c>
      <c r="D35" s="204">
        <v>65.605761537978879</v>
      </c>
      <c r="E35" s="204">
        <v>57.259362165355185</v>
      </c>
      <c r="F35" s="204">
        <v>51.549094964620238</v>
      </c>
      <c r="G35" s="204">
        <v>54.09075578599635</v>
      </c>
      <c r="H35" s="204">
        <v>42.891121194205034</v>
      </c>
      <c r="I35" s="204">
        <v>45.402953941781909</v>
      </c>
      <c r="J35" s="204">
        <v>58.064428019511965</v>
      </c>
      <c r="K35" s="204">
        <v>38.450652867168863</v>
      </c>
      <c r="L35" s="204">
        <v>36.210442629608323</v>
      </c>
      <c r="M35" s="204">
        <v>35.817512000872497</v>
      </c>
      <c r="N35" s="204">
        <v>37.986907733338022</v>
      </c>
      <c r="O35" s="204">
        <v>23.895148421971598</v>
      </c>
      <c r="P35" s="204">
        <v>12.582570294704821</v>
      </c>
      <c r="Q35" s="204">
        <v>34.889087529160953</v>
      </c>
    </row>
    <row r="36" spans="1:17" x14ac:dyDescent="0.25">
      <c r="A36" s="152" t="s">
        <v>190</v>
      </c>
      <c r="B36" s="151">
        <v>55.758710730862852</v>
      </c>
      <c r="C36" s="151">
        <v>79.029636183029282</v>
      </c>
      <c r="D36" s="151">
        <v>64.05297101254034</v>
      </c>
      <c r="E36" s="151">
        <v>41.512434069950885</v>
      </c>
      <c r="F36" s="151">
        <v>30.151144830745626</v>
      </c>
      <c r="G36" s="151">
        <v>25.383403595361152</v>
      </c>
      <c r="H36" s="151">
        <v>6.9131250865726814</v>
      </c>
      <c r="I36" s="151">
        <v>11.543798546114026</v>
      </c>
      <c r="J36" s="151">
        <v>29.946320769928324</v>
      </c>
      <c r="K36" s="151">
        <v>9.0239786937830093</v>
      </c>
      <c r="L36" s="151">
        <v>31.358187595636618</v>
      </c>
      <c r="M36" s="151">
        <v>24.345959467353573</v>
      </c>
      <c r="N36" s="151">
        <v>24.142100874764296</v>
      </c>
      <c r="O36" s="151">
        <v>8.3896849721370703</v>
      </c>
      <c r="P36" s="151">
        <v>7.4588474229453796</v>
      </c>
      <c r="Q36" s="151">
        <v>15.323662321385205</v>
      </c>
    </row>
    <row r="37" spans="1:17" x14ac:dyDescent="0.25">
      <c r="A37" s="154" t="s">
        <v>33</v>
      </c>
      <c r="B37" s="83">
        <v>0</v>
      </c>
      <c r="C37" s="83">
        <v>0</v>
      </c>
      <c r="D37" s="83">
        <v>0</v>
      </c>
      <c r="E37" s="83">
        <v>0</v>
      </c>
      <c r="F37" s="83">
        <v>0</v>
      </c>
      <c r="G37" s="83">
        <v>0</v>
      </c>
      <c r="H37" s="83">
        <v>0</v>
      </c>
      <c r="I37" s="83">
        <v>0</v>
      </c>
      <c r="J37" s="83">
        <v>0</v>
      </c>
      <c r="K37" s="83">
        <v>0</v>
      </c>
      <c r="L37" s="83">
        <v>0</v>
      </c>
      <c r="M37" s="83">
        <v>0</v>
      </c>
      <c r="N37" s="83">
        <v>0</v>
      </c>
      <c r="O37" s="83">
        <v>0</v>
      </c>
      <c r="P37" s="83">
        <v>0</v>
      </c>
      <c r="Q37" s="83">
        <v>0</v>
      </c>
    </row>
    <row r="38" spans="1:17" x14ac:dyDescent="0.25">
      <c r="A38" s="154" t="s">
        <v>30</v>
      </c>
      <c r="B38" s="208">
        <v>0</v>
      </c>
      <c r="C38" s="208">
        <v>1.7247928059551196</v>
      </c>
      <c r="D38" s="208">
        <v>16.556657801117996</v>
      </c>
      <c r="E38" s="208">
        <v>2.3770054485993035</v>
      </c>
      <c r="F38" s="208">
        <v>1.9427496382004397</v>
      </c>
      <c r="G38" s="208">
        <v>9.4965051262421021</v>
      </c>
      <c r="H38" s="208">
        <v>0</v>
      </c>
      <c r="I38" s="208">
        <v>0.53462813852841951</v>
      </c>
      <c r="J38" s="208">
        <v>21.725420644728995</v>
      </c>
      <c r="K38" s="208">
        <v>9.0239786937830093</v>
      </c>
      <c r="L38" s="208">
        <v>0</v>
      </c>
      <c r="M38" s="208">
        <v>0</v>
      </c>
      <c r="N38" s="208">
        <v>0</v>
      </c>
      <c r="O38" s="208">
        <v>0</v>
      </c>
      <c r="P38" s="208">
        <v>0</v>
      </c>
      <c r="Q38" s="208">
        <v>0</v>
      </c>
    </row>
    <row r="39" spans="1:17" x14ac:dyDescent="0.25">
      <c r="A39" s="154" t="s">
        <v>125</v>
      </c>
      <c r="B39" s="208">
        <v>0</v>
      </c>
      <c r="C39" s="208">
        <v>0</v>
      </c>
      <c r="D39" s="208">
        <v>0</v>
      </c>
      <c r="E39" s="208">
        <v>0</v>
      </c>
      <c r="F39" s="208">
        <v>0</v>
      </c>
      <c r="G39" s="208">
        <v>0</v>
      </c>
      <c r="H39" s="208">
        <v>0</v>
      </c>
      <c r="I39" s="208">
        <v>0</v>
      </c>
      <c r="J39" s="208">
        <v>0</v>
      </c>
      <c r="K39" s="208">
        <v>0</v>
      </c>
      <c r="L39" s="208">
        <v>0</v>
      </c>
      <c r="M39" s="208">
        <v>0</v>
      </c>
      <c r="N39" s="208">
        <v>0</v>
      </c>
      <c r="O39" s="208">
        <v>0</v>
      </c>
      <c r="P39" s="208">
        <v>0</v>
      </c>
      <c r="Q39" s="208">
        <v>0</v>
      </c>
    </row>
    <row r="40" spans="1:17" x14ac:dyDescent="0.25">
      <c r="A40" s="154" t="s">
        <v>29</v>
      </c>
      <c r="B40" s="208">
        <v>0</v>
      </c>
      <c r="C40" s="208">
        <v>0</v>
      </c>
      <c r="D40" s="208">
        <v>0</v>
      </c>
      <c r="E40" s="208">
        <v>0</v>
      </c>
      <c r="F40" s="208">
        <v>0</v>
      </c>
      <c r="G40" s="208">
        <v>0</v>
      </c>
      <c r="H40" s="208">
        <v>0</v>
      </c>
      <c r="I40" s="208">
        <v>0</v>
      </c>
      <c r="J40" s="208">
        <v>0</v>
      </c>
      <c r="K40" s="208">
        <v>0</v>
      </c>
      <c r="L40" s="208">
        <v>0</v>
      </c>
      <c r="M40" s="208">
        <v>0</v>
      </c>
      <c r="N40" s="208">
        <v>0</v>
      </c>
      <c r="O40" s="208">
        <v>0</v>
      </c>
      <c r="P40" s="208">
        <v>0</v>
      </c>
      <c r="Q40" s="208">
        <v>0</v>
      </c>
    </row>
    <row r="41" spans="1:17" x14ac:dyDescent="0.25">
      <c r="A41" s="154" t="s">
        <v>26</v>
      </c>
      <c r="B41" s="208">
        <v>55.758710730862852</v>
      </c>
      <c r="C41" s="208">
        <v>77.304843377074164</v>
      </c>
      <c r="D41" s="208">
        <v>47.49631321142234</v>
      </c>
      <c r="E41" s="208">
        <v>39.135428621351579</v>
      </c>
      <c r="F41" s="208">
        <v>28.208395192545186</v>
      </c>
      <c r="G41" s="208">
        <v>15.886898469119052</v>
      </c>
      <c r="H41" s="208">
        <v>6.9131250865726814</v>
      </c>
      <c r="I41" s="208">
        <v>11.009170407585607</v>
      </c>
      <c r="J41" s="208">
        <v>8.2209001251993286</v>
      </c>
      <c r="K41" s="208">
        <v>0</v>
      </c>
      <c r="L41" s="208">
        <v>31.358187595636618</v>
      </c>
      <c r="M41" s="208">
        <v>24.345959467353573</v>
      </c>
      <c r="N41" s="208">
        <v>24.142100874764296</v>
      </c>
      <c r="O41" s="208">
        <v>8.3896849721370703</v>
      </c>
      <c r="P41" s="208">
        <v>7.4588474229453796</v>
      </c>
      <c r="Q41" s="208">
        <v>15.323662321385205</v>
      </c>
    </row>
    <row r="42" spans="1:17" x14ac:dyDescent="0.25">
      <c r="A42" s="152" t="s">
        <v>189</v>
      </c>
      <c r="B42" s="151">
        <v>6.1627806902272377</v>
      </c>
      <c r="C42" s="151">
        <v>1.5045378580673654</v>
      </c>
      <c r="D42" s="151">
        <v>1.5527905254385377</v>
      </c>
      <c r="E42" s="151">
        <v>15.746928095404302</v>
      </c>
      <c r="F42" s="151">
        <v>21.397950133874616</v>
      </c>
      <c r="G42" s="151">
        <v>28.707352190635202</v>
      </c>
      <c r="H42" s="151">
        <v>35.97799610763235</v>
      </c>
      <c r="I42" s="151">
        <v>33.859155395667884</v>
      </c>
      <c r="J42" s="151">
        <v>28.118107249583641</v>
      </c>
      <c r="K42" s="151">
        <v>29.426674173385852</v>
      </c>
      <c r="L42" s="151">
        <v>4.8522550339717068</v>
      </c>
      <c r="M42" s="151">
        <v>11.471552533518924</v>
      </c>
      <c r="N42" s="151">
        <v>13.844806858573724</v>
      </c>
      <c r="O42" s="151">
        <v>15.505463449834529</v>
      </c>
      <c r="P42" s="151">
        <v>5.1237228717594414</v>
      </c>
      <c r="Q42" s="151">
        <v>19.56542520777575</v>
      </c>
    </row>
    <row r="43" spans="1:17" x14ac:dyDescent="0.25">
      <c r="A43" s="156" t="s">
        <v>180</v>
      </c>
      <c r="B43" s="155">
        <v>32.9909585440234</v>
      </c>
      <c r="C43" s="155">
        <v>32.251814038289204</v>
      </c>
      <c r="D43" s="155">
        <v>34.953889344005148</v>
      </c>
      <c r="E43" s="155">
        <v>30.50703721924663</v>
      </c>
      <c r="F43" s="155">
        <v>27.464681743445244</v>
      </c>
      <c r="G43" s="155">
        <v>28.818845295817731</v>
      </c>
      <c r="H43" s="155">
        <v>22.851826865765005</v>
      </c>
      <c r="I43" s="155">
        <v>24.190098411605128</v>
      </c>
      <c r="J43" s="155">
        <v>30.935965748100632</v>
      </c>
      <c r="K43" s="155">
        <v>20.486003576770287</v>
      </c>
      <c r="L43" s="155">
        <v>19.29244894200443</v>
      </c>
      <c r="M43" s="155">
        <v>19.083100656202554</v>
      </c>
      <c r="N43" s="155">
        <v>20.238926251368621</v>
      </c>
      <c r="O43" s="155">
        <v>12.73102170023077</v>
      </c>
      <c r="P43" s="155">
        <v>6.7038284357033993</v>
      </c>
      <c r="Q43" s="155">
        <v>18.588448273733295</v>
      </c>
    </row>
    <row r="44" spans="1:17" x14ac:dyDescent="0.25">
      <c r="A44" s="152" t="s">
        <v>193</v>
      </c>
      <c r="B44" s="151">
        <v>6.8555791882208421</v>
      </c>
      <c r="C44" s="151">
        <v>7.3036814496282059</v>
      </c>
      <c r="D44" s="151">
        <v>7.8753652884270844</v>
      </c>
      <c r="E44" s="151">
        <v>5.1039877954857618</v>
      </c>
      <c r="F44" s="151">
        <v>3.7071079709933135</v>
      </c>
      <c r="G44" s="151">
        <v>3.1209102781181755</v>
      </c>
      <c r="H44" s="151">
        <v>0.84997439589008483</v>
      </c>
      <c r="I44" s="151">
        <v>1.4193194933746771</v>
      </c>
      <c r="J44" s="151">
        <v>3.6819246848272544</v>
      </c>
      <c r="K44" s="151">
        <v>0</v>
      </c>
      <c r="L44" s="151">
        <v>3.8555148683159746</v>
      </c>
      <c r="M44" s="151">
        <v>2.9933556722156029</v>
      </c>
      <c r="N44" s="151">
        <v>2.9682910911595477</v>
      </c>
      <c r="O44" s="151">
        <v>1.0315186441152129</v>
      </c>
      <c r="P44" s="151">
        <v>0.91707140446049873</v>
      </c>
      <c r="Q44" s="151">
        <v>1.8840568427932609</v>
      </c>
    </row>
    <row r="45" spans="1:17" x14ac:dyDescent="0.25">
      <c r="A45" s="152" t="s">
        <v>187</v>
      </c>
      <c r="B45" s="151">
        <v>25.377660418479536</v>
      </c>
      <c r="C45" s="151">
        <v>24.809087721760932</v>
      </c>
      <c r="D45" s="151">
        <v>26.887607187696275</v>
      </c>
      <c r="E45" s="151">
        <v>23.466951707112798</v>
      </c>
      <c r="F45" s="151">
        <v>21.126678264188659</v>
      </c>
      <c r="G45" s="151">
        <v>22.16834253524441</v>
      </c>
      <c r="H45" s="151">
        <v>17.578328358280775</v>
      </c>
      <c r="I45" s="151">
        <v>18.607768008927025</v>
      </c>
      <c r="J45" s="151">
        <v>23.796896729308177</v>
      </c>
      <c r="K45" s="151">
        <v>15.758464289823298</v>
      </c>
      <c r="L45" s="151">
        <v>14.840345340003411</v>
      </c>
      <c r="M45" s="151">
        <v>14.679308197078887</v>
      </c>
      <c r="N45" s="151">
        <v>15.568404808745093</v>
      </c>
      <c r="O45" s="151">
        <v>9.7930936155621318</v>
      </c>
      <c r="P45" s="151">
        <v>5.1567911043872314</v>
      </c>
      <c r="Q45" s="151">
        <v>14.298806364410233</v>
      </c>
    </row>
    <row r="46" spans="1:17" x14ac:dyDescent="0.25">
      <c r="A46" s="150" t="s">
        <v>33</v>
      </c>
      <c r="B46" s="87">
        <v>6.3094712330841389</v>
      </c>
      <c r="C46" s="87">
        <v>3.4687592307692299</v>
      </c>
      <c r="D46" s="87">
        <v>0.99946692307692331</v>
      </c>
      <c r="E46" s="87">
        <v>8.4696153846153921E-2</v>
      </c>
      <c r="F46" s="87">
        <v>0.80024923076923216</v>
      </c>
      <c r="G46" s="87">
        <v>1.0911101888656187</v>
      </c>
      <c r="H46" s="87">
        <v>0.48381846153846197</v>
      </c>
      <c r="I46" s="87">
        <v>0</v>
      </c>
      <c r="J46" s="87">
        <v>0</v>
      </c>
      <c r="K46" s="87">
        <v>0</v>
      </c>
      <c r="L46" s="87">
        <v>5.1446187549075595E-2</v>
      </c>
      <c r="M46" s="87">
        <v>0</v>
      </c>
      <c r="N46" s="87">
        <v>0</v>
      </c>
      <c r="O46" s="87">
        <v>0</v>
      </c>
      <c r="P46" s="87">
        <v>0</v>
      </c>
      <c r="Q46" s="87">
        <v>0</v>
      </c>
    </row>
    <row r="47" spans="1:17" x14ac:dyDescent="0.25">
      <c r="A47" s="150" t="s">
        <v>31</v>
      </c>
      <c r="B47" s="87">
        <v>7.7312579462192019</v>
      </c>
      <c r="C47" s="87">
        <v>3.4538461538461505</v>
      </c>
      <c r="D47" s="87">
        <v>1.5463430769230762</v>
      </c>
      <c r="E47" s="87">
        <v>3.3673846153846156</v>
      </c>
      <c r="F47" s="87">
        <v>5.9153923076923149</v>
      </c>
      <c r="G47" s="87">
        <v>3.4558623004688371</v>
      </c>
      <c r="H47" s="87">
        <v>0.45389999999999997</v>
      </c>
      <c r="I47" s="87">
        <v>0.60770923076923022</v>
      </c>
      <c r="J47" s="87">
        <v>0.78457153846153815</v>
      </c>
      <c r="K47" s="87">
        <v>0.25389384615384625</v>
      </c>
      <c r="L47" s="87">
        <v>0.25720619998732497</v>
      </c>
      <c r="M47" s="87">
        <v>0.30682511335993645</v>
      </c>
      <c r="N47" s="87">
        <v>0.15432257914660341</v>
      </c>
      <c r="O47" s="87">
        <v>0.3582830501212495</v>
      </c>
      <c r="P47" s="87">
        <v>0.16351757538343925</v>
      </c>
      <c r="Q47" s="87">
        <v>4.1008003174813155</v>
      </c>
    </row>
    <row r="48" spans="1:17" x14ac:dyDescent="0.25">
      <c r="A48" s="150" t="s">
        <v>30</v>
      </c>
      <c r="B48" s="87">
        <v>0</v>
      </c>
      <c r="C48" s="87">
        <v>0</v>
      </c>
      <c r="D48" s="87">
        <v>0</v>
      </c>
      <c r="E48" s="87">
        <v>0</v>
      </c>
      <c r="F48" s="87">
        <v>0</v>
      </c>
      <c r="G48" s="87">
        <v>0</v>
      </c>
      <c r="H48" s="87">
        <v>0</v>
      </c>
      <c r="I48" s="87">
        <v>0</v>
      </c>
      <c r="J48" s="87">
        <v>0</v>
      </c>
      <c r="K48" s="87">
        <v>0.9592793424698467</v>
      </c>
      <c r="L48" s="87">
        <v>0</v>
      </c>
      <c r="M48" s="87">
        <v>0</v>
      </c>
      <c r="N48" s="87">
        <v>0</v>
      </c>
      <c r="O48" s="87">
        <v>0</v>
      </c>
      <c r="P48" s="87">
        <v>0</v>
      </c>
      <c r="Q48" s="87">
        <v>0</v>
      </c>
    </row>
    <row r="49" spans="1:17" x14ac:dyDescent="0.25">
      <c r="A49" s="150" t="s">
        <v>125</v>
      </c>
      <c r="B49" s="87">
        <v>0</v>
      </c>
      <c r="C49" s="87">
        <v>0</v>
      </c>
      <c r="D49" s="87">
        <v>0</v>
      </c>
      <c r="E49" s="87">
        <v>0</v>
      </c>
      <c r="F49" s="87">
        <v>0</v>
      </c>
      <c r="G49" s="87">
        <v>0</v>
      </c>
      <c r="H49" s="87">
        <v>0</v>
      </c>
      <c r="I49" s="87">
        <v>0</v>
      </c>
      <c r="J49" s="87">
        <v>0</v>
      </c>
      <c r="K49" s="87">
        <v>0</v>
      </c>
      <c r="L49" s="87">
        <v>0</v>
      </c>
      <c r="M49" s="87">
        <v>0</v>
      </c>
      <c r="N49" s="87">
        <v>1.5298747097479554E-2</v>
      </c>
      <c r="O49" s="87">
        <v>0</v>
      </c>
      <c r="P49" s="87">
        <v>0</v>
      </c>
      <c r="Q49" s="87">
        <v>0</v>
      </c>
    </row>
    <row r="50" spans="1:17" x14ac:dyDescent="0.25">
      <c r="A50" s="150" t="s">
        <v>29</v>
      </c>
      <c r="B50" s="87">
        <v>5.8791673003415212</v>
      </c>
      <c r="C50" s="87">
        <v>15.799143076923087</v>
      </c>
      <c r="D50" s="87">
        <v>19.46973923076925</v>
      </c>
      <c r="E50" s="87">
        <v>13.891602307692324</v>
      </c>
      <c r="F50" s="87">
        <v>8.6799476923077066</v>
      </c>
      <c r="G50" s="87">
        <v>11.538081226918564</v>
      </c>
      <c r="H50" s="87">
        <v>9.263075384615405</v>
      </c>
      <c r="I50" s="87">
        <v>11.01961</v>
      </c>
      <c r="J50" s="87">
        <v>10.441604615384605</v>
      </c>
      <c r="K50" s="87">
        <v>0.51490230769230827</v>
      </c>
      <c r="L50" s="87">
        <v>4.1154659884378546</v>
      </c>
      <c r="M50" s="87">
        <v>2.6457088623738088</v>
      </c>
      <c r="N50" s="87">
        <v>7.0550653288759548</v>
      </c>
      <c r="O50" s="87">
        <v>0</v>
      </c>
      <c r="P50" s="87">
        <v>0</v>
      </c>
      <c r="Q50" s="87">
        <v>0</v>
      </c>
    </row>
    <row r="51" spans="1:17" x14ac:dyDescent="0.25">
      <c r="A51" s="150" t="s">
        <v>28</v>
      </c>
      <c r="B51" s="87">
        <v>0</v>
      </c>
      <c r="C51" s="87">
        <v>0</v>
      </c>
      <c r="D51" s="87">
        <v>0</v>
      </c>
      <c r="E51" s="87">
        <v>0</v>
      </c>
      <c r="F51" s="87">
        <v>0</v>
      </c>
      <c r="G51" s="87">
        <v>0</v>
      </c>
      <c r="H51" s="87">
        <v>0</v>
      </c>
      <c r="I51" s="87">
        <v>0</v>
      </c>
      <c r="J51" s="87">
        <v>0</v>
      </c>
      <c r="K51" s="87">
        <v>0.71611692307692287</v>
      </c>
      <c r="L51" s="87">
        <v>0.38582493641604909</v>
      </c>
      <c r="M51" s="87">
        <v>0</v>
      </c>
      <c r="N51" s="87">
        <v>0</v>
      </c>
      <c r="O51" s="87">
        <v>0</v>
      </c>
      <c r="P51" s="87">
        <v>0</v>
      </c>
      <c r="Q51" s="87">
        <v>0</v>
      </c>
    </row>
    <row r="52" spans="1:17" x14ac:dyDescent="0.25">
      <c r="A52" s="150" t="s">
        <v>26</v>
      </c>
      <c r="B52" s="87">
        <v>5.4577639388346739</v>
      </c>
      <c r="C52" s="87">
        <v>1.2080792602224619</v>
      </c>
      <c r="D52" s="87">
        <v>3.8521456492347212</v>
      </c>
      <c r="E52" s="87">
        <v>0.53807709172815787</v>
      </c>
      <c r="F52" s="87">
        <v>0.68058287957324204</v>
      </c>
      <c r="G52" s="87">
        <v>1.8023845830016754</v>
      </c>
      <c r="H52" s="87">
        <v>3.5041152813576701</v>
      </c>
      <c r="I52" s="87">
        <v>2.9530949320039426</v>
      </c>
      <c r="J52" s="87">
        <v>8.1092551908466532</v>
      </c>
      <c r="K52" s="87">
        <v>8.2910187935072912</v>
      </c>
      <c r="L52" s="87">
        <v>3.859069877052022</v>
      </c>
      <c r="M52" s="87">
        <v>5.7151550864960683</v>
      </c>
      <c r="N52" s="87">
        <v>1.9169501810203116</v>
      </c>
      <c r="O52" s="87">
        <v>3.7757199013481042</v>
      </c>
      <c r="P52" s="87">
        <v>0</v>
      </c>
      <c r="Q52" s="87">
        <v>3.8613310451722143</v>
      </c>
    </row>
    <row r="53" spans="1:17" x14ac:dyDescent="0.25">
      <c r="A53" s="150" t="s">
        <v>25</v>
      </c>
      <c r="B53" s="87">
        <v>0</v>
      </c>
      <c r="C53" s="87">
        <v>0</v>
      </c>
      <c r="D53" s="87">
        <v>0</v>
      </c>
      <c r="E53" s="87">
        <v>0</v>
      </c>
      <c r="F53" s="87">
        <v>0</v>
      </c>
      <c r="G53" s="87">
        <v>0</v>
      </c>
      <c r="H53" s="87">
        <v>0</v>
      </c>
      <c r="I53" s="87">
        <v>0</v>
      </c>
      <c r="J53" s="87">
        <v>0</v>
      </c>
      <c r="K53" s="87">
        <v>0</v>
      </c>
      <c r="L53" s="87">
        <v>0</v>
      </c>
      <c r="M53" s="87">
        <v>0</v>
      </c>
      <c r="N53" s="87">
        <v>0</v>
      </c>
      <c r="O53" s="87">
        <v>0</v>
      </c>
      <c r="P53" s="87">
        <v>0</v>
      </c>
      <c r="Q53" s="87">
        <v>0</v>
      </c>
    </row>
    <row r="54" spans="1:17" x14ac:dyDescent="0.25">
      <c r="A54" s="150" t="s">
        <v>86</v>
      </c>
      <c r="B54" s="87">
        <v>0</v>
      </c>
      <c r="C54" s="87">
        <v>0.87926000000000037</v>
      </c>
      <c r="D54" s="87">
        <v>0.74187230769230972</v>
      </c>
      <c r="E54" s="87">
        <v>0.93075846153846165</v>
      </c>
      <c r="F54" s="87">
        <v>1.4692530769230778</v>
      </c>
      <c r="G54" s="87">
        <v>1.1115519878544937</v>
      </c>
      <c r="H54" s="87">
        <v>1.1769961538461544</v>
      </c>
      <c r="I54" s="87">
        <v>1.284076923076924</v>
      </c>
      <c r="J54" s="87">
        <v>1.407692307692308</v>
      </c>
      <c r="K54" s="87">
        <v>1.4845223076923091</v>
      </c>
      <c r="L54" s="87">
        <v>0.90945326270365712</v>
      </c>
      <c r="M54" s="87">
        <v>1.1611638500486912</v>
      </c>
      <c r="N54" s="87">
        <v>1.5065548451723103</v>
      </c>
      <c r="O54" s="87">
        <v>0.47775578569782873</v>
      </c>
      <c r="P54" s="87">
        <v>1.034387154179532</v>
      </c>
      <c r="Q54" s="87">
        <v>1.3613553578324655</v>
      </c>
    </row>
    <row r="55" spans="1:17" x14ac:dyDescent="0.25">
      <c r="A55" s="150" t="s">
        <v>22</v>
      </c>
      <c r="B55" s="87">
        <v>0</v>
      </c>
      <c r="C55" s="87">
        <v>0</v>
      </c>
      <c r="D55" s="87">
        <v>0.27803999999999895</v>
      </c>
      <c r="E55" s="87">
        <v>4.6544330769230839</v>
      </c>
      <c r="F55" s="87">
        <v>3.5812530769230833</v>
      </c>
      <c r="G55" s="87">
        <v>3.169352248135219</v>
      </c>
      <c r="H55" s="87">
        <v>2.6964230769230824</v>
      </c>
      <c r="I55" s="87">
        <v>2.7432769230769267</v>
      </c>
      <c r="J55" s="87">
        <v>3.053773076923072</v>
      </c>
      <c r="K55" s="87">
        <v>3.5387307692307743</v>
      </c>
      <c r="L55" s="87">
        <v>5.2618788878574279</v>
      </c>
      <c r="M55" s="87">
        <v>4.8504552848003826</v>
      </c>
      <c r="N55" s="87">
        <v>4.920213127432433</v>
      </c>
      <c r="O55" s="87">
        <v>5.1813348783949493</v>
      </c>
      <c r="P55" s="87">
        <v>3.9588863748242602</v>
      </c>
      <c r="Q55" s="87">
        <v>4.9753196439242373</v>
      </c>
    </row>
    <row r="56" spans="1:17" x14ac:dyDescent="0.25">
      <c r="A56" s="152" t="s">
        <v>186</v>
      </c>
      <c r="B56" s="151">
        <v>0.75771893732302131</v>
      </c>
      <c r="C56" s="151">
        <v>0.1390448669000664</v>
      </c>
      <c r="D56" s="151">
        <v>0.19091686788178722</v>
      </c>
      <c r="E56" s="151">
        <v>1.9360977166480693</v>
      </c>
      <c r="F56" s="151">
        <v>2.6308955082632717</v>
      </c>
      <c r="G56" s="151">
        <v>3.5295924824551457</v>
      </c>
      <c r="H56" s="151">
        <v>4.4235241115941424</v>
      </c>
      <c r="I56" s="151">
        <v>4.1630109093034253</v>
      </c>
      <c r="J56" s="151">
        <v>3.4571443339652008</v>
      </c>
      <c r="K56" s="151">
        <v>4.7275392869469908</v>
      </c>
      <c r="L56" s="151">
        <v>0.59658873368504572</v>
      </c>
      <c r="M56" s="151">
        <v>1.4104367869080634</v>
      </c>
      <c r="N56" s="151">
        <v>1.7022303514639818</v>
      </c>
      <c r="O56" s="151">
        <v>1.9064094405534249</v>
      </c>
      <c r="P56" s="151">
        <v>0.6299659268556691</v>
      </c>
      <c r="Q56" s="151">
        <v>2.4055850665298033</v>
      </c>
    </row>
    <row r="57" spans="1:17" x14ac:dyDescent="0.25">
      <c r="A57" s="243" t="s">
        <v>179</v>
      </c>
      <c r="B57" s="242">
        <v>17.764362292935676</v>
      </c>
      <c r="C57" s="242">
        <v>17.366361405232645</v>
      </c>
      <c r="D57" s="242">
        <v>18.821325031387381</v>
      </c>
      <c r="E57" s="242">
        <v>16.426866194978942</v>
      </c>
      <c r="F57" s="242">
        <v>14.788674784932036</v>
      </c>
      <c r="G57" s="242">
        <v>15.517839774671089</v>
      </c>
      <c r="H57" s="242">
        <v>12.304829850796528</v>
      </c>
      <c r="I57" s="242">
        <v>13.025437606248914</v>
      </c>
      <c r="J57" s="242">
        <v>16.657827710515733</v>
      </c>
      <c r="K57" s="242">
        <v>11.030925002876311</v>
      </c>
      <c r="L57" s="242">
        <v>10.388241738002387</v>
      </c>
      <c r="M57" s="242">
        <v>10.275515737955224</v>
      </c>
      <c r="N57" s="242">
        <v>10.897883366121569</v>
      </c>
      <c r="O57" s="242">
        <v>6.8551655308934922</v>
      </c>
      <c r="P57" s="242">
        <v>3.6097537730710578</v>
      </c>
      <c r="Q57" s="242">
        <v>10.009164455087157</v>
      </c>
    </row>
    <row r="58" spans="1:17" hidden="1" x14ac:dyDescent="0.25">
      <c r="A58" s="40"/>
      <c r="B58" s="40"/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</row>
    <row r="59" spans="1:17" x14ac:dyDescent="0.25">
      <c r="A59" s="40"/>
      <c r="B59" s="40"/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</row>
    <row r="60" spans="1:17" ht="12.75" x14ac:dyDescent="0.25">
      <c r="A60" s="97" t="s">
        <v>40</v>
      </c>
      <c r="B60" s="96">
        <v>122.6023987075468</v>
      </c>
      <c r="C60" s="96">
        <v>121.45722205861061</v>
      </c>
      <c r="D60" s="96">
        <v>137.0884147439472</v>
      </c>
      <c r="E60" s="96">
        <v>80.780940807579427</v>
      </c>
      <c r="F60" s="96">
        <v>59.717892158489924</v>
      </c>
      <c r="G60" s="96">
        <v>76.407699020864669</v>
      </c>
      <c r="H60" s="96">
        <v>77.229011883837941</v>
      </c>
      <c r="I60" s="96">
        <v>79.326917851095729</v>
      </c>
      <c r="J60" s="96">
        <v>49.319739654167648</v>
      </c>
      <c r="K60" s="96">
        <v>43.79186241601154</v>
      </c>
      <c r="L60" s="96">
        <v>49.172689921508962</v>
      </c>
      <c r="M60" s="96">
        <v>42.802136504018897</v>
      </c>
      <c r="N60" s="96">
        <v>121.78985563827702</v>
      </c>
      <c r="O60" s="96">
        <v>108.11469166881091</v>
      </c>
      <c r="P60" s="96">
        <v>172.64097405672393</v>
      </c>
      <c r="Q60" s="96">
        <v>79.02176725189274</v>
      </c>
    </row>
    <row r="61" spans="1:17" x14ac:dyDescent="0.25">
      <c r="A61" s="132" t="s">
        <v>83</v>
      </c>
      <c r="B61" s="160">
        <v>1.1215042927314394</v>
      </c>
      <c r="C61" s="160">
        <v>1.1110288000717783</v>
      </c>
      <c r="D61" s="160">
        <v>1.2540149886122975</v>
      </c>
      <c r="E61" s="160">
        <v>0.73894289868415097</v>
      </c>
      <c r="F61" s="160">
        <v>0.5462688586409935</v>
      </c>
      <c r="G61" s="160">
        <v>0.69893871044104461</v>
      </c>
      <c r="H61" s="160">
        <v>0.70645166215496047</v>
      </c>
      <c r="I61" s="160">
        <v>0.72564223732175526</v>
      </c>
      <c r="J61" s="160">
        <v>0.45115185609448666</v>
      </c>
      <c r="K61" s="160">
        <v>0.40058565088448295</v>
      </c>
      <c r="L61" s="160">
        <v>0.44980672004364036</v>
      </c>
      <c r="M61" s="160">
        <v>0.39153214238360107</v>
      </c>
      <c r="N61" s="160">
        <v>1.1140715626232063</v>
      </c>
      <c r="O61" s="160">
        <v>0.9889781284225706</v>
      </c>
      <c r="P61" s="160">
        <v>1.5792316916066576</v>
      </c>
      <c r="Q61" s="160">
        <v>0.72285087507645285</v>
      </c>
    </row>
    <row r="62" spans="1:17" x14ac:dyDescent="0.25">
      <c r="A62" s="76" t="s">
        <v>82</v>
      </c>
      <c r="B62" s="159">
        <v>6.0370759026990433</v>
      </c>
      <c r="C62" s="159">
        <v>5.9806861548270005</v>
      </c>
      <c r="D62" s="159">
        <v>6.7503831402521479</v>
      </c>
      <c r="E62" s="159">
        <v>3.9777416778777623</v>
      </c>
      <c r="F62" s="159">
        <v>2.9405741772636929</v>
      </c>
      <c r="G62" s="159">
        <v>3.7623984799829984</v>
      </c>
      <c r="H62" s="159">
        <v>3.8028408216166243</v>
      </c>
      <c r="I62" s="159">
        <v>3.9061440007923585</v>
      </c>
      <c r="J62" s="159">
        <v>2.4285578009269262</v>
      </c>
      <c r="K62" s="159">
        <v>2.1563590934028078</v>
      </c>
      <c r="L62" s="159">
        <v>2.4213169116222244</v>
      </c>
      <c r="M62" s="159">
        <v>2.1076239094540794</v>
      </c>
      <c r="N62" s="159">
        <v>5.9970653952774509</v>
      </c>
      <c r="O62" s="159">
        <v>5.3236853983456243</v>
      </c>
      <c r="P62" s="159">
        <v>8.5010299576804584</v>
      </c>
      <c r="Q62" s="159">
        <v>3.8911180522908362</v>
      </c>
    </row>
    <row r="63" spans="1:17" x14ac:dyDescent="0.25">
      <c r="A63" s="76" t="s">
        <v>81</v>
      </c>
      <c r="B63" s="159">
        <v>1.0947435070825597</v>
      </c>
      <c r="C63" s="159">
        <v>1.0845179754934433</v>
      </c>
      <c r="D63" s="159">
        <v>1.2240922976977546</v>
      </c>
      <c r="E63" s="159">
        <v>0.72131060548062975</v>
      </c>
      <c r="F63" s="159">
        <v>0.53323405892823805</v>
      </c>
      <c r="G63" s="159">
        <v>0.6822609775665115</v>
      </c>
      <c r="H63" s="159">
        <v>0.68959465890963201</v>
      </c>
      <c r="I63" s="159">
        <v>0.70832731797940807</v>
      </c>
      <c r="J63" s="159">
        <v>0.44038669166820132</v>
      </c>
      <c r="K63" s="159">
        <v>0.39102707245833362</v>
      </c>
      <c r="L63" s="159">
        <v>0.43907365259438719</v>
      </c>
      <c r="M63" s="159">
        <v>0.38218959433908523</v>
      </c>
      <c r="N63" s="159">
        <v>1.0874881331364934</v>
      </c>
      <c r="O63" s="159">
        <v>0.96537961713940035</v>
      </c>
      <c r="P63" s="159">
        <v>1.541548839153124</v>
      </c>
      <c r="Q63" s="159">
        <v>0.7056025618516204</v>
      </c>
    </row>
    <row r="64" spans="1:17" x14ac:dyDescent="0.25">
      <c r="A64" s="76" t="s">
        <v>80</v>
      </c>
      <c r="B64" s="159">
        <v>8.1461760692102345</v>
      </c>
      <c r="C64" s="159">
        <v>8.0700861173746681</v>
      </c>
      <c r="D64" s="159">
        <v>9.1086828261572048</v>
      </c>
      <c r="E64" s="159">
        <v>5.367397161818217</v>
      </c>
      <c r="F64" s="159">
        <v>3.9678870000381425</v>
      </c>
      <c r="G64" s="159">
        <v>5.0768221162778326</v>
      </c>
      <c r="H64" s="159">
        <v>5.1313933095025819</v>
      </c>
      <c r="I64" s="159">
        <v>5.2707862705383173</v>
      </c>
      <c r="J64" s="159">
        <v>3.27699365710476</v>
      </c>
      <c r="K64" s="159">
        <v>2.9097001804215226</v>
      </c>
      <c r="L64" s="159">
        <v>3.2672231059100354</v>
      </c>
      <c r="M64" s="159">
        <v>2.8439389748958148</v>
      </c>
      <c r="N64" s="159">
        <v>8.0921875748914847</v>
      </c>
      <c r="O64" s="159">
        <v>7.1835569555483563</v>
      </c>
      <c r="P64" s="159">
        <v>11.470931941394889</v>
      </c>
      <c r="Q64" s="159">
        <v>5.2505108882053637</v>
      </c>
    </row>
    <row r="65" spans="1:17" x14ac:dyDescent="0.25">
      <c r="A65" s="129" t="s">
        <v>79</v>
      </c>
      <c r="B65" s="158">
        <v>3.1402120196480294</v>
      </c>
      <c r="C65" s="158">
        <v>3.1108806402009792</v>
      </c>
      <c r="D65" s="158">
        <v>3.5112419681144331</v>
      </c>
      <c r="E65" s="158">
        <v>2.0690401163156227</v>
      </c>
      <c r="F65" s="158">
        <v>1.5295528041947817</v>
      </c>
      <c r="G65" s="158">
        <v>1.9570283892349252</v>
      </c>
      <c r="H65" s="158">
        <v>1.9780646540338895</v>
      </c>
      <c r="I65" s="158">
        <v>2.0317982645009143</v>
      </c>
      <c r="J65" s="158">
        <v>1.2632251970645625</v>
      </c>
      <c r="K65" s="158">
        <v>1.1216398224765523</v>
      </c>
      <c r="L65" s="158">
        <v>1.2594588161221929</v>
      </c>
      <c r="M65" s="158">
        <v>1.0962899986740828</v>
      </c>
      <c r="N65" s="158">
        <v>3.1194003753449779</v>
      </c>
      <c r="O65" s="158">
        <v>2.7691387595831971</v>
      </c>
      <c r="P65" s="158">
        <v>4.4218487364986405</v>
      </c>
      <c r="Q65" s="158">
        <v>2.023982450214068</v>
      </c>
    </row>
    <row r="66" spans="1:17" x14ac:dyDescent="0.25">
      <c r="A66" s="92" t="s">
        <v>125</v>
      </c>
      <c r="B66" s="91">
        <v>0</v>
      </c>
      <c r="C66" s="91">
        <v>0</v>
      </c>
      <c r="D66" s="91">
        <v>0</v>
      </c>
      <c r="E66" s="91">
        <v>0</v>
      </c>
      <c r="F66" s="91">
        <v>0</v>
      </c>
      <c r="G66" s="91">
        <v>0</v>
      </c>
      <c r="H66" s="91">
        <v>0</v>
      </c>
      <c r="I66" s="91">
        <v>0</v>
      </c>
      <c r="J66" s="91">
        <v>0</v>
      </c>
      <c r="K66" s="91">
        <v>0</v>
      </c>
      <c r="L66" s="91">
        <v>0</v>
      </c>
      <c r="M66" s="91">
        <v>0</v>
      </c>
      <c r="N66" s="91">
        <v>0.20193910954265207</v>
      </c>
      <c r="O66" s="91">
        <v>0</v>
      </c>
      <c r="P66" s="91">
        <v>0.51325804071087977</v>
      </c>
      <c r="Q66" s="91">
        <v>0</v>
      </c>
    </row>
    <row r="67" spans="1:17" x14ac:dyDescent="0.25">
      <c r="A67" s="92" t="s">
        <v>26</v>
      </c>
      <c r="B67" s="91">
        <v>0.94206360589440896</v>
      </c>
      <c r="C67" s="91">
        <v>0.93326419206029387</v>
      </c>
      <c r="D67" s="91">
        <v>1.0533725904343301</v>
      </c>
      <c r="E67" s="91">
        <v>0.62071203489468674</v>
      </c>
      <c r="F67" s="91">
        <v>0.45886584125843444</v>
      </c>
      <c r="G67" s="91">
        <v>0.58710851677047748</v>
      </c>
      <c r="H67" s="91">
        <v>0.59341939621016682</v>
      </c>
      <c r="I67" s="91">
        <v>0.60953947935027419</v>
      </c>
      <c r="J67" s="91">
        <v>0.37896755911936875</v>
      </c>
      <c r="K67" s="91">
        <v>0</v>
      </c>
      <c r="L67" s="91">
        <v>0.37783764483665788</v>
      </c>
      <c r="M67" s="91">
        <v>0.32888699960222484</v>
      </c>
      <c r="N67" s="91">
        <v>0.93582011260349329</v>
      </c>
      <c r="O67" s="91">
        <v>0.83074162787495909</v>
      </c>
      <c r="P67" s="91">
        <v>1.326554620949592</v>
      </c>
      <c r="Q67" s="91">
        <v>0.60719473506422039</v>
      </c>
    </row>
    <row r="68" spans="1:17" x14ac:dyDescent="0.25">
      <c r="A68" s="92" t="s">
        <v>126</v>
      </c>
      <c r="B68" s="91">
        <v>0</v>
      </c>
      <c r="C68" s="91">
        <v>0</v>
      </c>
      <c r="D68" s="91">
        <v>0</v>
      </c>
      <c r="E68" s="91">
        <v>0</v>
      </c>
      <c r="F68" s="91">
        <v>0</v>
      </c>
      <c r="G68" s="91">
        <v>0</v>
      </c>
      <c r="H68" s="91">
        <v>0</v>
      </c>
      <c r="I68" s="91">
        <v>0</v>
      </c>
      <c r="J68" s="91">
        <v>0</v>
      </c>
      <c r="K68" s="91">
        <v>0</v>
      </c>
      <c r="L68" s="91">
        <v>0</v>
      </c>
      <c r="M68" s="91">
        <v>0</v>
      </c>
      <c r="N68" s="91">
        <v>0</v>
      </c>
      <c r="O68" s="91">
        <v>0</v>
      </c>
      <c r="P68" s="91">
        <v>0</v>
      </c>
      <c r="Q68" s="91">
        <v>0</v>
      </c>
    </row>
    <row r="69" spans="1:17" x14ac:dyDescent="0.25">
      <c r="A69" s="92" t="s">
        <v>21</v>
      </c>
      <c r="B69" s="157">
        <v>2.1981484137536205</v>
      </c>
      <c r="C69" s="157">
        <v>2.1776164481406854</v>
      </c>
      <c r="D69" s="157">
        <v>2.4578693776801028</v>
      </c>
      <c r="E69" s="157">
        <v>1.4483280814209361</v>
      </c>
      <c r="F69" s="157">
        <v>1.0706869629363471</v>
      </c>
      <c r="G69" s="157">
        <v>1.3699198724644477</v>
      </c>
      <c r="H69" s="157">
        <v>1.3846452578237227</v>
      </c>
      <c r="I69" s="157">
        <v>1.4222587851506401</v>
      </c>
      <c r="J69" s="157">
        <v>0.88425763794519374</v>
      </c>
      <c r="K69" s="157">
        <v>1.1216398224765523</v>
      </c>
      <c r="L69" s="157">
        <v>0.88162117128553497</v>
      </c>
      <c r="M69" s="157">
        <v>0.76740299907185805</v>
      </c>
      <c r="N69" s="157">
        <v>1.9816411531988325</v>
      </c>
      <c r="O69" s="157">
        <v>1.9383971317082378</v>
      </c>
      <c r="P69" s="157">
        <v>2.5820360748381685</v>
      </c>
      <c r="Q69" s="157">
        <v>1.4167877151498474</v>
      </c>
    </row>
    <row r="70" spans="1:17" x14ac:dyDescent="0.25">
      <c r="A70" s="156" t="s">
        <v>183</v>
      </c>
      <c r="B70" s="204">
        <v>8.7784014910845283</v>
      </c>
      <c r="C70" s="204">
        <v>8.6964061915752868</v>
      </c>
      <c r="D70" s="204">
        <v>9.8156084798086702</v>
      </c>
      <c r="E70" s="204">
        <v>5.783961314884257</v>
      </c>
      <c r="F70" s="204">
        <v>4.2758350496795305</v>
      </c>
      <c r="G70" s="204">
        <v>5.4708347151923151</v>
      </c>
      <c r="H70" s="204">
        <v>5.5296411833933945</v>
      </c>
      <c r="I70" s="204">
        <v>5.6798524440642453</v>
      </c>
      <c r="J70" s="204">
        <v>3.5313214152750176</v>
      </c>
      <c r="K70" s="204">
        <v>3.1355222604337274</v>
      </c>
      <c r="L70" s="204">
        <v>3.5207925707659147</v>
      </c>
      <c r="M70" s="204">
        <v>3.0646573221193805</v>
      </c>
      <c r="N70" s="204">
        <v>8.7202229451014102</v>
      </c>
      <c r="O70" s="204">
        <v>7.7410734256312184</v>
      </c>
      <c r="P70" s="204">
        <v>12.36119195103924</v>
      </c>
      <c r="Q70" s="204">
        <v>5.6580034875732803</v>
      </c>
    </row>
    <row r="71" spans="1:17" x14ac:dyDescent="0.25">
      <c r="A71" s="152" t="s">
        <v>192</v>
      </c>
      <c r="B71" s="151">
        <v>8.6529957554976047</v>
      </c>
      <c r="C71" s="151">
        <v>8.5721718174099255</v>
      </c>
      <c r="D71" s="151">
        <v>9.6753855015256871</v>
      </c>
      <c r="E71" s="151">
        <v>5.701333296100195</v>
      </c>
      <c r="F71" s="151">
        <v>4.2147516918269652</v>
      </c>
      <c r="G71" s="151">
        <v>5.3926799335467095</v>
      </c>
      <c r="H71" s="151">
        <v>5.4506463093449167</v>
      </c>
      <c r="I71" s="151">
        <v>5.5987116948633266</v>
      </c>
      <c r="J71" s="151">
        <v>3.4808739664853738</v>
      </c>
      <c r="K71" s="151">
        <v>3.0907290852846736</v>
      </c>
      <c r="L71" s="151">
        <v>3.4704955340406869</v>
      </c>
      <c r="M71" s="151">
        <v>3.0208765032319604</v>
      </c>
      <c r="N71" s="151">
        <v>8.5956483315999606</v>
      </c>
      <c r="O71" s="151">
        <v>7.6304866624079146</v>
      </c>
      <c r="P71" s="151">
        <v>12.184603494595821</v>
      </c>
      <c r="Q71" s="151">
        <v>5.5771748663222329</v>
      </c>
    </row>
    <row r="72" spans="1:17" x14ac:dyDescent="0.25">
      <c r="A72" s="150" t="s">
        <v>33</v>
      </c>
      <c r="B72" s="87">
        <v>0</v>
      </c>
      <c r="C72" s="87">
        <v>0</v>
      </c>
      <c r="D72" s="87">
        <v>0</v>
      </c>
      <c r="E72" s="87">
        <v>0</v>
      </c>
      <c r="F72" s="87">
        <v>0</v>
      </c>
      <c r="G72" s="87">
        <v>0</v>
      </c>
      <c r="H72" s="87">
        <v>0</v>
      </c>
      <c r="I72" s="87">
        <v>0</v>
      </c>
      <c r="J72" s="87">
        <v>0</v>
      </c>
      <c r="K72" s="87">
        <v>0</v>
      </c>
      <c r="L72" s="87">
        <v>0</v>
      </c>
      <c r="M72" s="87">
        <v>0</v>
      </c>
      <c r="N72" s="87">
        <v>0</v>
      </c>
      <c r="O72" s="87">
        <v>0</v>
      </c>
      <c r="P72" s="87">
        <v>0</v>
      </c>
      <c r="Q72" s="87">
        <v>0</v>
      </c>
    </row>
    <row r="73" spans="1:17" x14ac:dyDescent="0.25">
      <c r="A73" s="150" t="s">
        <v>31</v>
      </c>
      <c r="B73" s="87">
        <v>0</v>
      </c>
      <c r="C73" s="87">
        <v>0</v>
      </c>
      <c r="D73" s="87">
        <v>0</v>
      </c>
      <c r="E73" s="87">
        <v>0</v>
      </c>
      <c r="F73" s="87">
        <v>0</v>
      </c>
      <c r="G73" s="87">
        <v>0</v>
      </c>
      <c r="H73" s="87">
        <v>0</v>
      </c>
      <c r="I73" s="87">
        <v>0</v>
      </c>
      <c r="J73" s="87">
        <v>0</v>
      </c>
      <c r="K73" s="87">
        <v>0</v>
      </c>
      <c r="L73" s="87">
        <v>0</v>
      </c>
      <c r="M73" s="87">
        <v>0</v>
      </c>
      <c r="N73" s="87">
        <v>0</v>
      </c>
      <c r="O73" s="87">
        <v>0</v>
      </c>
      <c r="P73" s="87">
        <v>0</v>
      </c>
      <c r="Q73" s="87">
        <v>0</v>
      </c>
    </row>
    <row r="74" spans="1:17" x14ac:dyDescent="0.25">
      <c r="A74" s="150" t="s">
        <v>30</v>
      </c>
      <c r="B74" s="87">
        <v>0</v>
      </c>
      <c r="C74" s="87">
        <v>0</v>
      </c>
      <c r="D74" s="87">
        <v>0</v>
      </c>
      <c r="E74" s="87">
        <v>0</v>
      </c>
      <c r="F74" s="87">
        <v>0</v>
      </c>
      <c r="G74" s="87">
        <v>0</v>
      </c>
      <c r="H74" s="87">
        <v>0</v>
      </c>
      <c r="I74" s="87">
        <v>0</v>
      </c>
      <c r="J74" s="87">
        <v>0</v>
      </c>
      <c r="K74" s="87">
        <v>0.32051643321127593</v>
      </c>
      <c r="L74" s="87">
        <v>0</v>
      </c>
      <c r="M74" s="87">
        <v>0</v>
      </c>
      <c r="N74" s="87">
        <v>0</v>
      </c>
      <c r="O74" s="87">
        <v>0</v>
      </c>
      <c r="P74" s="87">
        <v>0</v>
      </c>
      <c r="Q74" s="87">
        <v>0</v>
      </c>
    </row>
    <row r="75" spans="1:17" x14ac:dyDescent="0.25">
      <c r="A75" s="150" t="s">
        <v>125</v>
      </c>
      <c r="B75" s="87">
        <v>0</v>
      </c>
      <c r="C75" s="87">
        <v>0</v>
      </c>
      <c r="D75" s="87">
        <v>0</v>
      </c>
      <c r="E75" s="87">
        <v>0</v>
      </c>
      <c r="F75" s="87">
        <v>0</v>
      </c>
      <c r="G75" s="87">
        <v>0</v>
      </c>
      <c r="H75" s="87">
        <v>0</v>
      </c>
      <c r="I75" s="87">
        <v>0</v>
      </c>
      <c r="J75" s="87">
        <v>0</v>
      </c>
      <c r="K75" s="87">
        <v>0</v>
      </c>
      <c r="L75" s="87">
        <v>0</v>
      </c>
      <c r="M75" s="87">
        <v>0</v>
      </c>
      <c r="N75" s="87">
        <v>6.8056785050007354E-2</v>
      </c>
      <c r="O75" s="87">
        <v>0</v>
      </c>
      <c r="P75" s="87">
        <v>9.8744071145912146E-2</v>
      </c>
      <c r="Q75" s="87">
        <v>0</v>
      </c>
    </row>
    <row r="76" spans="1:17" x14ac:dyDescent="0.25">
      <c r="A76" s="150" t="s">
        <v>29</v>
      </c>
      <c r="B76" s="87">
        <v>0</v>
      </c>
      <c r="C76" s="87">
        <v>0</v>
      </c>
      <c r="D76" s="87">
        <v>0</v>
      </c>
      <c r="E76" s="87">
        <v>0</v>
      </c>
      <c r="F76" s="87">
        <v>0</v>
      </c>
      <c r="G76" s="87">
        <v>0</v>
      </c>
      <c r="H76" s="87">
        <v>0</v>
      </c>
      <c r="I76" s="87">
        <v>0</v>
      </c>
      <c r="J76" s="87">
        <v>0</v>
      </c>
      <c r="K76" s="87">
        <v>0</v>
      </c>
      <c r="L76" s="87">
        <v>0</v>
      </c>
      <c r="M76" s="87">
        <v>0</v>
      </c>
      <c r="N76" s="87">
        <v>0</v>
      </c>
      <c r="O76" s="87">
        <v>0</v>
      </c>
      <c r="P76" s="87">
        <v>0</v>
      </c>
      <c r="Q76" s="87">
        <v>0</v>
      </c>
    </row>
    <row r="77" spans="1:17" x14ac:dyDescent="0.25">
      <c r="A77" s="150" t="s">
        <v>28</v>
      </c>
      <c r="B77" s="87">
        <v>0</v>
      </c>
      <c r="C77" s="87">
        <v>0</v>
      </c>
      <c r="D77" s="87">
        <v>0</v>
      </c>
      <c r="E77" s="87">
        <v>0</v>
      </c>
      <c r="F77" s="87">
        <v>0</v>
      </c>
      <c r="G77" s="87">
        <v>0</v>
      </c>
      <c r="H77" s="87">
        <v>0</v>
      </c>
      <c r="I77" s="87">
        <v>0</v>
      </c>
      <c r="J77" s="87">
        <v>0</v>
      </c>
      <c r="K77" s="87">
        <v>0</v>
      </c>
      <c r="L77" s="87">
        <v>0</v>
      </c>
      <c r="M77" s="87">
        <v>0</v>
      </c>
      <c r="N77" s="87">
        <v>0</v>
      </c>
      <c r="O77" s="87">
        <v>0</v>
      </c>
      <c r="P77" s="87">
        <v>0</v>
      </c>
      <c r="Q77" s="87">
        <v>0</v>
      </c>
    </row>
    <row r="78" spans="1:17" x14ac:dyDescent="0.25">
      <c r="A78" s="150" t="s">
        <v>26</v>
      </c>
      <c r="B78" s="87">
        <v>8.6529957554976047</v>
      </c>
      <c r="C78" s="87">
        <v>8.5721718174099255</v>
      </c>
      <c r="D78" s="87">
        <v>9.6753855015256871</v>
      </c>
      <c r="E78" s="87">
        <v>5.701333296100195</v>
      </c>
      <c r="F78" s="87">
        <v>4.2147516918269652</v>
      </c>
      <c r="G78" s="87">
        <v>5.3926799335467095</v>
      </c>
      <c r="H78" s="87">
        <v>5.4506463093449167</v>
      </c>
      <c r="I78" s="87">
        <v>5.5987116948633266</v>
      </c>
      <c r="J78" s="87">
        <v>3.4808739664853738</v>
      </c>
      <c r="K78" s="87">
        <v>2.7702126520733978</v>
      </c>
      <c r="L78" s="87">
        <v>3.4704955340406869</v>
      </c>
      <c r="M78" s="87">
        <v>3.0208765032319604</v>
      </c>
      <c r="N78" s="87">
        <v>8.527591546549953</v>
      </c>
      <c r="O78" s="87">
        <v>7.6304866624079146</v>
      </c>
      <c r="P78" s="87">
        <v>9.5540599169915819</v>
      </c>
      <c r="Q78" s="87">
        <v>5.5771748663222329</v>
      </c>
    </row>
    <row r="79" spans="1:17" x14ac:dyDescent="0.25">
      <c r="A79" s="150" t="s">
        <v>25</v>
      </c>
      <c r="B79" s="87">
        <v>0</v>
      </c>
      <c r="C79" s="87">
        <v>0</v>
      </c>
      <c r="D79" s="87">
        <v>0</v>
      </c>
      <c r="E79" s="87">
        <v>0</v>
      </c>
      <c r="F79" s="87">
        <v>0</v>
      </c>
      <c r="G79" s="87">
        <v>0</v>
      </c>
      <c r="H79" s="87">
        <v>0</v>
      </c>
      <c r="I79" s="87">
        <v>0</v>
      </c>
      <c r="J79" s="87">
        <v>0</v>
      </c>
      <c r="K79" s="87">
        <v>0</v>
      </c>
      <c r="L79" s="87">
        <v>0</v>
      </c>
      <c r="M79" s="87">
        <v>0</v>
      </c>
      <c r="N79" s="87">
        <v>0</v>
      </c>
      <c r="O79" s="87">
        <v>0</v>
      </c>
      <c r="P79" s="87">
        <v>0</v>
      </c>
      <c r="Q79" s="87">
        <v>0</v>
      </c>
    </row>
    <row r="80" spans="1:17" x14ac:dyDescent="0.25">
      <c r="A80" s="150" t="s">
        <v>86</v>
      </c>
      <c r="B80" s="87">
        <v>0</v>
      </c>
      <c r="C80" s="87">
        <v>0</v>
      </c>
      <c r="D80" s="87">
        <v>0</v>
      </c>
      <c r="E80" s="87">
        <v>0</v>
      </c>
      <c r="F80" s="87">
        <v>0</v>
      </c>
      <c r="G80" s="87">
        <v>0</v>
      </c>
      <c r="H80" s="87">
        <v>0</v>
      </c>
      <c r="I80" s="87">
        <v>0</v>
      </c>
      <c r="J80" s="87">
        <v>0</v>
      </c>
      <c r="K80" s="87">
        <v>0</v>
      </c>
      <c r="L80" s="87">
        <v>0</v>
      </c>
      <c r="M80" s="87">
        <v>0</v>
      </c>
      <c r="N80" s="87">
        <v>0</v>
      </c>
      <c r="O80" s="87">
        <v>0</v>
      </c>
      <c r="P80" s="87">
        <v>0</v>
      </c>
      <c r="Q80" s="87">
        <v>0</v>
      </c>
    </row>
    <row r="81" spans="1:17" x14ac:dyDescent="0.25">
      <c r="A81" s="150" t="s">
        <v>22</v>
      </c>
      <c r="B81" s="87">
        <v>0</v>
      </c>
      <c r="C81" s="87">
        <v>0</v>
      </c>
      <c r="D81" s="87">
        <v>0</v>
      </c>
      <c r="E81" s="87">
        <v>0</v>
      </c>
      <c r="F81" s="87">
        <v>0</v>
      </c>
      <c r="G81" s="87">
        <v>0</v>
      </c>
      <c r="H81" s="87">
        <v>0</v>
      </c>
      <c r="I81" s="87">
        <v>0</v>
      </c>
      <c r="J81" s="87">
        <v>0</v>
      </c>
      <c r="K81" s="87">
        <v>0</v>
      </c>
      <c r="L81" s="87">
        <v>0</v>
      </c>
      <c r="M81" s="87">
        <v>0</v>
      </c>
      <c r="N81" s="87">
        <v>0</v>
      </c>
      <c r="O81" s="87">
        <v>0</v>
      </c>
      <c r="P81" s="87">
        <v>2.5317995064583276</v>
      </c>
      <c r="Q81" s="87">
        <v>0</v>
      </c>
    </row>
    <row r="82" spans="1:17" x14ac:dyDescent="0.25">
      <c r="A82" s="152" t="s">
        <v>191</v>
      </c>
      <c r="B82" s="151">
        <v>0.12540573558692358</v>
      </c>
      <c r="C82" s="151">
        <v>0.1242343741653613</v>
      </c>
      <c r="D82" s="151">
        <v>0.14022297828298314</v>
      </c>
      <c r="E82" s="151">
        <v>8.2628018784062007E-2</v>
      </c>
      <c r="F82" s="151">
        <v>6.1083357852565349E-2</v>
      </c>
      <c r="G82" s="151">
        <v>7.8154781645605631E-2</v>
      </c>
      <c r="H82" s="151">
        <v>7.8994874048477826E-2</v>
      </c>
      <c r="I82" s="151">
        <v>8.1140749200918627E-2</v>
      </c>
      <c r="J82" s="151">
        <v>5.0447448789643801E-2</v>
      </c>
      <c r="K82" s="151">
        <v>4.4793175149053788E-2</v>
      </c>
      <c r="L82" s="151">
        <v>5.0297036725227784E-2</v>
      </c>
      <c r="M82" s="151">
        <v>4.3780818887420025E-2</v>
      </c>
      <c r="N82" s="151">
        <v>0.1245746135014496</v>
      </c>
      <c r="O82" s="151">
        <v>0.11058676322330374</v>
      </c>
      <c r="P82" s="151">
        <v>0.17658845644341881</v>
      </c>
      <c r="Q82" s="151">
        <v>8.0828621251047394E-2</v>
      </c>
    </row>
    <row r="83" spans="1:17" x14ac:dyDescent="0.25">
      <c r="A83" s="156" t="s">
        <v>181</v>
      </c>
      <c r="B83" s="204">
        <v>72.965310375314246</v>
      </c>
      <c r="C83" s="204">
        <v>72.283772570956032</v>
      </c>
      <c r="D83" s="204">
        <v>81.586484735197885</v>
      </c>
      <c r="E83" s="204">
        <v>48.075783839228464</v>
      </c>
      <c r="F83" s="204">
        <v>35.540369374808542</v>
      </c>
      <c r="G83" s="204">
        <v>45.473102752416295</v>
      </c>
      <c r="H83" s="204">
        <v>45.961897005985762</v>
      </c>
      <c r="I83" s="204">
        <v>47.210439951742714</v>
      </c>
      <c r="J83" s="204">
        <v>29.352036741794372</v>
      </c>
      <c r="K83" s="204">
        <v>26.062188560595068</v>
      </c>
      <c r="L83" s="204">
        <v>29.264521901161917</v>
      </c>
      <c r="M83" s="204">
        <v>25.473165351291502</v>
      </c>
      <c r="N83" s="204">
        <v>72.481735356655719</v>
      </c>
      <c r="O83" s="204">
        <v>64.343129636179015</v>
      </c>
      <c r="P83" s="204">
        <v>102.74515334396992</v>
      </c>
      <c r="Q83" s="204">
        <v>47.028833324003152</v>
      </c>
    </row>
    <row r="84" spans="1:17" x14ac:dyDescent="0.25">
      <c r="A84" s="152" t="s">
        <v>190</v>
      </c>
      <c r="B84" s="151">
        <v>65.703385710426915</v>
      </c>
      <c r="C84" s="151">
        <v>70.933368551149016</v>
      </c>
      <c r="D84" s="151">
        <v>79.655454326728147</v>
      </c>
      <c r="E84" s="151">
        <v>34.854436576219967</v>
      </c>
      <c r="F84" s="151">
        <v>20.787616641834539</v>
      </c>
      <c r="G84" s="151">
        <v>21.339360175787</v>
      </c>
      <c r="H84" s="151">
        <v>7.4080680190164738</v>
      </c>
      <c r="I84" s="151">
        <v>12.003355745864981</v>
      </c>
      <c r="J84" s="151">
        <v>15.138106711825731</v>
      </c>
      <c r="K84" s="151">
        <v>6.1165316255261271</v>
      </c>
      <c r="L84" s="151">
        <v>25.343030933371885</v>
      </c>
      <c r="M84" s="151">
        <v>17.31467699745955</v>
      </c>
      <c r="N84" s="151">
        <v>46.064854208247155</v>
      </c>
      <c r="O84" s="151">
        <v>22.591137675150616</v>
      </c>
      <c r="P84" s="151">
        <v>60.906508311923261</v>
      </c>
      <c r="Q84" s="151">
        <v>20.655569184014801</v>
      </c>
    </row>
    <row r="85" spans="1:17" x14ac:dyDescent="0.25">
      <c r="A85" s="154" t="s">
        <v>33</v>
      </c>
      <c r="B85" s="83">
        <v>0</v>
      </c>
      <c r="C85" s="83">
        <v>0</v>
      </c>
      <c r="D85" s="83">
        <v>0</v>
      </c>
      <c r="E85" s="83">
        <v>0</v>
      </c>
      <c r="F85" s="83">
        <v>0</v>
      </c>
      <c r="G85" s="83">
        <v>0</v>
      </c>
      <c r="H85" s="83">
        <v>0</v>
      </c>
      <c r="I85" s="83">
        <v>0</v>
      </c>
      <c r="J85" s="83">
        <v>0</v>
      </c>
      <c r="K85" s="83">
        <v>0</v>
      </c>
      <c r="L85" s="83">
        <v>0</v>
      </c>
      <c r="M85" s="83">
        <v>0</v>
      </c>
      <c r="N85" s="83">
        <v>0</v>
      </c>
      <c r="O85" s="83">
        <v>0</v>
      </c>
      <c r="P85" s="83">
        <v>0</v>
      </c>
      <c r="Q85" s="83">
        <v>0</v>
      </c>
    </row>
    <row r="86" spans="1:17" x14ac:dyDescent="0.25">
      <c r="A86" s="154" t="s">
        <v>30</v>
      </c>
      <c r="B86" s="208">
        <v>0</v>
      </c>
      <c r="C86" s="208">
        <v>1.5480947362055202</v>
      </c>
      <c r="D86" s="208">
        <v>20.589647575005078</v>
      </c>
      <c r="E86" s="208">
        <v>1.9957679549680949</v>
      </c>
      <c r="F86" s="208">
        <v>1.339422928604425</v>
      </c>
      <c r="G86" s="208">
        <v>7.9835370595108941</v>
      </c>
      <c r="H86" s="208">
        <v>0</v>
      </c>
      <c r="I86" s="208">
        <v>0.55591161894162311</v>
      </c>
      <c r="J86" s="208">
        <v>10.982375384473533</v>
      </c>
      <c r="K86" s="208">
        <v>6.1165316255261271</v>
      </c>
      <c r="L86" s="208">
        <v>0</v>
      </c>
      <c r="M86" s="208">
        <v>0</v>
      </c>
      <c r="N86" s="208">
        <v>0</v>
      </c>
      <c r="O86" s="208">
        <v>0</v>
      </c>
      <c r="P86" s="208">
        <v>0</v>
      </c>
      <c r="Q86" s="208">
        <v>0</v>
      </c>
    </row>
    <row r="87" spans="1:17" x14ac:dyDescent="0.25">
      <c r="A87" s="154" t="s">
        <v>125</v>
      </c>
      <c r="B87" s="208">
        <v>0</v>
      </c>
      <c r="C87" s="208">
        <v>0</v>
      </c>
      <c r="D87" s="208">
        <v>0</v>
      </c>
      <c r="E87" s="208">
        <v>0</v>
      </c>
      <c r="F87" s="208">
        <v>0</v>
      </c>
      <c r="G87" s="208">
        <v>0</v>
      </c>
      <c r="H87" s="208">
        <v>0</v>
      </c>
      <c r="I87" s="208">
        <v>0</v>
      </c>
      <c r="J87" s="208">
        <v>0</v>
      </c>
      <c r="K87" s="208">
        <v>0</v>
      </c>
      <c r="L87" s="208">
        <v>0</v>
      </c>
      <c r="M87" s="208">
        <v>0</v>
      </c>
      <c r="N87" s="208">
        <v>0</v>
      </c>
      <c r="O87" s="208">
        <v>0</v>
      </c>
      <c r="P87" s="208">
        <v>0</v>
      </c>
      <c r="Q87" s="208">
        <v>0</v>
      </c>
    </row>
    <row r="88" spans="1:17" x14ac:dyDescent="0.25">
      <c r="A88" s="154" t="s">
        <v>29</v>
      </c>
      <c r="B88" s="208">
        <v>0</v>
      </c>
      <c r="C88" s="208">
        <v>0</v>
      </c>
      <c r="D88" s="208">
        <v>0</v>
      </c>
      <c r="E88" s="208">
        <v>0</v>
      </c>
      <c r="F88" s="208">
        <v>0</v>
      </c>
      <c r="G88" s="208">
        <v>0</v>
      </c>
      <c r="H88" s="208">
        <v>0</v>
      </c>
      <c r="I88" s="208">
        <v>0</v>
      </c>
      <c r="J88" s="208">
        <v>0</v>
      </c>
      <c r="K88" s="208">
        <v>0</v>
      </c>
      <c r="L88" s="208">
        <v>0</v>
      </c>
      <c r="M88" s="208">
        <v>0</v>
      </c>
      <c r="N88" s="208">
        <v>0</v>
      </c>
      <c r="O88" s="208">
        <v>0</v>
      </c>
      <c r="P88" s="208">
        <v>0</v>
      </c>
      <c r="Q88" s="208">
        <v>0</v>
      </c>
    </row>
    <row r="89" spans="1:17" x14ac:dyDescent="0.25">
      <c r="A89" s="154" t="s">
        <v>26</v>
      </c>
      <c r="B89" s="208">
        <v>65.703385710426915</v>
      </c>
      <c r="C89" s="208">
        <v>69.385273814943503</v>
      </c>
      <c r="D89" s="208">
        <v>59.065806751723073</v>
      </c>
      <c r="E89" s="208">
        <v>32.858668621251873</v>
      </c>
      <c r="F89" s="208">
        <v>19.448193713230115</v>
      </c>
      <c r="G89" s="208">
        <v>13.355823116276108</v>
      </c>
      <c r="H89" s="208">
        <v>7.4080680190164738</v>
      </c>
      <c r="I89" s="208">
        <v>11.447444126923358</v>
      </c>
      <c r="J89" s="208">
        <v>4.1557313273521981</v>
      </c>
      <c r="K89" s="208">
        <v>0</v>
      </c>
      <c r="L89" s="208">
        <v>25.343030933371885</v>
      </c>
      <c r="M89" s="208">
        <v>17.31467699745955</v>
      </c>
      <c r="N89" s="208">
        <v>46.064854208247155</v>
      </c>
      <c r="O89" s="208">
        <v>22.591137675150616</v>
      </c>
      <c r="P89" s="208">
        <v>60.906508311923261</v>
      </c>
      <c r="Q89" s="208">
        <v>20.655569184014801</v>
      </c>
    </row>
    <row r="90" spans="1:17" x14ac:dyDescent="0.25">
      <c r="A90" s="152" t="s">
        <v>189</v>
      </c>
      <c r="B90" s="151">
        <v>7.2619246648873377</v>
      </c>
      <c r="C90" s="151">
        <v>1.3504040198070164</v>
      </c>
      <c r="D90" s="151">
        <v>1.9310304084697314</v>
      </c>
      <c r="E90" s="151">
        <v>13.221347263008493</v>
      </c>
      <c r="F90" s="151">
        <v>14.752752732974002</v>
      </c>
      <c r="G90" s="151">
        <v>24.133742576629295</v>
      </c>
      <c r="H90" s="151">
        <v>38.553828986969286</v>
      </c>
      <c r="I90" s="151">
        <v>35.207084205877734</v>
      </c>
      <c r="J90" s="151">
        <v>14.21393002996864</v>
      </c>
      <c r="K90" s="151">
        <v>19.945656935068943</v>
      </c>
      <c r="L90" s="151">
        <v>3.9214909677900325</v>
      </c>
      <c r="M90" s="151">
        <v>8.1584883538319524</v>
      </c>
      <c r="N90" s="151">
        <v>26.416881148408567</v>
      </c>
      <c r="O90" s="151">
        <v>41.751991961028395</v>
      </c>
      <c r="P90" s="151">
        <v>41.838645032046649</v>
      </c>
      <c r="Q90" s="151">
        <v>26.373264139988351</v>
      </c>
    </row>
    <row r="91" spans="1:17" x14ac:dyDescent="0.25">
      <c r="A91" s="156" t="s">
        <v>180</v>
      </c>
      <c r="B91" s="155">
        <v>12.540573558692184</v>
      </c>
      <c r="C91" s="155">
        <v>12.423437416536123</v>
      </c>
      <c r="D91" s="155">
        <v>14.0222978282981</v>
      </c>
      <c r="E91" s="155">
        <v>8.2628018784060817</v>
      </c>
      <c r="F91" s="155">
        <v>6.1083357852564717</v>
      </c>
      <c r="G91" s="155">
        <v>7.8154781645604512</v>
      </c>
      <c r="H91" s="155">
        <v>7.8994874048477071</v>
      </c>
      <c r="I91" s="155">
        <v>8.1140749200917792</v>
      </c>
      <c r="J91" s="155">
        <v>5.0447448789643099</v>
      </c>
      <c r="K91" s="155">
        <v>4.4793175149053255</v>
      </c>
      <c r="L91" s="155">
        <v>5.0297036725227358</v>
      </c>
      <c r="M91" s="155">
        <v>4.3780818887419732</v>
      </c>
      <c r="N91" s="155">
        <v>12.457461350144872</v>
      </c>
      <c r="O91" s="155">
        <v>11.058676322330312</v>
      </c>
      <c r="P91" s="155">
        <v>17.658845644341774</v>
      </c>
      <c r="Q91" s="155">
        <v>8.0828621251046844</v>
      </c>
    </row>
    <row r="92" spans="1:17" x14ac:dyDescent="0.25">
      <c r="A92" s="152" t="s">
        <v>193</v>
      </c>
      <c r="B92" s="151">
        <v>1.3550956814713924</v>
      </c>
      <c r="C92" s="151">
        <v>1.4629611603200305</v>
      </c>
      <c r="D92" s="151">
        <v>1.6428493143339076</v>
      </c>
      <c r="E92" s="151">
        <v>0.71885331286754117</v>
      </c>
      <c r="F92" s="151">
        <v>0.42873299807687776</v>
      </c>
      <c r="G92" s="151">
        <v>0.4401124007066593</v>
      </c>
      <c r="H92" s="151">
        <v>0.15278727073302817</v>
      </c>
      <c r="I92" s="151">
        <v>0.24756251688571931</v>
      </c>
      <c r="J92" s="151">
        <v>0.31221500702044813</v>
      </c>
      <c r="K92" s="151">
        <v>0</v>
      </c>
      <c r="L92" s="151">
        <v>0.52268587686734913</v>
      </c>
      <c r="M92" s="151">
        <v>0.357105555088708</v>
      </c>
      <c r="N92" s="151">
        <v>0.95006192344969076</v>
      </c>
      <c r="O92" s="151">
        <v>0.46592961339987815</v>
      </c>
      <c r="P92" s="151">
        <v>1.2561627607858714</v>
      </c>
      <c r="Q92" s="151">
        <v>0.42600959291432716</v>
      </c>
    </row>
    <row r="93" spans="1:17" x14ac:dyDescent="0.25">
      <c r="A93" s="152" t="s">
        <v>187</v>
      </c>
      <c r="B93" s="151">
        <v>11.035704731649121</v>
      </c>
      <c r="C93" s="151">
        <v>10.932624926551787</v>
      </c>
      <c r="D93" s="151">
        <v>12.339622088902326</v>
      </c>
      <c r="E93" s="151">
        <v>7.2712656529973501</v>
      </c>
      <c r="F93" s="151">
        <v>5.3753354910256945</v>
      </c>
      <c r="G93" s="151">
        <v>6.8776207848131961</v>
      </c>
      <c r="H93" s="151">
        <v>6.9515489162659811</v>
      </c>
      <c r="I93" s="151">
        <v>7.1403859296807637</v>
      </c>
      <c r="J93" s="151">
        <v>4.4393754934885923</v>
      </c>
      <c r="K93" s="151">
        <v>3.9417994131166854</v>
      </c>
      <c r="L93" s="151">
        <v>4.4261392318200068</v>
      </c>
      <c r="M93" s="151">
        <v>3.8527120620929356</v>
      </c>
      <c r="N93" s="151">
        <v>10.962565988127485</v>
      </c>
      <c r="O93" s="151">
        <v>9.7316351636506724</v>
      </c>
      <c r="P93" s="151">
        <v>15.539784167020757</v>
      </c>
      <c r="Q93" s="151">
        <v>7.1129186700921228</v>
      </c>
    </row>
    <row r="94" spans="1:17" x14ac:dyDescent="0.25">
      <c r="A94" s="150" t="s">
        <v>33</v>
      </c>
      <c r="B94" s="87">
        <v>0</v>
      </c>
      <c r="C94" s="87">
        <v>0</v>
      </c>
      <c r="D94" s="87">
        <v>0</v>
      </c>
      <c r="E94" s="87">
        <v>0</v>
      </c>
      <c r="F94" s="87">
        <v>0</v>
      </c>
      <c r="G94" s="87">
        <v>0</v>
      </c>
      <c r="H94" s="87">
        <v>0</v>
      </c>
      <c r="I94" s="87">
        <v>0</v>
      </c>
      <c r="J94" s="87">
        <v>0</v>
      </c>
      <c r="K94" s="87">
        <v>0</v>
      </c>
      <c r="L94" s="87">
        <v>0</v>
      </c>
      <c r="M94" s="87">
        <v>0</v>
      </c>
      <c r="N94" s="87">
        <v>0</v>
      </c>
      <c r="O94" s="87">
        <v>0</v>
      </c>
      <c r="P94" s="87">
        <v>0</v>
      </c>
      <c r="Q94" s="87">
        <v>0</v>
      </c>
    </row>
    <row r="95" spans="1:17" x14ac:dyDescent="0.25">
      <c r="A95" s="150" t="s">
        <v>31</v>
      </c>
      <c r="B95" s="87">
        <v>0</v>
      </c>
      <c r="C95" s="87">
        <v>0</v>
      </c>
      <c r="D95" s="87">
        <v>0</v>
      </c>
      <c r="E95" s="87">
        <v>0</v>
      </c>
      <c r="F95" s="87">
        <v>0</v>
      </c>
      <c r="G95" s="87">
        <v>0</v>
      </c>
      <c r="H95" s="87">
        <v>0</v>
      </c>
      <c r="I95" s="87">
        <v>0</v>
      </c>
      <c r="J95" s="87">
        <v>0</v>
      </c>
      <c r="K95" s="87">
        <v>0</v>
      </c>
      <c r="L95" s="87">
        <v>0</v>
      </c>
      <c r="M95" s="87">
        <v>0</v>
      </c>
      <c r="N95" s="87">
        <v>0</v>
      </c>
      <c r="O95" s="87">
        <v>0</v>
      </c>
      <c r="P95" s="87">
        <v>0</v>
      </c>
      <c r="Q95" s="87">
        <v>0</v>
      </c>
    </row>
    <row r="96" spans="1:17" x14ac:dyDescent="0.25">
      <c r="A96" s="150" t="s">
        <v>30</v>
      </c>
      <c r="B96" s="87">
        <v>0</v>
      </c>
      <c r="C96" s="87">
        <v>0</v>
      </c>
      <c r="D96" s="87">
        <v>0</v>
      </c>
      <c r="E96" s="87">
        <v>0</v>
      </c>
      <c r="F96" s="87">
        <v>0</v>
      </c>
      <c r="G96" s="87">
        <v>0</v>
      </c>
      <c r="H96" s="87">
        <v>0</v>
      </c>
      <c r="I96" s="87">
        <v>0</v>
      </c>
      <c r="J96" s="87">
        <v>0</v>
      </c>
      <c r="K96" s="87">
        <v>0.4087745814868447</v>
      </c>
      <c r="L96" s="87">
        <v>0</v>
      </c>
      <c r="M96" s="87">
        <v>0</v>
      </c>
      <c r="N96" s="87">
        <v>0</v>
      </c>
      <c r="O96" s="87">
        <v>0</v>
      </c>
      <c r="P96" s="87">
        <v>0</v>
      </c>
      <c r="Q96" s="87">
        <v>0</v>
      </c>
    </row>
    <row r="97" spans="1:17" x14ac:dyDescent="0.25">
      <c r="A97" s="150" t="s">
        <v>125</v>
      </c>
      <c r="B97" s="87">
        <v>0</v>
      </c>
      <c r="C97" s="87">
        <v>0</v>
      </c>
      <c r="D97" s="87">
        <v>0</v>
      </c>
      <c r="E97" s="87">
        <v>0</v>
      </c>
      <c r="F97" s="87">
        <v>0</v>
      </c>
      <c r="G97" s="87">
        <v>0</v>
      </c>
      <c r="H97" s="87">
        <v>0</v>
      </c>
      <c r="I97" s="87">
        <v>0</v>
      </c>
      <c r="J97" s="87">
        <v>0</v>
      </c>
      <c r="K97" s="87">
        <v>0</v>
      </c>
      <c r="L97" s="87">
        <v>0</v>
      </c>
      <c r="M97" s="87">
        <v>0</v>
      </c>
      <c r="N97" s="87">
        <v>8.6797059194212309E-2</v>
      </c>
      <c r="O97" s="87">
        <v>0</v>
      </c>
      <c r="P97" s="87">
        <v>0.1259344675484097</v>
      </c>
      <c r="Q97" s="87">
        <v>0</v>
      </c>
    </row>
    <row r="98" spans="1:17" x14ac:dyDescent="0.25">
      <c r="A98" s="150" t="s">
        <v>29</v>
      </c>
      <c r="B98" s="87">
        <v>0</v>
      </c>
      <c r="C98" s="87">
        <v>0</v>
      </c>
      <c r="D98" s="87">
        <v>0</v>
      </c>
      <c r="E98" s="87">
        <v>0</v>
      </c>
      <c r="F98" s="87">
        <v>0</v>
      </c>
      <c r="G98" s="87">
        <v>0</v>
      </c>
      <c r="H98" s="87">
        <v>0</v>
      </c>
      <c r="I98" s="87">
        <v>0</v>
      </c>
      <c r="J98" s="87">
        <v>0</v>
      </c>
      <c r="K98" s="87">
        <v>0</v>
      </c>
      <c r="L98" s="87">
        <v>0</v>
      </c>
      <c r="M98" s="87">
        <v>0</v>
      </c>
      <c r="N98" s="87">
        <v>0</v>
      </c>
      <c r="O98" s="87">
        <v>0</v>
      </c>
      <c r="P98" s="87">
        <v>0</v>
      </c>
      <c r="Q98" s="87">
        <v>0</v>
      </c>
    </row>
    <row r="99" spans="1:17" x14ac:dyDescent="0.25">
      <c r="A99" s="150" t="s">
        <v>28</v>
      </c>
      <c r="B99" s="87">
        <v>0</v>
      </c>
      <c r="C99" s="87">
        <v>0</v>
      </c>
      <c r="D99" s="87">
        <v>0</v>
      </c>
      <c r="E99" s="87">
        <v>0</v>
      </c>
      <c r="F99" s="87">
        <v>0</v>
      </c>
      <c r="G99" s="87">
        <v>0</v>
      </c>
      <c r="H99" s="87">
        <v>0</v>
      </c>
      <c r="I99" s="87">
        <v>0</v>
      </c>
      <c r="J99" s="87">
        <v>0</v>
      </c>
      <c r="K99" s="87">
        <v>0</v>
      </c>
      <c r="L99" s="87">
        <v>0</v>
      </c>
      <c r="M99" s="87">
        <v>0</v>
      </c>
      <c r="N99" s="87">
        <v>0</v>
      </c>
      <c r="O99" s="87">
        <v>0</v>
      </c>
      <c r="P99" s="87">
        <v>0</v>
      </c>
      <c r="Q99" s="87">
        <v>0</v>
      </c>
    </row>
    <row r="100" spans="1:17" x14ac:dyDescent="0.25">
      <c r="A100" s="150" t="s">
        <v>26</v>
      </c>
      <c r="B100" s="87">
        <v>11.035704731649121</v>
      </c>
      <c r="C100" s="87">
        <v>10.932624926551787</v>
      </c>
      <c r="D100" s="87">
        <v>12.339622088902326</v>
      </c>
      <c r="E100" s="87">
        <v>7.2712656529973501</v>
      </c>
      <c r="F100" s="87">
        <v>5.3753354910256945</v>
      </c>
      <c r="G100" s="87">
        <v>6.8776207848131961</v>
      </c>
      <c r="H100" s="87">
        <v>6.9515489162659811</v>
      </c>
      <c r="I100" s="87">
        <v>7.1403859296807637</v>
      </c>
      <c r="J100" s="87">
        <v>4.4393754934885923</v>
      </c>
      <c r="K100" s="87">
        <v>3.5330248316298407</v>
      </c>
      <c r="L100" s="87">
        <v>4.4261392318200068</v>
      </c>
      <c r="M100" s="87">
        <v>3.8527120620929356</v>
      </c>
      <c r="N100" s="87">
        <v>10.875768928933272</v>
      </c>
      <c r="O100" s="87">
        <v>9.7316351636506724</v>
      </c>
      <c r="P100" s="87">
        <v>12.18488801007622</v>
      </c>
      <c r="Q100" s="87">
        <v>7.1129186700921228</v>
      </c>
    </row>
    <row r="101" spans="1:17" x14ac:dyDescent="0.25">
      <c r="A101" s="150" t="s">
        <v>25</v>
      </c>
      <c r="B101" s="87">
        <v>0</v>
      </c>
      <c r="C101" s="87">
        <v>0</v>
      </c>
      <c r="D101" s="87">
        <v>0</v>
      </c>
      <c r="E101" s="87">
        <v>0</v>
      </c>
      <c r="F101" s="87">
        <v>0</v>
      </c>
      <c r="G101" s="87">
        <v>0</v>
      </c>
      <c r="H101" s="87">
        <v>0</v>
      </c>
      <c r="I101" s="87">
        <v>0</v>
      </c>
      <c r="J101" s="87">
        <v>0</v>
      </c>
      <c r="K101" s="87">
        <v>0</v>
      </c>
      <c r="L101" s="87">
        <v>0</v>
      </c>
      <c r="M101" s="87">
        <v>0</v>
      </c>
      <c r="N101" s="87">
        <v>0</v>
      </c>
      <c r="O101" s="87">
        <v>0</v>
      </c>
      <c r="P101" s="87">
        <v>0</v>
      </c>
      <c r="Q101" s="87">
        <v>0</v>
      </c>
    </row>
    <row r="102" spans="1:17" x14ac:dyDescent="0.25">
      <c r="A102" s="150" t="s">
        <v>86</v>
      </c>
      <c r="B102" s="87">
        <v>0</v>
      </c>
      <c r="C102" s="87">
        <v>0</v>
      </c>
      <c r="D102" s="87">
        <v>0</v>
      </c>
      <c r="E102" s="87">
        <v>0</v>
      </c>
      <c r="F102" s="87">
        <v>0</v>
      </c>
      <c r="G102" s="87">
        <v>0</v>
      </c>
      <c r="H102" s="87">
        <v>0</v>
      </c>
      <c r="I102" s="87">
        <v>0</v>
      </c>
      <c r="J102" s="87">
        <v>0</v>
      </c>
      <c r="K102" s="87">
        <v>0</v>
      </c>
      <c r="L102" s="87">
        <v>0</v>
      </c>
      <c r="M102" s="87">
        <v>0</v>
      </c>
      <c r="N102" s="87">
        <v>0</v>
      </c>
      <c r="O102" s="87">
        <v>0</v>
      </c>
      <c r="P102" s="87">
        <v>0</v>
      </c>
      <c r="Q102" s="87">
        <v>0</v>
      </c>
    </row>
    <row r="103" spans="1:17" x14ac:dyDescent="0.25">
      <c r="A103" s="150" t="s">
        <v>22</v>
      </c>
      <c r="B103" s="87">
        <v>0</v>
      </c>
      <c r="C103" s="87">
        <v>0</v>
      </c>
      <c r="D103" s="87">
        <v>0</v>
      </c>
      <c r="E103" s="87">
        <v>0</v>
      </c>
      <c r="F103" s="87">
        <v>0</v>
      </c>
      <c r="G103" s="87">
        <v>0</v>
      </c>
      <c r="H103" s="87">
        <v>0</v>
      </c>
      <c r="I103" s="87">
        <v>0</v>
      </c>
      <c r="J103" s="87">
        <v>0</v>
      </c>
      <c r="K103" s="87">
        <v>0</v>
      </c>
      <c r="L103" s="87">
        <v>0</v>
      </c>
      <c r="M103" s="87">
        <v>0</v>
      </c>
      <c r="N103" s="87">
        <v>0</v>
      </c>
      <c r="O103" s="87">
        <v>0</v>
      </c>
      <c r="P103" s="87">
        <v>3.2289616893961273</v>
      </c>
      <c r="Q103" s="87">
        <v>0</v>
      </c>
    </row>
    <row r="104" spans="1:17" x14ac:dyDescent="0.25">
      <c r="A104" s="152" t="s">
        <v>186</v>
      </c>
      <c r="B104" s="151">
        <v>0.14977314557167107</v>
      </c>
      <c r="C104" s="151">
        <v>2.7851329664305161E-2</v>
      </c>
      <c r="D104" s="151">
        <v>3.9826425061867177E-2</v>
      </c>
      <c r="E104" s="151">
        <v>0.27268291254119037</v>
      </c>
      <c r="F104" s="151">
        <v>0.30426729615389936</v>
      </c>
      <c r="G104" s="151">
        <v>0.49774497904059584</v>
      </c>
      <c r="H104" s="151">
        <v>0.79515121784869769</v>
      </c>
      <c r="I104" s="151">
        <v>0.72612647352529536</v>
      </c>
      <c r="J104" s="151">
        <v>0.29315437845526948</v>
      </c>
      <c r="K104" s="151">
        <v>0.53751810178863968</v>
      </c>
      <c r="L104" s="151">
        <v>8.0878563835379808E-2</v>
      </c>
      <c r="M104" s="151">
        <v>0.16826427156032914</v>
      </c>
      <c r="N104" s="151">
        <v>0.54483343856769562</v>
      </c>
      <c r="O104" s="151">
        <v>0.86111154527976141</v>
      </c>
      <c r="P104" s="151">
        <v>0.86289871653514538</v>
      </c>
      <c r="Q104" s="151">
        <v>0.54393386209823535</v>
      </c>
    </row>
    <row r="105" spans="1:17" x14ac:dyDescent="0.25">
      <c r="A105" s="243" t="s">
        <v>179</v>
      </c>
      <c r="B105" s="242">
        <v>8.7784014910845265</v>
      </c>
      <c r="C105" s="242">
        <v>8.696406191575285</v>
      </c>
      <c r="D105" s="242">
        <v>9.8156084798086685</v>
      </c>
      <c r="E105" s="242">
        <v>5.7839613148842552</v>
      </c>
      <c r="F105" s="242">
        <v>4.2758350496795297</v>
      </c>
      <c r="G105" s="242">
        <v>5.4708347151923151</v>
      </c>
      <c r="H105" s="242">
        <v>5.5296411833933936</v>
      </c>
      <c r="I105" s="242">
        <v>5.6798524440642444</v>
      </c>
      <c r="J105" s="242">
        <v>3.5313214152750168</v>
      </c>
      <c r="K105" s="242">
        <v>3.1355222604337265</v>
      </c>
      <c r="L105" s="242">
        <v>3.5207925707659142</v>
      </c>
      <c r="M105" s="242">
        <v>3.06465732211938</v>
      </c>
      <c r="N105" s="242">
        <v>8.7202229451014066</v>
      </c>
      <c r="O105" s="242">
        <v>7.7410734256312157</v>
      </c>
      <c r="P105" s="242">
        <v>12.361191951039238</v>
      </c>
      <c r="Q105" s="242">
        <v>5.6580034875732794</v>
      </c>
    </row>
    <row r="106" spans="1:17" hidden="1" x14ac:dyDescent="0.25">
      <c r="A106" s="40"/>
      <c r="B106" s="40"/>
      <c r="C106" s="40"/>
      <c r="D106" s="40"/>
      <c r="E106" s="40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</row>
    <row r="107" spans="1:17" x14ac:dyDescent="0.25">
      <c r="A107" s="40"/>
      <c r="B107" s="40"/>
      <c r="C107" s="40"/>
      <c r="D107" s="40"/>
      <c r="E107" s="40"/>
      <c r="F107" s="40"/>
      <c r="G107" s="40"/>
      <c r="H107" s="40"/>
      <c r="I107" s="40"/>
      <c r="J107" s="40"/>
      <c r="K107" s="40"/>
      <c r="L107" s="40"/>
      <c r="M107" s="40"/>
      <c r="N107" s="40"/>
      <c r="O107" s="40"/>
      <c r="P107" s="40"/>
      <c r="Q107" s="40"/>
    </row>
    <row r="108" spans="1:17" ht="12.75" x14ac:dyDescent="0.25">
      <c r="A108" s="97" t="s">
        <v>39</v>
      </c>
      <c r="B108" s="96">
        <v>2.8523032043455538</v>
      </c>
      <c r="C108" s="96">
        <v>2.964147836342923</v>
      </c>
      <c r="D108" s="96">
        <v>2.7690915934078788</v>
      </c>
      <c r="E108" s="96">
        <v>2.1925818387835712</v>
      </c>
      <c r="F108" s="96">
        <v>1.4388566784609103</v>
      </c>
      <c r="G108" s="96">
        <v>1.8349800141703159</v>
      </c>
      <c r="H108" s="96">
        <v>1.6389919225623746</v>
      </c>
      <c r="I108" s="96">
        <v>1.754555920372985</v>
      </c>
      <c r="J108" s="96">
        <v>1.9878761855609555</v>
      </c>
      <c r="K108" s="96">
        <v>2.6521036355155223</v>
      </c>
      <c r="L108" s="96">
        <v>2.4139264125409312</v>
      </c>
      <c r="M108" s="96">
        <v>1.9321264903112927</v>
      </c>
      <c r="N108" s="96">
        <v>2.8557364642766125</v>
      </c>
      <c r="O108" s="96">
        <v>0.34639526024764378</v>
      </c>
      <c r="P108" s="96">
        <v>0.90818632314904557</v>
      </c>
      <c r="Q108" s="96">
        <v>0.72965913347365241</v>
      </c>
    </row>
    <row r="109" spans="1:17" x14ac:dyDescent="0.25">
      <c r="A109" s="132" t="s">
        <v>83</v>
      </c>
      <c r="B109" s="160">
        <v>3.0300170189432669E-2</v>
      </c>
      <c r="C109" s="160">
        <v>3.1488301724373155E-2</v>
      </c>
      <c r="D109" s="160">
        <v>2.9416208775615543E-2</v>
      </c>
      <c r="E109" s="160">
        <v>2.3291914677298388E-2</v>
      </c>
      <c r="F109" s="160">
        <v>1.5285051802748518E-2</v>
      </c>
      <c r="G109" s="160">
        <v>1.949309128106012E-2</v>
      </c>
      <c r="H109" s="160">
        <v>1.7411099253783587E-2</v>
      </c>
      <c r="I109" s="160">
        <v>1.8638741811593688E-2</v>
      </c>
      <c r="J109" s="160">
        <v>2.111731552460859E-2</v>
      </c>
      <c r="K109" s="160">
        <v>2.8173439413349967E-2</v>
      </c>
      <c r="L109" s="160">
        <v>2.5643269976811257E-2</v>
      </c>
      <c r="M109" s="160">
        <v>2.0525083516629843E-2</v>
      </c>
      <c r="N109" s="160">
        <v>3.0336641894143857E-2</v>
      </c>
      <c r="O109" s="160">
        <v>3.6797754608716795E-3</v>
      </c>
      <c r="P109" s="160">
        <v>9.6477121062047439E-3</v>
      </c>
      <c r="Q109" s="160">
        <v>7.7512081783038872E-3</v>
      </c>
    </row>
    <row r="110" spans="1:17" x14ac:dyDescent="0.25">
      <c r="A110" s="76" t="s">
        <v>82</v>
      </c>
      <c r="B110" s="159">
        <v>0.17353614981439275</v>
      </c>
      <c r="C110" s="159">
        <v>0.18034085654566201</v>
      </c>
      <c r="D110" s="159">
        <v>0.16847349639101991</v>
      </c>
      <c r="E110" s="159">
        <v>0.13339823405722553</v>
      </c>
      <c r="F110" s="159">
        <v>8.754106075904472E-2</v>
      </c>
      <c r="G110" s="159">
        <v>0.11164148543546579</v>
      </c>
      <c r="H110" s="159">
        <v>9.9717430946694732E-2</v>
      </c>
      <c r="I110" s="159">
        <v>0.10674842653182703</v>
      </c>
      <c r="J110" s="159">
        <v>0.12094379693729679</v>
      </c>
      <c r="K110" s="159">
        <v>0.16135586606463742</v>
      </c>
      <c r="L110" s="159">
        <v>0.14686499490286062</v>
      </c>
      <c r="M110" s="159">
        <v>0.1175519459404558</v>
      </c>
      <c r="N110" s="159">
        <v>0.17374503178347669</v>
      </c>
      <c r="O110" s="159">
        <v>2.1074933298026812E-2</v>
      </c>
      <c r="P110" s="159">
        <v>5.52546999888592E-2</v>
      </c>
      <c r="Q110" s="159">
        <v>4.4392979156988525E-2</v>
      </c>
    </row>
    <row r="111" spans="1:17" x14ac:dyDescent="0.25">
      <c r="A111" s="76" t="s">
        <v>81</v>
      </c>
      <c r="B111" s="159">
        <v>2.9573098254165417E-2</v>
      </c>
      <c r="C111" s="159">
        <v>3.0732719814110368E-2</v>
      </c>
      <c r="D111" s="159">
        <v>2.8710348059025531E-2</v>
      </c>
      <c r="E111" s="159">
        <v>2.2733010308952327E-2</v>
      </c>
      <c r="F111" s="159">
        <v>1.4918277222757532E-2</v>
      </c>
      <c r="G111" s="159">
        <v>1.902534210627151E-2</v>
      </c>
      <c r="H111" s="159">
        <v>1.6993308807378982E-2</v>
      </c>
      <c r="I111" s="159">
        <v>1.8191493297965596E-2</v>
      </c>
      <c r="J111" s="159">
        <v>2.0610592051765488E-2</v>
      </c>
      <c r="K111" s="159">
        <v>2.749739974131727E-2</v>
      </c>
      <c r="L111" s="159">
        <v>2.5027943336331755E-2</v>
      </c>
      <c r="M111" s="159">
        <v>2.0032571029054359E-2</v>
      </c>
      <c r="N111" s="159">
        <v>2.9608694797028962E-2</v>
      </c>
      <c r="O111" s="159">
        <v>3.5914768985547594E-3</v>
      </c>
      <c r="P111" s="159">
        <v>9.4162090925878125E-3</v>
      </c>
      <c r="Q111" s="159">
        <v>7.5652129876622107E-3</v>
      </c>
    </row>
    <row r="112" spans="1:17" x14ac:dyDescent="0.25">
      <c r="A112" s="76" t="s">
        <v>80</v>
      </c>
      <c r="B112" s="159">
        <v>0.22993461661156042</v>
      </c>
      <c r="C112" s="159">
        <v>0.23895082237089055</v>
      </c>
      <c r="D112" s="159">
        <v>0.22322662363611703</v>
      </c>
      <c r="E112" s="159">
        <v>0.17675205908056515</v>
      </c>
      <c r="F112" s="159">
        <v>0.11599151107667842</v>
      </c>
      <c r="G112" s="159">
        <v>0.14792446518494726</v>
      </c>
      <c r="H112" s="159">
        <v>0.13212514671289752</v>
      </c>
      <c r="I112" s="159">
        <v>0.1414411841840186</v>
      </c>
      <c r="J112" s="159">
        <v>0.16024998601194801</v>
      </c>
      <c r="K112" s="159">
        <v>0.21379579552318492</v>
      </c>
      <c r="L112" s="159">
        <v>0.19459545652457058</v>
      </c>
      <c r="M112" s="159">
        <v>0.15575579872361456</v>
      </c>
      <c r="N112" s="159">
        <v>0.23021138427944834</v>
      </c>
      <c r="O112" s="159">
        <v>2.7924191663690451E-2</v>
      </c>
      <c r="P112" s="159">
        <v>7.3212228527104309E-2</v>
      </c>
      <c r="Q112" s="159">
        <v>5.8820497363947857E-2</v>
      </c>
    </row>
    <row r="113" spans="1:17" x14ac:dyDescent="0.25">
      <c r="A113" s="129" t="s">
        <v>79</v>
      </c>
      <c r="B113" s="158">
        <v>8.4840476530411477E-2</v>
      </c>
      <c r="C113" s="158">
        <v>8.816724482824484E-2</v>
      </c>
      <c r="D113" s="158">
        <v>8.2365384571723516E-2</v>
      </c>
      <c r="E113" s="158">
        <v>6.5217361096435486E-2</v>
      </c>
      <c r="F113" s="158">
        <v>4.279814504769585E-2</v>
      </c>
      <c r="G113" s="158">
        <v>5.4580655586968341E-2</v>
      </c>
      <c r="H113" s="158">
        <v>4.8751077910594041E-2</v>
      </c>
      <c r="I113" s="158">
        <v>5.2188477072462325E-2</v>
      </c>
      <c r="J113" s="158">
        <v>5.9128483468904057E-2</v>
      </c>
      <c r="K113" s="158">
        <v>7.8885630357379916E-2</v>
      </c>
      <c r="L113" s="158">
        <v>7.1801155935071498E-2</v>
      </c>
      <c r="M113" s="158">
        <v>5.7470233846563565E-2</v>
      </c>
      <c r="N113" s="158">
        <v>8.4942597303602804E-2</v>
      </c>
      <c r="O113" s="158">
        <v>1.0303371290440701E-2</v>
      </c>
      <c r="P113" s="158">
        <v>2.7013593897373282E-2</v>
      </c>
      <c r="Q113" s="158">
        <v>2.1703382899250879E-2</v>
      </c>
    </row>
    <row r="114" spans="1:17" x14ac:dyDescent="0.25">
      <c r="A114" s="92" t="s">
        <v>125</v>
      </c>
      <c r="B114" s="91">
        <v>0</v>
      </c>
      <c r="C114" s="91">
        <v>0</v>
      </c>
      <c r="D114" s="91">
        <v>0</v>
      </c>
      <c r="E114" s="91">
        <v>0</v>
      </c>
      <c r="F114" s="91">
        <v>0</v>
      </c>
      <c r="G114" s="91">
        <v>0</v>
      </c>
      <c r="H114" s="91">
        <v>0</v>
      </c>
      <c r="I114" s="91">
        <v>0</v>
      </c>
      <c r="J114" s="91">
        <v>0</v>
      </c>
      <c r="K114" s="91">
        <v>0</v>
      </c>
      <c r="L114" s="91">
        <v>0</v>
      </c>
      <c r="M114" s="91">
        <v>0</v>
      </c>
      <c r="N114" s="91">
        <v>5.4988877340994219E-3</v>
      </c>
      <c r="O114" s="91">
        <v>0</v>
      </c>
      <c r="P114" s="91">
        <v>3.1355537248214174E-3</v>
      </c>
      <c r="Q114" s="91">
        <v>0</v>
      </c>
    </row>
    <row r="115" spans="1:17" x14ac:dyDescent="0.25">
      <c r="A115" s="92" t="s">
        <v>26</v>
      </c>
      <c r="B115" s="91">
        <v>2.5452142959123441E-2</v>
      </c>
      <c r="C115" s="91">
        <v>2.6450173448473453E-2</v>
      </c>
      <c r="D115" s="91">
        <v>2.4709615371517057E-2</v>
      </c>
      <c r="E115" s="91">
        <v>1.9565208328930644E-2</v>
      </c>
      <c r="F115" s="91">
        <v>1.2839443514308754E-2</v>
      </c>
      <c r="G115" s="91">
        <v>1.63741966760905E-2</v>
      </c>
      <c r="H115" s="91">
        <v>1.4625323373178211E-2</v>
      </c>
      <c r="I115" s="91">
        <v>1.5656543121738701E-2</v>
      </c>
      <c r="J115" s="91">
        <v>1.7738545040671218E-2</v>
      </c>
      <c r="K115" s="91">
        <v>0</v>
      </c>
      <c r="L115" s="91">
        <v>2.1540346780521451E-2</v>
      </c>
      <c r="M115" s="91">
        <v>1.7241070153969067E-2</v>
      </c>
      <c r="N115" s="91">
        <v>2.5482779191080839E-2</v>
      </c>
      <c r="O115" s="91">
        <v>3.0910113871322107E-3</v>
      </c>
      <c r="P115" s="91">
        <v>8.1040781692119854E-3</v>
      </c>
      <c r="Q115" s="91">
        <v>6.5110148697752656E-3</v>
      </c>
    </row>
    <row r="116" spans="1:17" x14ac:dyDescent="0.25">
      <c r="A116" s="92" t="s">
        <v>126</v>
      </c>
      <c r="B116" s="91">
        <v>0</v>
      </c>
      <c r="C116" s="91">
        <v>0</v>
      </c>
      <c r="D116" s="91">
        <v>0</v>
      </c>
      <c r="E116" s="91">
        <v>0</v>
      </c>
      <c r="F116" s="91">
        <v>0</v>
      </c>
      <c r="G116" s="91">
        <v>0</v>
      </c>
      <c r="H116" s="91">
        <v>0</v>
      </c>
      <c r="I116" s="91">
        <v>0</v>
      </c>
      <c r="J116" s="91">
        <v>0</v>
      </c>
      <c r="K116" s="91">
        <v>0</v>
      </c>
      <c r="L116" s="91">
        <v>0</v>
      </c>
      <c r="M116" s="91">
        <v>0</v>
      </c>
      <c r="N116" s="91">
        <v>0</v>
      </c>
      <c r="O116" s="91">
        <v>0</v>
      </c>
      <c r="P116" s="91">
        <v>0</v>
      </c>
      <c r="Q116" s="91">
        <v>0</v>
      </c>
    </row>
    <row r="117" spans="1:17" x14ac:dyDescent="0.25">
      <c r="A117" s="92" t="s">
        <v>21</v>
      </c>
      <c r="B117" s="157">
        <v>5.9388333571288032E-2</v>
      </c>
      <c r="C117" s="157">
        <v>6.1717071379771393E-2</v>
      </c>
      <c r="D117" s="157">
        <v>5.7655769200206465E-2</v>
      </c>
      <c r="E117" s="157">
        <v>4.5652152767504846E-2</v>
      </c>
      <c r="F117" s="157">
        <v>2.9958701533387096E-2</v>
      </c>
      <c r="G117" s="157">
        <v>3.8206458910877837E-2</v>
      </c>
      <c r="H117" s="157">
        <v>3.4125754537415828E-2</v>
      </c>
      <c r="I117" s="157">
        <v>3.6531933950723627E-2</v>
      </c>
      <c r="J117" s="157">
        <v>4.1389938428232839E-2</v>
      </c>
      <c r="K117" s="157">
        <v>7.8885630357379916E-2</v>
      </c>
      <c r="L117" s="157">
        <v>5.026080915455005E-2</v>
      </c>
      <c r="M117" s="157">
        <v>4.0229163692594494E-2</v>
      </c>
      <c r="N117" s="157">
        <v>5.3960930378422541E-2</v>
      </c>
      <c r="O117" s="157">
        <v>7.2123599033084912E-3</v>
      </c>
      <c r="P117" s="157">
        <v>1.5773962003339879E-2</v>
      </c>
      <c r="Q117" s="157">
        <v>1.5192368029475614E-2</v>
      </c>
    </row>
    <row r="118" spans="1:17" x14ac:dyDescent="0.25">
      <c r="A118" s="156" t="s">
        <v>183</v>
      </c>
      <c r="B118" s="204">
        <v>0.2895850009402493</v>
      </c>
      <c r="C118" s="204">
        <v>0.30094022005327181</v>
      </c>
      <c r="D118" s="204">
        <v>0.28113679866115288</v>
      </c>
      <c r="E118" s="204">
        <v>0.22260565176884745</v>
      </c>
      <c r="F118" s="204">
        <v>0.14608240524716229</v>
      </c>
      <c r="G118" s="204">
        <v>0.18629950992561914</v>
      </c>
      <c r="H118" s="204">
        <v>0.16640148099023266</v>
      </c>
      <c r="I118" s="204">
        <v>0.17813431513060701</v>
      </c>
      <c r="J118" s="204">
        <v>0.20182255735916779</v>
      </c>
      <c r="K118" s="204">
        <v>0.26925939451819847</v>
      </c>
      <c r="L118" s="204">
        <v>0.24507804127568153</v>
      </c>
      <c r="M118" s="204">
        <v>0.19616247342184442</v>
      </c>
      <c r="N118" s="204">
        <v>0.28993356857459096</v>
      </c>
      <c r="O118" s="204">
        <v>3.5168376072952472E-2</v>
      </c>
      <c r="P118" s="204">
        <v>9.2205182409203709E-2</v>
      </c>
      <c r="Q118" s="204">
        <v>7.4079901649695232E-2</v>
      </c>
    </row>
    <row r="119" spans="1:17" x14ac:dyDescent="0.25">
      <c r="A119" s="152" t="s">
        <v>192</v>
      </c>
      <c r="B119" s="151">
        <v>0.24614725079921193</v>
      </c>
      <c r="C119" s="151">
        <v>0.25579918704528104</v>
      </c>
      <c r="D119" s="151">
        <v>0.23896627886197991</v>
      </c>
      <c r="E119" s="151">
        <v>0.18921480400352031</v>
      </c>
      <c r="F119" s="151">
        <v>0.12417004446008793</v>
      </c>
      <c r="G119" s="151">
        <v>0.15835458343677625</v>
      </c>
      <c r="H119" s="151">
        <v>0.14144125884169775</v>
      </c>
      <c r="I119" s="151">
        <v>0.15141416786101597</v>
      </c>
      <c r="J119" s="151">
        <v>0.17154917375529261</v>
      </c>
      <c r="K119" s="151">
        <v>0.22887048534046872</v>
      </c>
      <c r="L119" s="151">
        <v>0.20831633508432928</v>
      </c>
      <c r="M119" s="151">
        <v>0.16673810240856776</v>
      </c>
      <c r="N119" s="151">
        <v>0.24644353328840235</v>
      </c>
      <c r="O119" s="151">
        <v>2.9893119662009603E-2</v>
      </c>
      <c r="P119" s="151">
        <v>7.8374405047823156E-2</v>
      </c>
      <c r="Q119" s="151">
        <v>6.2967916402240934E-2</v>
      </c>
    </row>
    <row r="120" spans="1:17" x14ac:dyDescent="0.25">
      <c r="A120" s="150" t="s">
        <v>33</v>
      </c>
      <c r="B120" s="87">
        <v>0</v>
      </c>
      <c r="C120" s="87">
        <v>0</v>
      </c>
      <c r="D120" s="87">
        <v>0</v>
      </c>
      <c r="E120" s="87">
        <v>0</v>
      </c>
      <c r="F120" s="87">
        <v>0</v>
      </c>
      <c r="G120" s="87">
        <v>0</v>
      </c>
      <c r="H120" s="87">
        <v>0</v>
      </c>
      <c r="I120" s="87">
        <v>0</v>
      </c>
      <c r="J120" s="87">
        <v>0</v>
      </c>
      <c r="K120" s="87">
        <v>0</v>
      </c>
      <c r="L120" s="87">
        <v>0</v>
      </c>
      <c r="M120" s="87">
        <v>0</v>
      </c>
      <c r="N120" s="87">
        <v>0</v>
      </c>
      <c r="O120" s="87">
        <v>0</v>
      </c>
      <c r="P120" s="87">
        <v>0</v>
      </c>
      <c r="Q120" s="87">
        <v>0</v>
      </c>
    </row>
    <row r="121" spans="1:17" x14ac:dyDescent="0.25">
      <c r="A121" s="150" t="s">
        <v>31</v>
      </c>
      <c r="B121" s="87">
        <v>0</v>
      </c>
      <c r="C121" s="87">
        <v>0</v>
      </c>
      <c r="D121" s="87">
        <v>0</v>
      </c>
      <c r="E121" s="87">
        <v>0</v>
      </c>
      <c r="F121" s="87">
        <v>0</v>
      </c>
      <c r="G121" s="87">
        <v>0</v>
      </c>
      <c r="H121" s="87">
        <v>0</v>
      </c>
      <c r="I121" s="87">
        <v>0</v>
      </c>
      <c r="J121" s="87">
        <v>0</v>
      </c>
      <c r="K121" s="87">
        <v>0</v>
      </c>
      <c r="L121" s="87">
        <v>0</v>
      </c>
      <c r="M121" s="87">
        <v>0</v>
      </c>
      <c r="N121" s="87">
        <v>0</v>
      </c>
      <c r="O121" s="87">
        <v>0</v>
      </c>
      <c r="P121" s="87">
        <v>0</v>
      </c>
      <c r="Q121" s="87">
        <v>0</v>
      </c>
    </row>
    <row r="122" spans="1:17" x14ac:dyDescent="0.25">
      <c r="A122" s="150" t="s">
        <v>30</v>
      </c>
      <c r="B122" s="87">
        <v>0</v>
      </c>
      <c r="C122" s="87">
        <v>0</v>
      </c>
      <c r="D122" s="87">
        <v>0</v>
      </c>
      <c r="E122" s="87">
        <v>0</v>
      </c>
      <c r="F122" s="87">
        <v>0</v>
      </c>
      <c r="G122" s="87">
        <v>0</v>
      </c>
      <c r="H122" s="87">
        <v>0</v>
      </c>
      <c r="I122" s="87">
        <v>0</v>
      </c>
      <c r="J122" s="87">
        <v>0</v>
      </c>
      <c r="K122" s="87">
        <v>2.3734448929193054E-2</v>
      </c>
      <c r="L122" s="87">
        <v>0</v>
      </c>
      <c r="M122" s="87">
        <v>0</v>
      </c>
      <c r="N122" s="87">
        <v>0</v>
      </c>
      <c r="O122" s="87">
        <v>0</v>
      </c>
      <c r="P122" s="87">
        <v>0</v>
      </c>
      <c r="Q122" s="87">
        <v>0</v>
      </c>
    </row>
    <row r="123" spans="1:17" x14ac:dyDescent="0.25">
      <c r="A123" s="150" t="s">
        <v>125</v>
      </c>
      <c r="B123" s="87">
        <v>0</v>
      </c>
      <c r="C123" s="87">
        <v>0</v>
      </c>
      <c r="D123" s="87">
        <v>0</v>
      </c>
      <c r="E123" s="87">
        <v>0</v>
      </c>
      <c r="F123" s="87">
        <v>0</v>
      </c>
      <c r="G123" s="87">
        <v>0</v>
      </c>
      <c r="H123" s="87">
        <v>0</v>
      </c>
      <c r="I123" s="87">
        <v>0</v>
      </c>
      <c r="J123" s="87">
        <v>0</v>
      </c>
      <c r="K123" s="87">
        <v>0</v>
      </c>
      <c r="L123" s="87">
        <v>0</v>
      </c>
      <c r="M123" s="87">
        <v>0</v>
      </c>
      <c r="N123" s="87">
        <v>1.9512378735079352E-3</v>
      </c>
      <c r="O123" s="87">
        <v>0</v>
      </c>
      <c r="P123" s="87">
        <v>8.0173676349083592E-4</v>
      </c>
      <c r="Q123" s="87">
        <v>0</v>
      </c>
    </row>
    <row r="124" spans="1:17" x14ac:dyDescent="0.25">
      <c r="A124" s="150" t="s">
        <v>29</v>
      </c>
      <c r="B124" s="87">
        <v>0</v>
      </c>
      <c r="C124" s="87">
        <v>0</v>
      </c>
      <c r="D124" s="87">
        <v>0</v>
      </c>
      <c r="E124" s="87">
        <v>0</v>
      </c>
      <c r="F124" s="87">
        <v>0</v>
      </c>
      <c r="G124" s="87">
        <v>0</v>
      </c>
      <c r="H124" s="87">
        <v>0</v>
      </c>
      <c r="I124" s="87">
        <v>0</v>
      </c>
      <c r="J124" s="87">
        <v>0</v>
      </c>
      <c r="K124" s="87">
        <v>0</v>
      </c>
      <c r="L124" s="87">
        <v>0</v>
      </c>
      <c r="M124" s="87">
        <v>0</v>
      </c>
      <c r="N124" s="87">
        <v>0</v>
      </c>
      <c r="O124" s="87">
        <v>0</v>
      </c>
      <c r="P124" s="87">
        <v>0</v>
      </c>
      <c r="Q124" s="87">
        <v>0</v>
      </c>
    </row>
    <row r="125" spans="1:17" x14ac:dyDescent="0.25">
      <c r="A125" s="150" t="s">
        <v>28</v>
      </c>
      <c r="B125" s="87">
        <v>0</v>
      </c>
      <c r="C125" s="87">
        <v>0</v>
      </c>
      <c r="D125" s="87">
        <v>0</v>
      </c>
      <c r="E125" s="87">
        <v>0</v>
      </c>
      <c r="F125" s="87">
        <v>0</v>
      </c>
      <c r="G125" s="87">
        <v>0</v>
      </c>
      <c r="H125" s="87">
        <v>0</v>
      </c>
      <c r="I125" s="87">
        <v>0</v>
      </c>
      <c r="J125" s="87">
        <v>0</v>
      </c>
      <c r="K125" s="87">
        <v>0</v>
      </c>
      <c r="L125" s="87">
        <v>0</v>
      </c>
      <c r="M125" s="87">
        <v>0</v>
      </c>
      <c r="N125" s="87">
        <v>0</v>
      </c>
      <c r="O125" s="87">
        <v>0</v>
      </c>
      <c r="P125" s="87">
        <v>0</v>
      </c>
      <c r="Q125" s="87">
        <v>0</v>
      </c>
    </row>
    <row r="126" spans="1:17" x14ac:dyDescent="0.25">
      <c r="A126" s="150" t="s">
        <v>26</v>
      </c>
      <c r="B126" s="87">
        <v>0.24614725079921193</v>
      </c>
      <c r="C126" s="87">
        <v>0.25579918704528104</v>
      </c>
      <c r="D126" s="87">
        <v>0.23896627886197991</v>
      </c>
      <c r="E126" s="87">
        <v>0.18921480400352031</v>
      </c>
      <c r="F126" s="87">
        <v>0.12417004446008793</v>
      </c>
      <c r="G126" s="87">
        <v>0.15835458343677625</v>
      </c>
      <c r="H126" s="87">
        <v>0.14144125884169775</v>
      </c>
      <c r="I126" s="87">
        <v>0.15141416786101597</v>
      </c>
      <c r="J126" s="87">
        <v>0.17154917375529261</v>
      </c>
      <c r="K126" s="87">
        <v>0.20513603641127567</v>
      </c>
      <c r="L126" s="87">
        <v>0.20831633508432928</v>
      </c>
      <c r="M126" s="87">
        <v>0.16673810240856776</v>
      </c>
      <c r="N126" s="87">
        <v>0.24449229541489442</v>
      </c>
      <c r="O126" s="87">
        <v>2.9893119662009603E-2</v>
      </c>
      <c r="P126" s="87">
        <v>7.7572668284332319E-2</v>
      </c>
      <c r="Q126" s="87">
        <v>6.2967916402240934E-2</v>
      </c>
    </row>
    <row r="127" spans="1:17" x14ac:dyDescent="0.25">
      <c r="A127" s="150" t="s">
        <v>25</v>
      </c>
      <c r="B127" s="87">
        <v>0</v>
      </c>
      <c r="C127" s="87">
        <v>0</v>
      </c>
      <c r="D127" s="87">
        <v>0</v>
      </c>
      <c r="E127" s="87">
        <v>0</v>
      </c>
      <c r="F127" s="87">
        <v>0</v>
      </c>
      <c r="G127" s="87">
        <v>0</v>
      </c>
      <c r="H127" s="87">
        <v>0</v>
      </c>
      <c r="I127" s="87">
        <v>0</v>
      </c>
      <c r="J127" s="87">
        <v>0</v>
      </c>
      <c r="K127" s="87">
        <v>0</v>
      </c>
      <c r="L127" s="87">
        <v>0</v>
      </c>
      <c r="M127" s="87">
        <v>0</v>
      </c>
      <c r="N127" s="87">
        <v>0</v>
      </c>
      <c r="O127" s="87">
        <v>0</v>
      </c>
      <c r="P127" s="87">
        <v>0</v>
      </c>
      <c r="Q127" s="87">
        <v>0</v>
      </c>
    </row>
    <row r="128" spans="1:17" x14ac:dyDescent="0.25">
      <c r="A128" s="150" t="s">
        <v>86</v>
      </c>
      <c r="B128" s="87">
        <v>0</v>
      </c>
      <c r="C128" s="87">
        <v>0</v>
      </c>
      <c r="D128" s="87">
        <v>0</v>
      </c>
      <c r="E128" s="87">
        <v>0</v>
      </c>
      <c r="F128" s="87">
        <v>0</v>
      </c>
      <c r="G128" s="87">
        <v>0</v>
      </c>
      <c r="H128" s="87">
        <v>0</v>
      </c>
      <c r="I128" s="87">
        <v>0</v>
      </c>
      <c r="J128" s="87">
        <v>0</v>
      </c>
      <c r="K128" s="87">
        <v>0</v>
      </c>
      <c r="L128" s="87">
        <v>0</v>
      </c>
      <c r="M128" s="87">
        <v>0</v>
      </c>
      <c r="N128" s="87">
        <v>0</v>
      </c>
      <c r="O128" s="87">
        <v>0</v>
      </c>
      <c r="P128" s="87">
        <v>0</v>
      </c>
      <c r="Q128" s="87">
        <v>0</v>
      </c>
    </row>
    <row r="129" spans="1:17" x14ac:dyDescent="0.25">
      <c r="A129" s="150" t="s">
        <v>22</v>
      </c>
      <c r="B129" s="87">
        <v>0</v>
      </c>
      <c r="C129" s="87">
        <v>0</v>
      </c>
      <c r="D129" s="87">
        <v>0</v>
      </c>
      <c r="E129" s="87">
        <v>0</v>
      </c>
      <c r="F129" s="87">
        <v>0</v>
      </c>
      <c r="G129" s="87">
        <v>0</v>
      </c>
      <c r="H129" s="87">
        <v>0</v>
      </c>
      <c r="I129" s="87">
        <v>0</v>
      </c>
      <c r="J129" s="87">
        <v>0</v>
      </c>
      <c r="K129" s="87">
        <v>0</v>
      </c>
      <c r="L129" s="87">
        <v>0</v>
      </c>
      <c r="M129" s="87">
        <v>0</v>
      </c>
      <c r="N129" s="87">
        <v>0</v>
      </c>
      <c r="O129" s="87">
        <v>0</v>
      </c>
      <c r="P129" s="87">
        <v>0</v>
      </c>
      <c r="Q129" s="87">
        <v>0</v>
      </c>
    </row>
    <row r="130" spans="1:17" x14ac:dyDescent="0.25">
      <c r="A130" s="152" t="s">
        <v>191</v>
      </c>
      <c r="B130" s="151">
        <v>4.3437750141037373E-2</v>
      </c>
      <c r="C130" s="151">
        <v>4.5141033007990772E-2</v>
      </c>
      <c r="D130" s="151">
        <v>4.2170519799172967E-2</v>
      </c>
      <c r="E130" s="151">
        <v>3.3390847765327136E-2</v>
      </c>
      <c r="F130" s="151">
        <v>2.1912360787074356E-2</v>
      </c>
      <c r="G130" s="151">
        <v>2.7944926488842892E-2</v>
      </c>
      <c r="H130" s="151">
        <v>2.4960222148534911E-2</v>
      </c>
      <c r="I130" s="151">
        <v>2.6720147269591044E-2</v>
      </c>
      <c r="J130" s="151">
        <v>3.027338360387519E-2</v>
      </c>
      <c r="K130" s="151">
        <v>4.0388909177729776E-2</v>
      </c>
      <c r="L130" s="151">
        <v>3.6761706191352245E-2</v>
      </c>
      <c r="M130" s="151">
        <v>2.9424371013276662E-2</v>
      </c>
      <c r="N130" s="151">
        <v>4.3490035286188639E-2</v>
      </c>
      <c r="O130" s="151">
        <v>5.275256410942869E-3</v>
      </c>
      <c r="P130" s="151">
        <v>1.3830777361380553E-2</v>
      </c>
      <c r="Q130" s="151">
        <v>1.1111985247454298E-2</v>
      </c>
    </row>
    <row r="131" spans="1:17" x14ac:dyDescent="0.25">
      <c r="A131" s="156" t="s">
        <v>181</v>
      </c>
      <c r="B131" s="204">
        <v>0.87670015661636858</v>
      </c>
      <c r="C131" s="204">
        <v>0.91107735965684677</v>
      </c>
      <c r="D131" s="204">
        <v>0.85112376199246742</v>
      </c>
      <c r="E131" s="204">
        <v>0.67392444061598622</v>
      </c>
      <c r="F131" s="204">
        <v>0.4422551829108996</v>
      </c>
      <c r="G131" s="204">
        <v>0.56400990727777001</v>
      </c>
      <c r="H131" s="204">
        <v>0.50376989129845573</v>
      </c>
      <c r="I131" s="204">
        <v>0.53929029979690002</v>
      </c>
      <c r="J131" s="204">
        <v>0.611004945252694</v>
      </c>
      <c r="K131" s="204">
        <v>0.81516567701391385</v>
      </c>
      <c r="L131" s="204">
        <v>0.74195816935268466</v>
      </c>
      <c r="M131" s="204">
        <v>0.59386940142894118</v>
      </c>
      <c r="N131" s="204">
        <v>0.87775542294102737</v>
      </c>
      <c r="O131" s="204">
        <v>0.10647001989396004</v>
      </c>
      <c r="P131" s="204">
        <v>0.27914532036025164</v>
      </c>
      <c r="Q131" s="204">
        <v>0.22427218663791709</v>
      </c>
    </row>
    <row r="132" spans="1:17" x14ac:dyDescent="0.25">
      <c r="A132" s="152" t="s">
        <v>190</v>
      </c>
      <c r="B132" s="151">
        <v>0.78944594693377768</v>
      </c>
      <c r="C132" s="151">
        <v>0.89405663031364535</v>
      </c>
      <c r="D132" s="151">
        <v>0.830978931986456</v>
      </c>
      <c r="E132" s="151">
        <v>0.48858811644476718</v>
      </c>
      <c r="F132" s="151">
        <v>0.25867573584456366</v>
      </c>
      <c r="G132" s="151">
        <v>0.26467537567519583</v>
      </c>
      <c r="H132" s="151">
        <v>8.1196857914403966E-2</v>
      </c>
      <c r="I132" s="151">
        <v>0.13711571689171298</v>
      </c>
      <c r="J132" s="151">
        <v>0.31512150737799449</v>
      </c>
      <c r="K132" s="151">
        <v>0.19131112615145537</v>
      </c>
      <c r="L132" s="151">
        <v>0.64253463291421453</v>
      </c>
      <c r="M132" s="151">
        <v>0.40366623945678676</v>
      </c>
      <c r="N132" s="151">
        <v>0.55784640626107573</v>
      </c>
      <c r="O132" s="151">
        <v>3.7382062254367403E-2</v>
      </c>
      <c r="P132" s="151">
        <v>0.1654751219051441</v>
      </c>
      <c r="Q132" s="151">
        <v>9.8502755431642802E-2</v>
      </c>
    </row>
    <row r="133" spans="1:17" x14ac:dyDescent="0.25">
      <c r="A133" s="154" t="s">
        <v>33</v>
      </c>
      <c r="B133" s="83">
        <v>0</v>
      </c>
      <c r="C133" s="83">
        <v>0</v>
      </c>
      <c r="D133" s="83">
        <v>0</v>
      </c>
      <c r="E133" s="83">
        <v>0</v>
      </c>
      <c r="F133" s="83">
        <v>0</v>
      </c>
      <c r="G133" s="83">
        <v>0</v>
      </c>
      <c r="H133" s="83">
        <v>0</v>
      </c>
      <c r="I133" s="83">
        <v>0</v>
      </c>
      <c r="J133" s="83">
        <v>0</v>
      </c>
      <c r="K133" s="83">
        <v>0</v>
      </c>
      <c r="L133" s="83">
        <v>0</v>
      </c>
      <c r="M133" s="83">
        <v>0</v>
      </c>
      <c r="N133" s="83">
        <v>0</v>
      </c>
      <c r="O133" s="83">
        <v>0</v>
      </c>
      <c r="P133" s="83">
        <v>0</v>
      </c>
      <c r="Q133" s="83">
        <v>0</v>
      </c>
    </row>
    <row r="134" spans="1:17" x14ac:dyDescent="0.25">
      <c r="A134" s="154" t="s">
        <v>30</v>
      </c>
      <c r="B134" s="208">
        <v>0</v>
      </c>
      <c r="C134" s="208">
        <v>1.9512457839361681E-2</v>
      </c>
      <c r="D134" s="208">
        <v>0.21479462387692616</v>
      </c>
      <c r="E134" s="208">
        <v>2.7976596432603668E-2</v>
      </c>
      <c r="F134" s="208">
        <v>1.6667433195133866E-2</v>
      </c>
      <c r="G134" s="208">
        <v>9.902104154184016E-2</v>
      </c>
      <c r="H134" s="208">
        <v>0</v>
      </c>
      <c r="I134" s="208">
        <v>6.3502425299584884E-3</v>
      </c>
      <c r="J134" s="208">
        <v>0.22861397079746795</v>
      </c>
      <c r="K134" s="208">
        <v>0.19131112615145537</v>
      </c>
      <c r="L134" s="208">
        <v>0</v>
      </c>
      <c r="M134" s="208">
        <v>0</v>
      </c>
      <c r="N134" s="208">
        <v>0</v>
      </c>
      <c r="O134" s="208">
        <v>0</v>
      </c>
      <c r="P134" s="208">
        <v>0</v>
      </c>
      <c r="Q134" s="208">
        <v>0</v>
      </c>
    </row>
    <row r="135" spans="1:17" x14ac:dyDescent="0.25">
      <c r="A135" s="154" t="s">
        <v>125</v>
      </c>
      <c r="B135" s="208">
        <v>0</v>
      </c>
      <c r="C135" s="208">
        <v>0</v>
      </c>
      <c r="D135" s="208">
        <v>0</v>
      </c>
      <c r="E135" s="208">
        <v>0</v>
      </c>
      <c r="F135" s="208">
        <v>0</v>
      </c>
      <c r="G135" s="208">
        <v>0</v>
      </c>
      <c r="H135" s="208">
        <v>0</v>
      </c>
      <c r="I135" s="208">
        <v>0</v>
      </c>
      <c r="J135" s="208">
        <v>0</v>
      </c>
      <c r="K135" s="208">
        <v>0</v>
      </c>
      <c r="L135" s="208">
        <v>0</v>
      </c>
      <c r="M135" s="208">
        <v>0</v>
      </c>
      <c r="N135" s="208">
        <v>0</v>
      </c>
      <c r="O135" s="208">
        <v>0</v>
      </c>
      <c r="P135" s="208">
        <v>0</v>
      </c>
      <c r="Q135" s="208">
        <v>0</v>
      </c>
    </row>
    <row r="136" spans="1:17" x14ac:dyDescent="0.25">
      <c r="A136" s="154" t="s">
        <v>29</v>
      </c>
      <c r="B136" s="208">
        <v>0</v>
      </c>
      <c r="C136" s="208">
        <v>0</v>
      </c>
      <c r="D136" s="208">
        <v>0</v>
      </c>
      <c r="E136" s="208">
        <v>0</v>
      </c>
      <c r="F136" s="208">
        <v>0</v>
      </c>
      <c r="G136" s="208">
        <v>0</v>
      </c>
      <c r="H136" s="208">
        <v>0</v>
      </c>
      <c r="I136" s="208">
        <v>0</v>
      </c>
      <c r="J136" s="208">
        <v>0</v>
      </c>
      <c r="K136" s="208">
        <v>0</v>
      </c>
      <c r="L136" s="208">
        <v>0</v>
      </c>
      <c r="M136" s="208">
        <v>0</v>
      </c>
      <c r="N136" s="208">
        <v>0</v>
      </c>
      <c r="O136" s="208">
        <v>0</v>
      </c>
      <c r="P136" s="208">
        <v>0</v>
      </c>
      <c r="Q136" s="208">
        <v>0</v>
      </c>
    </row>
    <row r="137" spans="1:17" x14ac:dyDescent="0.25">
      <c r="A137" s="154" t="s">
        <v>26</v>
      </c>
      <c r="B137" s="208">
        <v>0.78944594693377768</v>
      </c>
      <c r="C137" s="208">
        <v>0.87454417247428362</v>
      </c>
      <c r="D137" s="208">
        <v>0.61618430810952984</v>
      </c>
      <c r="E137" s="208">
        <v>0.46061152001216354</v>
      </c>
      <c r="F137" s="208">
        <v>0.2420083026494298</v>
      </c>
      <c r="G137" s="208">
        <v>0.1656543341333557</v>
      </c>
      <c r="H137" s="208">
        <v>8.1196857914403966E-2</v>
      </c>
      <c r="I137" s="208">
        <v>0.13076547436175448</v>
      </c>
      <c r="J137" s="208">
        <v>8.6507536580526526E-2</v>
      </c>
      <c r="K137" s="208">
        <v>0</v>
      </c>
      <c r="L137" s="208">
        <v>0.64253463291421453</v>
      </c>
      <c r="M137" s="208">
        <v>0.40366623945678676</v>
      </c>
      <c r="N137" s="208">
        <v>0.55784640626107573</v>
      </c>
      <c r="O137" s="208">
        <v>3.7382062254367403E-2</v>
      </c>
      <c r="P137" s="208">
        <v>0.1654751219051441</v>
      </c>
      <c r="Q137" s="208">
        <v>9.8502755431642802E-2</v>
      </c>
    </row>
    <row r="138" spans="1:17" x14ac:dyDescent="0.25">
      <c r="A138" s="152" t="s">
        <v>189</v>
      </c>
      <c r="B138" s="151">
        <v>8.7254209682590955E-2</v>
      </c>
      <c r="C138" s="151">
        <v>1.7020729343201407E-2</v>
      </c>
      <c r="D138" s="151">
        <v>2.0144830006011447E-2</v>
      </c>
      <c r="E138" s="151">
        <v>0.18533632417121901</v>
      </c>
      <c r="F138" s="151">
        <v>0.18357944706633597</v>
      </c>
      <c r="G138" s="151">
        <v>0.29933453160257412</v>
      </c>
      <c r="H138" s="151">
        <v>0.42257303338405178</v>
      </c>
      <c r="I138" s="151">
        <v>0.40217458290518709</v>
      </c>
      <c r="J138" s="151">
        <v>0.29588343787469945</v>
      </c>
      <c r="K138" s="151">
        <v>0.62385455086245845</v>
      </c>
      <c r="L138" s="151">
        <v>9.942353643847017E-2</v>
      </c>
      <c r="M138" s="151">
        <v>0.19020316197215442</v>
      </c>
      <c r="N138" s="151">
        <v>0.31990901667995164</v>
      </c>
      <c r="O138" s="151">
        <v>6.9087957639592634E-2</v>
      </c>
      <c r="P138" s="151">
        <v>0.11367019845510751</v>
      </c>
      <c r="Q138" s="151">
        <v>0.12576943120627429</v>
      </c>
    </row>
    <row r="139" spans="1:17" x14ac:dyDescent="0.25">
      <c r="A139" s="156" t="s">
        <v>180</v>
      </c>
      <c r="B139" s="155">
        <v>0.43762828284191274</v>
      </c>
      <c r="C139" s="155">
        <v>0.45478858128827815</v>
      </c>
      <c r="D139" s="155">
        <v>0.42486114281567577</v>
      </c>
      <c r="E139" s="155">
        <v>0.33640737199163867</v>
      </c>
      <c r="F139" s="155">
        <v>0.22076347861304743</v>
      </c>
      <c r="G139" s="155">
        <v>0.28154059898931311</v>
      </c>
      <c r="H139" s="155">
        <v>0.25147018717012981</v>
      </c>
      <c r="I139" s="155">
        <v>0.26920114713369647</v>
      </c>
      <c r="J139" s="155">
        <v>0.30499942652098877</v>
      </c>
      <c r="K139" s="155">
        <v>0.4069117049552079</v>
      </c>
      <c r="L139" s="155">
        <v>0.37036822355266141</v>
      </c>
      <c r="M139" s="155">
        <v>0.29644576246314969</v>
      </c>
      <c r="N139" s="155">
        <v>0.43815504719357445</v>
      </c>
      <c r="O139" s="155">
        <v>5.3147352180441115E-2</v>
      </c>
      <c r="P139" s="155">
        <v>0.13934283721825425</v>
      </c>
      <c r="Q139" s="155">
        <v>0.1119514479230334</v>
      </c>
    </row>
    <row r="140" spans="1:17" x14ac:dyDescent="0.25">
      <c r="A140" s="152" t="s">
        <v>193</v>
      </c>
      <c r="B140" s="151">
        <v>0.25930004400836409</v>
      </c>
      <c r="C140" s="151">
        <v>0.29366028730241212</v>
      </c>
      <c r="D140" s="151">
        <v>0.27294189611209219</v>
      </c>
      <c r="E140" s="151">
        <v>0.1604808037689745</v>
      </c>
      <c r="F140" s="151">
        <v>8.4964182727025689E-2</v>
      </c>
      <c r="G140" s="151">
        <v>8.6934814000971319E-2</v>
      </c>
      <c r="H140" s="151">
        <v>2.6669778864938553E-2</v>
      </c>
      <c r="I140" s="151">
        <v>4.5036790121416724E-2</v>
      </c>
      <c r="J140" s="151">
        <v>0.10350426276613763</v>
      </c>
      <c r="K140" s="151">
        <v>0</v>
      </c>
      <c r="L140" s="151">
        <v>0.21104580907491799</v>
      </c>
      <c r="M140" s="151">
        <v>0.13258751161162896</v>
      </c>
      <c r="N140" s="151">
        <v>0.18322926130056985</v>
      </c>
      <c r="O140" s="151">
        <v>1.2278447213934439E-2</v>
      </c>
      <c r="P140" s="151">
        <v>5.4351671015536458E-2</v>
      </c>
      <c r="Q140" s="151">
        <v>3.23540438931567E-2</v>
      </c>
    </row>
    <row r="141" spans="1:17" x14ac:dyDescent="0.25">
      <c r="A141" s="152" t="s">
        <v>187</v>
      </c>
      <c r="B141" s="151">
        <v>0.14966887273193411</v>
      </c>
      <c r="C141" s="151">
        <v>0.1555376948005911</v>
      </c>
      <c r="D141" s="151">
        <v>0.14530251084296114</v>
      </c>
      <c r="E141" s="151">
        <v>0.11505132122114042</v>
      </c>
      <c r="F141" s="151">
        <v>7.5501109685662218E-2</v>
      </c>
      <c r="G141" s="151">
        <v>9.6286884854345084E-2</v>
      </c>
      <c r="H141" s="151">
        <v>8.6002804012184381E-2</v>
      </c>
      <c r="I141" s="151">
        <v>9.2066792319724144E-2</v>
      </c>
      <c r="J141" s="151">
        <v>0.10430980387017813</v>
      </c>
      <c r="K141" s="151">
        <v>0.13916380309468104</v>
      </c>
      <c r="L141" s="151">
        <v>0.12666593245501018</v>
      </c>
      <c r="M141" s="151">
        <v>0.10138445076239719</v>
      </c>
      <c r="N141" s="151">
        <v>0.14984902614020246</v>
      </c>
      <c r="O141" s="151">
        <v>1.8176394445710863E-2</v>
      </c>
      <c r="P141" s="151">
        <v>4.7655250328642949E-2</v>
      </c>
      <c r="Q141" s="151">
        <v>3.8287395189677428E-2</v>
      </c>
    </row>
    <row r="142" spans="1:17" x14ac:dyDescent="0.25">
      <c r="A142" s="150" t="s">
        <v>33</v>
      </c>
      <c r="B142" s="87">
        <v>0</v>
      </c>
      <c r="C142" s="87">
        <v>0</v>
      </c>
      <c r="D142" s="87">
        <v>0</v>
      </c>
      <c r="E142" s="87">
        <v>0</v>
      </c>
      <c r="F142" s="87">
        <v>0</v>
      </c>
      <c r="G142" s="87">
        <v>0</v>
      </c>
      <c r="H142" s="87">
        <v>0</v>
      </c>
      <c r="I142" s="87">
        <v>0</v>
      </c>
      <c r="J142" s="87">
        <v>0</v>
      </c>
      <c r="K142" s="87">
        <v>0</v>
      </c>
      <c r="L142" s="87">
        <v>0</v>
      </c>
      <c r="M142" s="87">
        <v>0</v>
      </c>
      <c r="N142" s="87">
        <v>0</v>
      </c>
      <c r="O142" s="87">
        <v>0</v>
      </c>
      <c r="P142" s="87">
        <v>0</v>
      </c>
      <c r="Q142" s="87">
        <v>0</v>
      </c>
    </row>
    <row r="143" spans="1:17" x14ac:dyDescent="0.25">
      <c r="A143" s="150" t="s">
        <v>31</v>
      </c>
      <c r="B143" s="87">
        <v>0</v>
      </c>
      <c r="C143" s="87">
        <v>0</v>
      </c>
      <c r="D143" s="87">
        <v>0</v>
      </c>
      <c r="E143" s="87">
        <v>0</v>
      </c>
      <c r="F143" s="87">
        <v>0</v>
      </c>
      <c r="G143" s="87">
        <v>0</v>
      </c>
      <c r="H143" s="87">
        <v>0</v>
      </c>
      <c r="I143" s="87">
        <v>0</v>
      </c>
      <c r="J143" s="87">
        <v>0</v>
      </c>
      <c r="K143" s="87">
        <v>0</v>
      </c>
      <c r="L143" s="87">
        <v>0</v>
      </c>
      <c r="M143" s="87">
        <v>0</v>
      </c>
      <c r="N143" s="87">
        <v>0</v>
      </c>
      <c r="O143" s="87">
        <v>0</v>
      </c>
      <c r="P143" s="87">
        <v>0</v>
      </c>
      <c r="Q143" s="87">
        <v>0</v>
      </c>
    </row>
    <row r="144" spans="1:17" x14ac:dyDescent="0.25">
      <c r="A144" s="150" t="s">
        <v>30</v>
      </c>
      <c r="B144" s="87">
        <v>0</v>
      </c>
      <c r="C144" s="87">
        <v>0</v>
      </c>
      <c r="D144" s="87">
        <v>0</v>
      </c>
      <c r="E144" s="87">
        <v>0</v>
      </c>
      <c r="F144" s="87">
        <v>0</v>
      </c>
      <c r="G144" s="87">
        <v>0</v>
      </c>
      <c r="H144" s="87">
        <v>0</v>
      </c>
      <c r="I144" s="87">
        <v>0</v>
      </c>
      <c r="J144" s="87">
        <v>0</v>
      </c>
      <c r="K144" s="87">
        <v>1.4431638804057519E-2</v>
      </c>
      <c r="L144" s="87">
        <v>0</v>
      </c>
      <c r="M144" s="87">
        <v>0</v>
      </c>
      <c r="N144" s="87">
        <v>0</v>
      </c>
      <c r="O144" s="87">
        <v>0</v>
      </c>
      <c r="P144" s="87">
        <v>0</v>
      </c>
      <c r="Q144" s="87">
        <v>0</v>
      </c>
    </row>
    <row r="145" spans="1:17" x14ac:dyDescent="0.25">
      <c r="A145" s="150" t="s">
        <v>125</v>
      </c>
      <c r="B145" s="87">
        <v>0</v>
      </c>
      <c r="C145" s="87">
        <v>0</v>
      </c>
      <c r="D145" s="87">
        <v>0</v>
      </c>
      <c r="E145" s="87">
        <v>0</v>
      </c>
      <c r="F145" s="87">
        <v>0</v>
      </c>
      <c r="G145" s="87">
        <v>0</v>
      </c>
      <c r="H145" s="87">
        <v>0</v>
      </c>
      <c r="I145" s="87">
        <v>0</v>
      </c>
      <c r="J145" s="87">
        <v>0</v>
      </c>
      <c r="K145" s="87">
        <v>0</v>
      </c>
      <c r="L145" s="87">
        <v>0</v>
      </c>
      <c r="M145" s="87">
        <v>0</v>
      </c>
      <c r="N145" s="87">
        <v>1.186442554249824E-3</v>
      </c>
      <c r="O145" s="87">
        <v>0</v>
      </c>
      <c r="P145" s="87">
        <v>4.8749290203247266E-4</v>
      </c>
      <c r="Q145" s="87">
        <v>0</v>
      </c>
    </row>
    <row r="146" spans="1:17" x14ac:dyDescent="0.25">
      <c r="A146" s="150" t="s">
        <v>29</v>
      </c>
      <c r="B146" s="87">
        <v>0</v>
      </c>
      <c r="C146" s="87">
        <v>0</v>
      </c>
      <c r="D146" s="87">
        <v>0</v>
      </c>
      <c r="E146" s="87">
        <v>0</v>
      </c>
      <c r="F146" s="87">
        <v>0</v>
      </c>
      <c r="G146" s="87">
        <v>0</v>
      </c>
      <c r="H146" s="87">
        <v>0</v>
      </c>
      <c r="I146" s="87">
        <v>0</v>
      </c>
      <c r="J146" s="87">
        <v>0</v>
      </c>
      <c r="K146" s="87">
        <v>0</v>
      </c>
      <c r="L146" s="87">
        <v>0</v>
      </c>
      <c r="M146" s="87">
        <v>0</v>
      </c>
      <c r="N146" s="87">
        <v>0</v>
      </c>
      <c r="O146" s="87">
        <v>0</v>
      </c>
      <c r="P146" s="87">
        <v>0</v>
      </c>
      <c r="Q146" s="87">
        <v>0</v>
      </c>
    </row>
    <row r="147" spans="1:17" x14ac:dyDescent="0.25">
      <c r="A147" s="150" t="s">
        <v>28</v>
      </c>
      <c r="B147" s="87">
        <v>0</v>
      </c>
      <c r="C147" s="87">
        <v>0</v>
      </c>
      <c r="D147" s="87">
        <v>0</v>
      </c>
      <c r="E147" s="87">
        <v>0</v>
      </c>
      <c r="F147" s="87">
        <v>0</v>
      </c>
      <c r="G147" s="87">
        <v>0</v>
      </c>
      <c r="H147" s="87">
        <v>0</v>
      </c>
      <c r="I147" s="87">
        <v>0</v>
      </c>
      <c r="J147" s="87">
        <v>0</v>
      </c>
      <c r="K147" s="87">
        <v>0</v>
      </c>
      <c r="L147" s="87">
        <v>0</v>
      </c>
      <c r="M147" s="87">
        <v>0</v>
      </c>
      <c r="N147" s="87">
        <v>0</v>
      </c>
      <c r="O147" s="87">
        <v>0</v>
      </c>
      <c r="P147" s="87">
        <v>0</v>
      </c>
      <c r="Q147" s="87">
        <v>0</v>
      </c>
    </row>
    <row r="148" spans="1:17" x14ac:dyDescent="0.25">
      <c r="A148" s="150" t="s">
        <v>26</v>
      </c>
      <c r="B148" s="87">
        <v>0.14966887273193411</v>
      </c>
      <c r="C148" s="87">
        <v>0.1555376948005911</v>
      </c>
      <c r="D148" s="87">
        <v>0.14530251084296114</v>
      </c>
      <c r="E148" s="87">
        <v>0.11505132122114042</v>
      </c>
      <c r="F148" s="87">
        <v>7.5501109685662218E-2</v>
      </c>
      <c r="G148" s="87">
        <v>9.6286884854345084E-2</v>
      </c>
      <c r="H148" s="87">
        <v>8.6002804012184381E-2</v>
      </c>
      <c r="I148" s="87">
        <v>9.2066792319724144E-2</v>
      </c>
      <c r="J148" s="87">
        <v>0.10430980387017813</v>
      </c>
      <c r="K148" s="87">
        <v>0.12473216429062353</v>
      </c>
      <c r="L148" s="87">
        <v>0.12666593245501018</v>
      </c>
      <c r="M148" s="87">
        <v>0.10138445076239719</v>
      </c>
      <c r="N148" s="87">
        <v>0.14866258358595263</v>
      </c>
      <c r="O148" s="87">
        <v>1.8176394445710863E-2</v>
      </c>
      <c r="P148" s="87">
        <v>4.7167757426610474E-2</v>
      </c>
      <c r="Q148" s="87">
        <v>3.8287395189677428E-2</v>
      </c>
    </row>
    <row r="149" spans="1:17" x14ac:dyDescent="0.25">
      <c r="A149" s="150" t="s">
        <v>25</v>
      </c>
      <c r="B149" s="87">
        <v>0</v>
      </c>
      <c r="C149" s="87">
        <v>0</v>
      </c>
      <c r="D149" s="87">
        <v>0</v>
      </c>
      <c r="E149" s="87">
        <v>0</v>
      </c>
      <c r="F149" s="87">
        <v>0</v>
      </c>
      <c r="G149" s="87">
        <v>0</v>
      </c>
      <c r="H149" s="87">
        <v>0</v>
      </c>
      <c r="I149" s="87">
        <v>0</v>
      </c>
      <c r="J149" s="87">
        <v>0</v>
      </c>
      <c r="K149" s="87">
        <v>0</v>
      </c>
      <c r="L149" s="87">
        <v>0</v>
      </c>
      <c r="M149" s="87">
        <v>0</v>
      </c>
      <c r="N149" s="87">
        <v>0</v>
      </c>
      <c r="O149" s="87">
        <v>0</v>
      </c>
      <c r="P149" s="87">
        <v>0</v>
      </c>
      <c r="Q149" s="87">
        <v>0</v>
      </c>
    </row>
    <row r="150" spans="1:17" x14ac:dyDescent="0.25">
      <c r="A150" s="150" t="s">
        <v>86</v>
      </c>
      <c r="B150" s="87">
        <v>0</v>
      </c>
      <c r="C150" s="87">
        <v>0</v>
      </c>
      <c r="D150" s="87">
        <v>0</v>
      </c>
      <c r="E150" s="87">
        <v>0</v>
      </c>
      <c r="F150" s="87">
        <v>0</v>
      </c>
      <c r="G150" s="87">
        <v>0</v>
      </c>
      <c r="H150" s="87">
        <v>0</v>
      </c>
      <c r="I150" s="87">
        <v>0</v>
      </c>
      <c r="J150" s="87">
        <v>0</v>
      </c>
      <c r="K150" s="87">
        <v>0</v>
      </c>
      <c r="L150" s="87">
        <v>0</v>
      </c>
      <c r="M150" s="87">
        <v>0</v>
      </c>
      <c r="N150" s="87">
        <v>0</v>
      </c>
      <c r="O150" s="87">
        <v>0</v>
      </c>
      <c r="P150" s="87">
        <v>0</v>
      </c>
      <c r="Q150" s="87">
        <v>0</v>
      </c>
    </row>
    <row r="151" spans="1:17" x14ac:dyDescent="0.25">
      <c r="A151" s="150" t="s">
        <v>22</v>
      </c>
      <c r="B151" s="87">
        <v>0</v>
      </c>
      <c r="C151" s="87">
        <v>0</v>
      </c>
      <c r="D151" s="87">
        <v>0</v>
      </c>
      <c r="E151" s="87">
        <v>0</v>
      </c>
      <c r="F151" s="87">
        <v>0</v>
      </c>
      <c r="G151" s="87">
        <v>0</v>
      </c>
      <c r="H151" s="87">
        <v>0</v>
      </c>
      <c r="I151" s="87">
        <v>0</v>
      </c>
      <c r="J151" s="87">
        <v>0</v>
      </c>
      <c r="K151" s="87">
        <v>0</v>
      </c>
      <c r="L151" s="87">
        <v>0</v>
      </c>
      <c r="M151" s="87">
        <v>0</v>
      </c>
      <c r="N151" s="87">
        <v>0</v>
      </c>
      <c r="O151" s="87">
        <v>0</v>
      </c>
      <c r="P151" s="87">
        <v>0</v>
      </c>
      <c r="Q151" s="87">
        <v>0</v>
      </c>
    </row>
    <row r="152" spans="1:17" x14ac:dyDescent="0.25">
      <c r="A152" s="152" t="s">
        <v>186</v>
      </c>
      <c r="B152" s="151">
        <v>2.8659366101614507E-2</v>
      </c>
      <c r="C152" s="151">
        <v>5.5905991852749411E-3</v>
      </c>
      <c r="D152" s="151">
        <v>6.6167358606224556E-3</v>
      </c>
      <c r="E152" s="151">
        <v>6.087524700152374E-2</v>
      </c>
      <c r="F152" s="151">
        <v>6.0298186200359503E-2</v>
      </c>
      <c r="G152" s="151">
        <v>9.8318900133996689E-2</v>
      </c>
      <c r="H152" s="151">
        <v>0.13879760429300686</v>
      </c>
      <c r="I152" s="151">
        <v>0.13209756469255557</v>
      </c>
      <c r="J152" s="151">
        <v>9.7185359884673014E-2</v>
      </c>
      <c r="K152" s="151">
        <v>0.26774790186052683</v>
      </c>
      <c r="L152" s="151">
        <v>3.2656482022733219E-2</v>
      </c>
      <c r="M152" s="151">
        <v>6.2473800089123517E-2</v>
      </c>
      <c r="N152" s="151">
        <v>0.10507675975280216</v>
      </c>
      <c r="O152" s="151">
        <v>2.2692510520795819E-2</v>
      </c>
      <c r="P152" s="151">
        <v>3.7335915874074831E-2</v>
      </c>
      <c r="Q152" s="151">
        <v>4.1310008840199267E-2</v>
      </c>
    </row>
    <row r="153" spans="1:17" x14ac:dyDescent="0.25">
      <c r="A153" s="243" t="s">
        <v>179</v>
      </c>
      <c r="B153" s="242">
        <v>0.70020525254706034</v>
      </c>
      <c r="C153" s="242">
        <v>0.72766173006124513</v>
      </c>
      <c r="D153" s="242">
        <v>0.67977782850508117</v>
      </c>
      <c r="E153" s="242">
        <v>0.53825179518662192</v>
      </c>
      <c r="F153" s="242">
        <v>0.35322156578087588</v>
      </c>
      <c r="G153" s="242">
        <v>0.45046495838290085</v>
      </c>
      <c r="H153" s="242">
        <v>0.40235229947220758</v>
      </c>
      <c r="I153" s="242">
        <v>0.43072183541391434</v>
      </c>
      <c r="J153" s="242">
        <v>0.48799908243358198</v>
      </c>
      <c r="K153" s="242">
        <v>0.65105872792833253</v>
      </c>
      <c r="L153" s="242">
        <v>0.59258915768425824</v>
      </c>
      <c r="M153" s="242">
        <v>0.47431321994103942</v>
      </c>
      <c r="N153" s="242">
        <v>0.70104807550971893</v>
      </c>
      <c r="O153" s="242">
        <v>8.5035763488705771E-2</v>
      </c>
      <c r="P153" s="242">
        <v>0.22294853954920674</v>
      </c>
      <c r="Q153" s="242">
        <v>0.17912231667685344</v>
      </c>
    </row>
    <row r="154" spans="1:17" x14ac:dyDescent="0.25">
      <c r="A154" s="40"/>
      <c r="B154" s="40"/>
      <c r="C154" s="40"/>
      <c r="D154" s="40"/>
      <c r="E154" s="40"/>
      <c r="F154" s="40"/>
      <c r="G154" s="40"/>
      <c r="H154" s="40"/>
      <c r="I154" s="40"/>
      <c r="J154" s="40"/>
      <c r="K154" s="40"/>
      <c r="L154" s="40"/>
      <c r="M154" s="40"/>
      <c r="N154" s="40"/>
      <c r="O154" s="40"/>
      <c r="P154" s="40"/>
      <c r="Q154" s="40"/>
    </row>
    <row r="155" spans="1:17" ht="12.75" x14ac:dyDescent="0.25">
      <c r="A155" s="80" t="s">
        <v>124</v>
      </c>
      <c r="B155" s="233"/>
      <c r="C155" s="233"/>
      <c r="D155" s="233"/>
      <c r="E155" s="233"/>
      <c r="F155" s="233"/>
      <c r="G155" s="233"/>
      <c r="H155" s="233"/>
      <c r="I155" s="233"/>
      <c r="J155" s="233"/>
      <c r="K155" s="233"/>
      <c r="L155" s="233"/>
      <c r="M155" s="233"/>
      <c r="N155" s="233"/>
      <c r="O155" s="233"/>
      <c r="P155" s="233"/>
      <c r="Q155" s="233"/>
    </row>
    <row r="156" spans="1:17" x14ac:dyDescent="0.25">
      <c r="A156" s="40"/>
      <c r="B156" s="40"/>
      <c r="C156" s="40"/>
      <c r="D156" s="40"/>
      <c r="E156" s="40"/>
      <c r="F156" s="40"/>
      <c r="G156" s="40"/>
      <c r="H156" s="40"/>
      <c r="I156" s="40"/>
      <c r="J156" s="40"/>
      <c r="K156" s="40"/>
      <c r="L156" s="40"/>
      <c r="M156" s="40"/>
      <c r="N156" s="40"/>
      <c r="O156" s="40"/>
      <c r="P156" s="40"/>
      <c r="Q156" s="40"/>
    </row>
    <row r="157" spans="1:17" x14ac:dyDescent="0.25">
      <c r="A157" s="78" t="s">
        <v>41</v>
      </c>
      <c r="B157" s="77">
        <f t="shared" ref="B157:Q157" si="0">SUM(B$158:B$164,B$166:B$167,B$169:B$172)</f>
        <v>1</v>
      </c>
      <c r="C157" s="77">
        <f t="shared" si="0"/>
        <v>1</v>
      </c>
      <c r="D157" s="77">
        <f t="shared" si="0"/>
        <v>0.99999999999999989</v>
      </c>
      <c r="E157" s="77">
        <f t="shared" si="0"/>
        <v>1.0000000000000002</v>
      </c>
      <c r="F157" s="77">
        <f t="shared" si="0"/>
        <v>1.0000000000000002</v>
      </c>
      <c r="G157" s="77">
        <f t="shared" si="0"/>
        <v>1</v>
      </c>
      <c r="H157" s="77">
        <f t="shared" si="0"/>
        <v>1</v>
      </c>
      <c r="I157" s="77">
        <f t="shared" si="0"/>
        <v>1.0000000000000002</v>
      </c>
      <c r="J157" s="77">
        <f t="shared" si="0"/>
        <v>1.0000000000000002</v>
      </c>
      <c r="K157" s="77">
        <f t="shared" si="0"/>
        <v>0.99999999999999989</v>
      </c>
      <c r="L157" s="77">
        <f t="shared" si="0"/>
        <v>0.99999999999999989</v>
      </c>
      <c r="M157" s="77">
        <f t="shared" si="0"/>
        <v>1.0000000000000002</v>
      </c>
      <c r="N157" s="77">
        <f t="shared" si="0"/>
        <v>0.99999999999999989</v>
      </c>
      <c r="O157" s="77">
        <f t="shared" si="0"/>
        <v>1</v>
      </c>
      <c r="P157" s="77">
        <f t="shared" si="0"/>
        <v>1</v>
      </c>
      <c r="Q157" s="77">
        <f t="shared" si="0"/>
        <v>1</v>
      </c>
    </row>
    <row r="158" spans="1:17" x14ac:dyDescent="0.25">
      <c r="A158" s="132" t="s">
        <v>83</v>
      </c>
      <c r="B158" s="240">
        <f t="shared" ref="B158:Q158" si="1">IF(B$6=0,0,B$6/B$5)</f>
        <v>3.9121385328576763E-3</v>
      </c>
      <c r="C158" s="240">
        <f t="shared" si="1"/>
        <v>2.5184774858163731E-3</v>
      </c>
      <c r="D158" s="240">
        <f t="shared" si="1"/>
        <v>2.6857870167204217E-3</v>
      </c>
      <c r="E158" s="240">
        <f t="shared" si="1"/>
        <v>2.4364027382947598E-3</v>
      </c>
      <c r="F158" s="240">
        <f t="shared" si="1"/>
        <v>2.1921746178323789E-3</v>
      </c>
      <c r="G158" s="240">
        <f t="shared" si="1"/>
        <v>2.4154840937285335E-3</v>
      </c>
      <c r="H158" s="240">
        <f t="shared" si="1"/>
        <v>2.088259501941624E-3</v>
      </c>
      <c r="I158" s="240">
        <f t="shared" si="1"/>
        <v>2.1132432284890123E-3</v>
      </c>
      <c r="J158" s="240">
        <f t="shared" si="1"/>
        <v>2.6434526695398404E-3</v>
      </c>
      <c r="K158" s="240">
        <f t="shared" si="1"/>
        <v>2.0396677686179612E-3</v>
      </c>
      <c r="L158" s="240">
        <f t="shared" si="1"/>
        <v>2.1745785843375145E-3</v>
      </c>
      <c r="M158" s="240">
        <f t="shared" si="1"/>
        <v>1.8815017849581497E-3</v>
      </c>
      <c r="N158" s="240">
        <f t="shared" si="1"/>
        <v>2.4436333645908542E-3</v>
      </c>
      <c r="O158" s="240">
        <f t="shared" si="1"/>
        <v>1.5359881648462721E-3</v>
      </c>
      <c r="P158" s="240">
        <f t="shared" si="1"/>
        <v>1.0231491215989799E-3</v>
      </c>
      <c r="Q158" s="240">
        <f t="shared" si="1"/>
        <v>2.1102234931694918E-3</v>
      </c>
    </row>
    <row r="159" spans="1:17" x14ac:dyDescent="0.25">
      <c r="A159" s="76" t="s">
        <v>82</v>
      </c>
      <c r="B159" s="239">
        <f t="shared" ref="B159:Q159" si="2">IF(B$7=0,0,B$7/B$5)</f>
        <v>2.0399871494077966E-2</v>
      </c>
      <c r="C159" s="239">
        <f t="shared" si="2"/>
        <v>6.607817160626115E-3</v>
      </c>
      <c r="D159" s="239">
        <f t="shared" si="2"/>
        <v>1.4005053640454223E-2</v>
      </c>
      <c r="E159" s="239">
        <f t="shared" si="2"/>
        <v>1.2704637719648193E-2</v>
      </c>
      <c r="F159" s="239">
        <f t="shared" si="2"/>
        <v>1.143110861764233E-2</v>
      </c>
      <c r="G159" s="239">
        <f t="shared" si="2"/>
        <v>1.2595557313267594E-2</v>
      </c>
      <c r="H159" s="239">
        <f t="shared" si="2"/>
        <v>1.0889242578733136E-2</v>
      </c>
      <c r="I159" s="239">
        <f t="shared" si="2"/>
        <v>1.1019520381200834E-2</v>
      </c>
      <c r="J159" s="239">
        <f t="shared" si="2"/>
        <v>1.3784300915310129E-2</v>
      </c>
      <c r="K159" s="239">
        <f t="shared" si="2"/>
        <v>1.0635860673375826E-2</v>
      </c>
      <c r="L159" s="239">
        <f t="shared" si="2"/>
        <v>1.1339353988023293E-2</v>
      </c>
      <c r="M159" s="239">
        <f t="shared" si="2"/>
        <v>9.8111031362142533E-3</v>
      </c>
      <c r="N159" s="239">
        <f t="shared" si="2"/>
        <v>1.2742341866887139E-2</v>
      </c>
      <c r="O159" s="239">
        <f t="shared" si="2"/>
        <v>8.0094201460704072E-3</v>
      </c>
      <c r="P159" s="239">
        <f t="shared" si="2"/>
        <v>5.3352176628192203E-3</v>
      </c>
      <c r="Q159" s="239">
        <f t="shared" si="2"/>
        <v>1.1003773951991603E-2</v>
      </c>
    </row>
    <row r="160" spans="1:17" x14ac:dyDescent="0.25">
      <c r="A160" s="76" t="s">
        <v>81</v>
      </c>
      <c r="B160" s="239">
        <f t="shared" ref="B160:Q160" si="3">IF(B$8=0,0,B$8/B$5)</f>
        <v>3.6887604455298258E-3</v>
      </c>
      <c r="C160" s="239">
        <f t="shared" si="3"/>
        <v>2.3746756549162347E-3</v>
      </c>
      <c r="D160" s="239">
        <f t="shared" si="3"/>
        <v>2.5324320264188023E-3</v>
      </c>
      <c r="E160" s="239">
        <f t="shared" si="3"/>
        <v>2.2972872701001626E-3</v>
      </c>
      <c r="F160" s="239">
        <f t="shared" si="3"/>
        <v>2.0670042617452282E-3</v>
      </c>
      <c r="G160" s="239">
        <f t="shared" si="3"/>
        <v>2.2775630532806657E-3</v>
      </c>
      <c r="H160" s="239">
        <f t="shared" si="3"/>
        <v>1.9690225655524651E-3</v>
      </c>
      <c r="I160" s="239">
        <f t="shared" si="3"/>
        <v>1.9925797533912656E-3</v>
      </c>
      <c r="J160" s="239">
        <f t="shared" si="3"/>
        <v>2.4925149161080422E-3</v>
      </c>
      <c r="K160" s="239">
        <f t="shared" si="3"/>
        <v>1.9232053578133693E-3</v>
      </c>
      <c r="L160" s="239">
        <f t="shared" si="3"/>
        <v>2.050412939170907E-3</v>
      </c>
      <c r="M160" s="239">
        <f t="shared" si="3"/>
        <v>1.7740704487470356E-3</v>
      </c>
      <c r="N160" s="239">
        <f t="shared" si="3"/>
        <v>2.3041050369183428E-3</v>
      </c>
      <c r="O160" s="239">
        <f t="shared" si="3"/>
        <v>1.4482852127294542E-3</v>
      </c>
      <c r="P160" s="239">
        <f t="shared" si="3"/>
        <v>9.6472862040394608E-4</v>
      </c>
      <c r="Q160" s="239">
        <f t="shared" si="3"/>
        <v>1.9897324410813712E-3</v>
      </c>
    </row>
    <row r="161" spans="1:17" x14ac:dyDescent="0.25">
      <c r="A161" s="76" t="s">
        <v>80</v>
      </c>
      <c r="B161" s="239">
        <f t="shared" ref="B161:Q161" si="4">IF(B$9=0,0,B$9/B$5)</f>
        <v>2.7107258123154062E-2</v>
      </c>
      <c r="C161" s="239">
        <f t="shared" si="4"/>
        <v>1.0925762977758168E-2</v>
      </c>
      <c r="D161" s="239">
        <f t="shared" si="4"/>
        <v>1.8609852722386966E-2</v>
      </c>
      <c r="E161" s="239">
        <f t="shared" si="4"/>
        <v>1.6881865855264723E-2</v>
      </c>
      <c r="F161" s="239">
        <f t="shared" si="4"/>
        <v>1.5189606072871334E-2</v>
      </c>
      <c r="G161" s="239">
        <f t="shared" si="4"/>
        <v>1.6736920298485319E-2</v>
      </c>
      <c r="H161" s="239">
        <f t="shared" si="4"/>
        <v>1.4469576900670586E-2</v>
      </c>
      <c r="I161" s="239">
        <f t="shared" si="4"/>
        <v>1.4642689462690126E-2</v>
      </c>
      <c r="J161" s="239">
        <f t="shared" si="4"/>
        <v>1.8316517487230816E-2</v>
      </c>
      <c r="K161" s="239">
        <f t="shared" si="4"/>
        <v>1.4132884156588787E-2</v>
      </c>
      <c r="L161" s="239">
        <f t="shared" si="4"/>
        <v>1.5067682930865281E-2</v>
      </c>
      <c r="M161" s="239">
        <f t="shared" si="4"/>
        <v>1.3036950025074981E-2</v>
      </c>
      <c r="N161" s="239">
        <f t="shared" si="4"/>
        <v>1.6931966957706289E-2</v>
      </c>
      <c r="O161" s="239">
        <f t="shared" si="4"/>
        <v>1.064288171517886E-2</v>
      </c>
      <c r="P161" s="239">
        <f t="shared" si="4"/>
        <v>7.0894134000420092E-3</v>
      </c>
      <c r="Q161" s="239">
        <f t="shared" si="4"/>
        <v>1.4621765677889984E-2</v>
      </c>
    </row>
    <row r="162" spans="1:17" x14ac:dyDescent="0.25">
      <c r="A162" s="129" t="s">
        <v>79</v>
      </c>
      <c r="B162" s="238">
        <f t="shared" ref="B162:Q162" si="5">IF(B$10=0,0,B$10/B$5)</f>
        <v>1.0953987892001492E-2</v>
      </c>
      <c r="C162" s="238">
        <f t="shared" si="5"/>
        <v>7.0517369602858442E-3</v>
      </c>
      <c r="D162" s="238">
        <f t="shared" si="5"/>
        <v>7.5202036468171819E-3</v>
      </c>
      <c r="E162" s="238">
        <f t="shared" si="5"/>
        <v>6.8219276672253273E-3</v>
      </c>
      <c r="F162" s="238">
        <f t="shared" si="5"/>
        <v>6.138088929930661E-3</v>
      </c>
      <c r="G162" s="238">
        <f t="shared" si="5"/>
        <v>6.7633554624398958E-3</v>
      </c>
      <c r="H162" s="238">
        <f t="shared" si="5"/>
        <v>5.8471266054365484E-3</v>
      </c>
      <c r="I162" s="238">
        <f t="shared" si="5"/>
        <v>5.917081039769235E-3</v>
      </c>
      <c r="J162" s="238">
        <f t="shared" si="5"/>
        <v>7.4016674747115528E-3</v>
      </c>
      <c r="K162" s="238">
        <f t="shared" si="5"/>
        <v>5.7110697521302921E-3</v>
      </c>
      <c r="L162" s="238">
        <f t="shared" si="5"/>
        <v>6.0888200361450401E-3</v>
      </c>
      <c r="M162" s="238">
        <f t="shared" si="5"/>
        <v>5.2682049978828201E-3</v>
      </c>
      <c r="N162" s="238">
        <f t="shared" si="5"/>
        <v>6.842173420854393E-3</v>
      </c>
      <c r="O162" s="238">
        <f t="shared" si="5"/>
        <v>4.3007668615695624E-3</v>
      </c>
      <c r="P162" s="238">
        <f t="shared" si="5"/>
        <v>2.8648175404771435E-3</v>
      </c>
      <c r="Q162" s="238">
        <f t="shared" si="5"/>
        <v>5.9086257808745766E-3</v>
      </c>
    </row>
    <row r="163" spans="1:17" x14ac:dyDescent="0.25">
      <c r="A163" s="232" t="s">
        <v>185</v>
      </c>
      <c r="B163" s="241">
        <f t="shared" ref="B163:Q163" si="6">IF(B$15=0,0,B$15/B$5)</f>
        <v>0.52055180221973141</v>
      </c>
      <c r="C163" s="241">
        <f t="shared" si="6"/>
        <v>0.69135052821280807</v>
      </c>
      <c r="D163" s="241">
        <f t="shared" si="6"/>
        <v>0.67084607715881783</v>
      </c>
      <c r="E163" s="241">
        <f t="shared" si="6"/>
        <v>0.70140911623365798</v>
      </c>
      <c r="F163" s="241">
        <f t="shared" si="6"/>
        <v>0.73134024756233762</v>
      </c>
      <c r="G163" s="241">
        <f t="shared" si="6"/>
        <v>0.70397277965023886</v>
      </c>
      <c r="H163" s="241">
        <f t="shared" si="6"/>
        <v>0.74407545993211965</v>
      </c>
      <c r="I163" s="241">
        <f t="shared" si="6"/>
        <v>0.74101360448748899</v>
      </c>
      <c r="J163" s="241">
        <f t="shared" si="6"/>
        <v>0.67603432044045564</v>
      </c>
      <c r="K163" s="241">
        <f t="shared" si="6"/>
        <v>0.75003057087038993</v>
      </c>
      <c r="L163" s="241">
        <f t="shared" si="6"/>
        <v>0.73349671172543829</v>
      </c>
      <c r="M163" s="241">
        <f t="shared" si="6"/>
        <v>0.76941444370079493</v>
      </c>
      <c r="N163" s="241">
        <f t="shared" si="6"/>
        <v>0.70052297411027231</v>
      </c>
      <c r="O163" s="241">
        <f t="shared" si="6"/>
        <v>0.81175851742922966</v>
      </c>
      <c r="P163" s="241">
        <f t="shared" si="6"/>
        <v>0.87460898986806368</v>
      </c>
      <c r="Q163" s="241">
        <f t="shared" si="6"/>
        <v>0.74138368510824326</v>
      </c>
    </row>
    <row r="164" spans="1:17" x14ac:dyDescent="0.25">
      <c r="A164" s="127" t="s">
        <v>184</v>
      </c>
      <c r="B164" s="237">
        <f t="shared" ref="B164:Q164" si="7">IF(B$24=0,0,B$24/B$5)</f>
        <v>0.30174173816981575</v>
      </c>
      <c r="C164" s="237">
        <f t="shared" si="7"/>
        <v>0.19424919841902397</v>
      </c>
      <c r="D164" s="237">
        <f t="shared" si="7"/>
        <v>0.2071537180937113</v>
      </c>
      <c r="E164" s="237">
        <f t="shared" si="7"/>
        <v>0.18791880475606484</v>
      </c>
      <c r="F164" s="237">
        <f t="shared" si="7"/>
        <v>0.16908158389608793</v>
      </c>
      <c r="G164" s="237">
        <f t="shared" si="7"/>
        <v>0.18630535775807244</v>
      </c>
      <c r="H164" s="237">
        <f t="shared" si="7"/>
        <v>0.16106665103324527</v>
      </c>
      <c r="I164" s="237">
        <f t="shared" si="7"/>
        <v>0.16299363623866478</v>
      </c>
      <c r="J164" s="237">
        <f t="shared" si="7"/>
        <v>0.20388848620193006</v>
      </c>
      <c r="K164" s="237">
        <f t="shared" si="7"/>
        <v>0.15731878935845536</v>
      </c>
      <c r="L164" s="237">
        <f t="shared" si="7"/>
        <v>0.16772440861023319</v>
      </c>
      <c r="M164" s="237">
        <f t="shared" si="7"/>
        <v>0.14511950796082329</v>
      </c>
      <c r="N164" s="237">
        <f t="shared" si="7"/>
        <v>0.18847650017720483</v>
      </c>
      <c r="O164" s="237">
        <f t="shared" si="7"/>
        <v>0.11847017552582177</v>
      </c>
      <c r="P164" s="237">
        <f t="shared" si="7"/>
        <v>7.8915097654449012E-2</v>
      </c>
      <c r="Q164" s="237">
        <f t="shared" si="7"/>
        <v>0.16276072521660562</v>
      </c>
    </row>
    <row r="165" spans="1:17" x14ac:dyDescent="0.25">
      <c r="A165" s="127" t="s">
        <v>181</v>
      </c>
      <c r="B165" s="237">
        <f t="shared" ref="B165:Q165" si="8">IF(B$35=0,0,B$35/B$5)</f>
        <v>6.1354153427862552E-2</v>
      </c>
      <c r="C165" s="237">
        <f t="shared" si="8"/>
        <v>5.2546936725594684E-2</v>
      </c>
      <c r="D165" s="237">
        <f t="shared" si="8"/>
        <v>4.2121256012387961E-2</v>
      </c>
      <c r="E165" s="237">
        <f t="shared" si="8"/>
        <v>3.8210156967066526E-2</v>
      </c>
      <c r="F165" s="237">
        <f t="shared" si="8"/>
        <v>3.4379922058871214E-2</v>
      </c>
      <c r="G165" s="237">
        <f t="shared" si="8"/>
        <v>3.7882089410808048E-2</v>
      </c>
      <c r="H165" s="237">
        <f t="shared" si="8"/>
        <v>3.275021904342653E-2</v>
      </c>
      <c r="I165" s="237">
        <f t="shared" si="8"/>
        <v>3.3142039368528484E-2</v>
      </c>
      <c r="J165" s="237">
        <f t="shared" si="8"/>
        <v>4.1457325527725762E-2</v>
      </c>
      <c r="K165" s="237">
        <f t="shared" si="8"/>
        <v>3.1988153836219259E-2</v>
      </c>
      <c r="L165" s="237">
        <f t="shared" si="8"/>
        <v>3.410396308408075E-2</v>
      </c>
      <c r="M165" s="237">
        <f t="shared" si="8"/>
        <v>2.9507633285367405E-2</v>
      </c>
      <c r="N165" s="237">
        <f t="shared" si="8"/>
        <v>3.8323555036031624E-2</v>
      </c>
      <c r="O165" s="237">
        <f t="shared" si="8"/>
        <v>2.4088935690250422E-2</v>
      </c>
      <c r="P165" s="237">
        <f t="shared" si="8"/>
        <v>1.604606985640462E-2</v>
      </c>
      <c r="Q165" s="237">
        <f t="shared" si="8"/>
        <v>3.3094680794043145E-2</v>
      </c>
    </row>
    <row r="166" spans="1:17" x14ac:dyDescent="0.25">
      <c r="A166" s="142" t="s">
        <v>190</v>
      </c>
      <c r="B166" s="235">
        <f t="shared" ref="B166:Q166" si="9">IF(B$36=0,0,B$36/B$5)</f>
        <v>5.5247837456899235E-2</v>
      </c>
      <c r="C166" s="235">
        <f t="shared" si="9"/>
        <v>5.1565255885498359E-2</v>
      </c>
      <c r="D166" s="235">
        <f t="shared" si="9"/>
        <v>4.1124308705896534E-2</v>
      </c>
      <c r="E166" s="235">
        <f t="shared" si="9"/>
        <v>2.7701961075241473E-2</v>
      </c>
      <c r="F166" s="235">
        <f t="shared" si="9"/>
        <v>2.0108869224148736E-2</v>
      </c>
      <c r="G166" s="235">
        <f t="shared" si="9"/>
        <v>1.77770924176852E-2</v>
      </c>
      <c r="H166" s="235">
        <f t="shared" si="9"/>
        <v>5.2786300417451389E-3</v>
      </c>
      <c r="I166" s="235">
        <f t="shared" si="9"/>
        <v>8.4264346845855861E-3</v>
      </c>
      <c r="J166" s="235">
        <f t="shared" si="9"/>
        <v>2.1381324347144556E-2</v>
      </c>
      <c r="K166" s="235">
        <f t="shared" si="9"/>
        <v>7.5072956412131275E-3</v>
      </c>
      <c r="L166" s="235">
        <f t="shared" si="9"/>
        <v>2.9533979550717186E-2</v>
      </c>
      <c r="M166" s="235">
        <f t="shared" si="9"/>
        <v>2.0056994576440383E-2</v>
      </c>
      <c r="N166" s="235">
        <f t="shared" si="9"/>
        <v>2.4356052828892784E-2</v>
      </c>
      <c r="O166" s="235">
        <f t="shared" si="9"/>
        <v>8.4577244797291382E-3</v>
      </c>
      <c r="P166" s="235">
        <f t="shared" si="9"/>
        <v>9.5119823687544024E-3</v>
      </c>
      <c r="Q166" s="235">
        <f t="shared" si="9"/>
        <v>1.4535539592374818E-2</v>
      </c>
    </row>
    <row r="167" spans="1:17" x14ac:dyDescent="0.25">
      <c r="A167" s="142" t="s">
        <v>189</v>
      </c>
      <c r="B167" s="235">
        <f t="shared" ref="B167:Q167" si="10">IF(B$42=0,0,B$42/B$5)</f>
        <v>6.1063159709633203E-3</v>
      </c>
      <c r="C167" s="235">
        <f t="shared" si="10"/>
        <v>9.8168084009632754E-4</v>
      </c>
      <c r="D167" s="235">
        <f t="shared" si="10"/>
        <v>9.9694730649142966E-4</v>
      </c>
      <c r="E167" s="235">
        <f t="shared" si="10"/>
        <v>1.0508195891825054E-2</v>
      </c>
      <c r="F167" s="235">
        <f t="shared" si="10"/>
        <v>1.4271052834722485E-2</v>
      </c>
      <c r="G167" s="235">
        <f t="shared" si="10"/>
        <v>2.0104996993122848E-2</v>
      </c>
      <c r="H167" s="235">
        <f t="shared" si="10"/>
        <v>2.7471589001681389E-2</v>
      </c>
      <c r="I167" s="235">
        <f t="shared" si="10"/>
        <v>2.4715604683942901E-2</v>
      </c>
      <c r="J167" s="235">
        <f t="shared" si="10"/>
        <v>2.0076001180581206E-2</v>
      </c>
      <c r="K167" s="235">
        <f t="shared" si="10"/>
        <v>2.448085819500613E-2</v>
      </c>
      <c r="L167" s="235">
        <f t="shared" si="10"/>
        <v>4.5699835333635639E-3</v>
      </c>
      <c r="M167" s="235">
        <f t="shared" si="10"/>
        <v>9.450638708927022E-3</v>
      </c>
      <c r="N167" s="235">
        <f t="shared" si="10"/>
        <v>1.3967502207138837E-2</v>
      </c>
      <c r="O167" s="235">
        <f t="shared" si="10"/>
        <v>1.5631211210521283E-2</v>
      </c>
      <c r="P167" s="235">
        <f t="shared" si="10"/>
        <v>6.5340874876502189E-3</v>
      </c>
      <c r="Q167" s="235">
        <f t="shared" si="10"/>
        <v>1.8559141201668329E-2</v>
      </c>
    </row>
    <row r="168" spans="1:17" x14ac:dyDescent="0.25">
      <c r="A168" s="127" t="s">
        <v>180</v>
      </c>
      <c r="B168" s="236">
        <f t="shared" ref="B168:Q168" si="11">IF(B$43=0,0,B$43/B$5)</f>
        <v>3.2688688301730037E-2</v>
      </c>
      <c r="C168" s="236">
        <f t="shared" si="11"/>
        <v>2.1043663162060931E-2</v>
      </c>
      <c r="D168" s="236">
        <f t="shared" si="11"/>
        <v>2.2441652793485395E-2</v>
      </c>
      <c r="E168" s="236">
        <f t="shared" si="11"/>
        <v>2.0357870515240371E-2</v>
      </c>
      <c r="F168" s="236">
        <f t="shared" si="11"/>
        <v>1.8317171588742884E-2</v>
      </c>
      <c r="G168" s="236">
        <f t="shared" si="11"/>
        <v>2.0183080423791175E-2</v>
      </c>
      <c r="H168" s="236">
        <f t="shared" si="11"/>
        <v>1.7448887195268256E-2</v>
      </c>
      <c r="I168" s="236">
        <f t="shared" si="11"/>
        <v>1.7657643925855351E-2</v>
      </c>
      <c r="J168" s="236">
        <f t="shared" si="11"/>
        <v>2.208791933854241E-2</v>
      </c>
      <c r="K168" s="236">
        <f t="shared" si="11"/>
        <v>1.7042868847165993E-2</v>
      </c>
      <c r="L168" s="236">
        <f t="shared" si="11"/>
        <v>1.8170144266108593E-2</v>
      </c>
      <c r="M168" s="236">
        <f t="shared" si="11"/>
        <v>1.5721280029089187E-2</v>
      </c>
      <c r="N168" s="236">
        <f t="shared" si="11"/>
        <v>2.0418287519197179E-2</v>
      </c>
      <c r="O168" s="236">
        <f t="shared" si="11"/>
        <v>1.2834269015297356E-2</v>
      </c>
      <c r="P168" s="236">
        <f t="shared" si="11"/>
        <v>8.5491355792319847E-3</v>
      </c>
      <c r="Q168" s="236">
        <f t="shared" si="11"/>
        <v>1.7632411898465608E-2</v>
      </c>
    </row>
    <row r="169" spans="1:17" x14ac:dyDescent="0.25">
      <c r="A169" s="142" t="s">
        <v>188</v>
      </c>
      <c r="B169" s="235">
        <f t="shared" ref="B169:Q169" si="12">IF(B$44=0,0,B$44/B$5)</f>
        <v>6.79276690043843E-3</v>
      </c>
      <c r="C169" s="235">
        <f t="shared" si="12"/>
        <v>4.7655059677108834E-3</v>
      </c>
      <c r="D169" s="235">
        <f t="shared" si="12"/>
        <v>5.0562674638397337E-3</v>
      </c>
      <c r="E169" s="235">
        <f t="shared" si="12"/>
        <v>3.4059788207264088E-3</v>
      </c>
      <c r="F169" s="235">
        <f t="shared" si="12"/>
        <v>2.4724019537887779E-3</v>
      </c>
      <c r="G169" s="235">
        <f t="shared" si="12"/>
        <v>2.1857080841416235E-3</v>
      </c>
      <c r="H169" s="235">
        <f t="shared" si="12"/>
        <v>6.4901189037850141E-4</v>
      </c>
      <c r="I169" s="235">
        <f t="shared" si="12"/>
        <v>1.036037051383475E-3</v>
      </c>
      <c r="J169" s="235">
        <f t="shared" si="12"/>
        <v>2.6288513541571183E-3</v>
      </c>
      <c r="K169" s="235">
        <f t="shared" si="12"/>
        <v>0</v>
      </c>
      <c r="L169" s="235">
        <f t="shared" si="12"/>
        <v>3.6312269939406346E-3</v>
      </c>
      <c r="M169" s="235">
        <f t="shared" si="12"/>
        <v>2.4660239233328337E-3</v>
      </c>
      <c r="N169" s="235">
        <f t="shared" si="12"/>
        <v>2.9945966592900995E-3</v>
      </c>
      <c r="O169" s="235">
        <f t="shared" si="12"/>
        <v>1.0398841573437459E-3</v>
      </c>
      <c r="P169" s="235">
        <f t="shared" si="12"/>
        <v>1.169506028945215E-3</v>
      </c>
      <c r="Q169" s="235">
        <f t="shared" si="12"/>
        <v>1.7871565072591969E-3</v>
      </c>
    </row>
    <row r="170" spans="1:17" x14ac:dyDescent="0.25">
      <c r="A170" s="142" t="s">
        <v>187</v>
      </c>
      <c r="B170" s="235">
        <f t="shared" ref="B170:Q170" si="13">IF(B$45=0,0,B$45/B$5)</f>
        <v>2.5145144847484643E-2</v>
      </c>
      <c r="C170" s="235">
        <f t="shared" si="13"/>
        <v>1.6187433201585336E-2</v>
      </c>
      <c r="D170" s="235">
        <f t="shared" si="13"/>
        <v>1.7262809841142618E-2</v>
      </c>
      <c r="E170" s="235">
        <f t="shared" si="13"/>
        <v>1.5659900396338751E-2</v>
      </c>
      <c r="F170" s="235">
        <f t="shared" si="13"/>
        <v>1.4090131991340687E-2</v>
      </c>
      <c r="G170" s="235">
        <f t="shared" si="13"/>
        <v>1.5525446479839366E-2</v>
      </c>
      <c r="H170" s="235">
        <f t="shared" si="13"/>
        <v>1.3422220919437121E-2</v>
      </c>
      <c r="I170" s="235">
        <f t="shared" si="13"/>
        <v>1.3582803019888734E-2</v>
      </c>
      <c r="J170" s="235">
        <f t="shared" si="13"/>
        <v>1.6990707183494162E-2</v>
      </c>
      <c r="K170" s="235">
        <f t="shared" si="13"/>
        <v>1.310989911320461E-2</v>
      </c>
      <c r="L170" s="235">
        <f t="shared" si="13"/>
        <v>1.3977034050852766E-2</v>
      </c>
      <c r="M170" s="235">
        <f t="shared" si="13"/>
        <v>1.2093292330068605E-2</v>
      </c>
      <c r="N170" s="235">
        <f t="shared" si="13"/>
        <v>1.5706375014767061E-2</v>
      </c>
      <c r="O170" s="235">
        <f t="shared" si="13"/>
        <v>9.8725146271518138E-3</v>
      </c>
      <c r="P170" s="235">
        <f t="shared" si="13"/>
        <v>6.5762581378707588E-3</v>
      </c>
      <c r="Q170" s="235">
        <f t="shared" si="13"/>
        <v>1.3563393768050474E-2</v>
      </c>
    </row>
    <row r="171" spans="1:17" x14ac:dyDescent="0.25">
      <c r="A171" s="142" t="s">
        <v>186</v>
      </c>
      <c r="B171" s="235">
        <f t="shared" ref="B171:Q171" si="14">IF(B$56=0,0,B$56/B$5)</f>
        <v>7.5077655380696587E-4</v>
      </c>
      <c r="C171" s="235">
        <f t="shared" si="14"/>
        <v>9.0723992764712186E-5</v>
      </c>
      <c r="D171" s="235">
        <f t="shared" si="14"/>
        <v>1.2257548850304448E-4</v>
      </c>
      <c r="E171" s="235">
        <f t="shared" si="14"/>
        <v>1.2919912981752112E-3</v>
      </c>
      <c r="F171" s="235">
        <f t="shared" si="14"/>
        <v>1.7546376436134198E-3</v>
      </c>
      <c r="G171" s="235">
        <f t="shared" si="14"/>
        <v>2.4719258598101847E-3</v>
      </c>
      <c r="H171" s="235">
        <f t="shared" si="14"/>
        <v>3.3776543854526307E-3</v>
      </c>
      <c r="I171" s="235">
        <f t="shared" si="14"/>
        <v>3.0388038545831413E-3</v>
      </c>
      <c r="J171" s="235">
        <f t="shared" si="14"/>
        <v>2.4683608008911314E-3</v>
      </c>
      <c r="K171" s="235">
        <f t="shared" si="14"/>
        <v>3.9329697339613836E-3</v>
      </c>
      <c r="L171" s="235">
        <f t="shared" si="14"/>
        <v>5.6188322131519208E-4</v>
      </c>
      <c r="M171" s="235">
        <f t="shared" si="14"/>
        <v>1.1619637756877478E-3</v>
      </c>
      <c r="N171" s="235">
        <f t="shared" si="14"/>
        <v>1.7173158451400203E-3</v>
      </c>
      <c r="O171" s="235">
        <f t="shared" si="14"/>
        <v>1.9218702308017963E-3</v>
      </c>
      <c r="P171" s="235">
        <f t="shared" si="14"/>
        <v>8.0337141241601062E-4</v>
      </c>
      <c r="Q171" s="235">
        <f t="shared" si="14"/>
        <v>2.2818616231559401E-3</v>
      </c>
    </row>
    <row r="172" spans="1:17" x14ac:dyDescent="0.25">
      <c r="A172" s="72" t="s">
        <v>179</v>
      </c>
      <c r="B172" s="234">
        <f t="shared" ref="B172:Q172" si="15">IF(B$57=0,0,B$57/B$5)</f>
        <v>1.7601601393239252E-2</v>
      </c>
      <c r="C172" s="234">
        <f t="shared" si="15"/>
        <v>1.1331203241109729E-2</v>
      </c>
      <c r="D172" s="234">
        <f t="shared" si="15"/>
        <v>1.2083966888799825E-2</v>
      </c>
      <c r="E172" s="234">
        <f t="shared" si="15"/>
        <v>1.0961930277437115E-2</v>
      </c>
      <c r="F172" s="234">
        <f t="shared" si="15"/>
        <v>9.8630923939384638E-3</v>
      </c>
      <c r="G172" s="234">
        <f t="shared" si="15"/>
        <v>1.0867812535887558E-2</v>
      </c>
      <c r="H172" s="234">
        <f t="shared" si="15"/>
        <v>9.3955546436059727E-3</v>
      </c>
      <c r="I172" s="234">
        <f t="shared" si="15"/>
        <v>9.5079621139221113E-3</v>
      </c>
      <c r="J172" s="234">
        <f t="shared" si="15"/>
        <v>1.1893495028445918E-2</v>
      </c>
      <c r="K172" s="234">
        <f t="shared" si="15"/>
        <v>9.1769293792432292E-3</v>
      </c>
      <c r="L172" s="234">
        <f t="shared" si="15"/>
        <v>9.7839238355969353E-3</v>
      </c>
      <c r="M172" s="234">
        <f t="shared" si="15"/>
        <v>8.4653046310480262E-3</v>
      </c>
      <c r="N172" s="234">
        <f t="shared" si="15"/>
        <v>1.0994462510336946E-2</v>
      </c>
      <c r="O172" s="234">
        <f t="shared" si="15"/>
        <v>6.9107602390062689E-3</v>
      </c>
      <c r="P172" s="234">
        <f t="shared" si="15"/>
        <v>4.6033806965095261E-3</v>
      </c>
      <c r="Q172" s="234">
        <f t="shared" si="15"/>
        <v>9.4943756376353276E-3</v>
      </c>
    </row>
    <row r="173" spans="1:17" hidden="1" x14ac:dyDescent="0.25">
      <c r="A173" s="40"/>
      <c r="B173" s="40"/>
      <c r="C173" s="40"/>
      <c r="D173" s="40"/>
      <c r="E173" s="40"/>
      <c r="F173" s="40"/>
      <c r="G173" s="40"/>
      <c r="H173" s="40"/>
      <c r="I173" s="40"/>
      <c r="J173" s="40"/>
      <c r="K173" s="40"/>
      <c r="L173" s="40"/>
      <c r="M173" s="40"/>
      <c r="N173" s="40"/>
      <c r="O173" s="40"/>
      <c r="P173" s="40"/>
      <c r="Q173" s="40"/>
    </row>
    <row r="174" spans="1:17" x14ac:dyDescent="0.25">
      <c r="A174" s="40"/>
      <c r="B174" s="40"/>
      <c r="C174" s="40"/>
      <c r="D174" s="40"/>
      <c r="E174" s="40"/>
      <c r="F174" s="40"/>
      <c r="G174" s="40"/>
      <c r="H174" s="40"/>
      <c r="I174" s="40"/>
      <c r="J174" s="40"/>
      <c r="K174" s="40"/>
      <c r="L174" s="40"/>
      <c r="M174" s="40"/>
      <c r="N174" s="40"/>
      <c r="O174" s="40"/>
      <c r="P174" s="40"/>
      <c r="Q174" s="40"/>
    </row>
    <row r="175" spans="1:17" x14ac:dyDescent="0.25">
      <c r="A175" s="78" t="s">
        <v>40</v>
      </c>
      <c r="B175" s="77">
        <f t="shared" ref="B175:Q175" si="16">SUM(B$176:B$180,B$182:B$183,B$185:B$186,B$188:B$191)</f>
        <v>1.0000000000000002</v>
      </c>
      <c r="C175" s="77">
        <f t="shared" si="16"/>
        <v>0.99999999999999978</v>
      </c>
      <c r="D175" s="77">
        <f t="shared" si="16"/>
        <v>0.99999999999999956</v>
      </c>
      <c r="E175" s="77">
        <f t="shared" si="16"/>
        <v>1.0000000000000002</v>
      </c>
      <c r="F175" s="77">
        <f t="shared" si="16"/>
        <v>1</v>
      </c>
      <c r="G175" s="77">
        <f t="shared" si="16"/>
        <v>1.0000000000000002</v>
      </c>
      <c r="H175" s="77">
        <f t="shared" si="16"/>
        <v>1</v>
      </c>
      <c r="I175" s="77">
        <f t="shared" si="16"/>
        <v>1.0000000000000002</v>
      </c>
      <c r="J175" s="77">
        <f t="shared" si="16"/>
        <v>1.0000000000000002</v>
      </c>
      <c r="K175" s="77">
        <f t="shared" si="16"/>
        <v>1.0000000000000002</v>
      </c>
      <c r="L175" s="77">
        <f t="shared" si="16"/>
        <v>0.99999999999999989</v>
      </c>
      <c r="M175" s="77">
        <f t="shared" si="16"/>
        <v>1.0000000000000002</v>
      </c>
      <c r="N175" s="77">
        <f t="shared" si="16"/>
        <v>1</v>
      </c>
      <c r="O175" s="77">
        <f t="shared" si="16"/>
        <v>1</v>
      </c>
      <c r="P175" s="77">
        <f t="shared" si="16"/>
        <v>1</v>
      </c>
      <c r="Q175" s="77">
        <f t="shared" si="16"/>
        <v>0.99999999999999989</v>
      </c>
    </row>
    <row r="176" spans="1:17" x14ac:dyDescent="0.25">
      <c r="A176" s="132" t="s">
        <v>83</v>
      </c>
      <c r="B176" s="240">
        <f t="shared" ref="B176:Q176" si="17">IF(B$61=0,0,B$61/B$60)</f>
        <v>9.1474906246055785E-3</v>
      </c>
      <c r="C176" s="240">
        <f t="shared" si="17"/>
        <v>9.1474906246055768E-3</v>
      </c>
      <c r="D176" s="240">
        <f t="shared" si="17"/>
        <v>9.1474906246055733E-3</v>
      </c>
      <c r="E176" s="240">
        <f t="shared" si="17"/>
        <v>9.1474906246055785E-3</v>
      </c>
      <c r="F176" s="240">
        <f t="shared" si="17"/>
        <v>9.1474906246055768E-3</v>
      </c>
      <c r="G176" s="240">
        <f t="shared" si="17"/>
        <v>9.147490624605582E-3</v>
      </c>
      <c r="H176" s="240">
        <f t="shared" si="17"/>
        <v>9.1474906246055802E-3</v>
      </c>
      <c r="I176" s="240">
        <f t="shared" si="17"/>
        <v>9.1474906246055802E-3</v>
      </c>
      <c r="J176" s="240">
        <f t="shared" si="17"/>
        <v>9.1474906246055802E-3</v>
      </c>
      <c r="K176" s="240">
        <f t="shared" si="17"/>
        <v>9.1474906246055785E-3</v>
      </c>
      <c r="L176" s="240">
        <f t="shared" si="17"/>
        <v>9.1474906246055768E-3</v>
      </c>
      <c r="M176" s="240">
        <f t="shared" si="17"/>
        <v>9.1474906246055785E-3</v>
      </c>
      <c r="N176" s="240">
        <f t="shared" si="17"/>
        <v>9.147490624605582E-3</v>
      </c>
      <c r="O176" s="240">
        <f t="shared" si="17"/>
        <v>9.1474906246055785E-3</v>
      </c>
      <c r="P176" s="240">
        <f t="shared" si="17"/>
        <v>9.147490624605582E-3</v>
      </c>
      <c r="Q176" s="240">
        <f t="shared" si="17"/>
        <v>9.1474906246055768E-3</v>
      </c>
    </row>
    <row r="177" spans="1:17" x14ac:dyDescent="0.25">
      <c r="A177" s="76" t="s">
        <v>82</v>
      </c>
      <c r="B177" s="239">
        <f t="shared" ref="B177:Q177" si="18">IF(B$62=0,0,B$62/B$60)</f>
        <v>4.9241091253848616E-2</v>
      </c>
      <c r="C177" s="239">
        <f t="shared" si="18"/>
        <v>4.9241091253848616E-2</v>
      </c>
      <c r="D177" s="239">
        <f t="shared" si="18"/>
        <v>4.9241091253848603E-2</v>
      </c>
      <c r="E177" s="239">
        <f t="shared" si="18"/>
        <v>4.9241091253848616E-2</v>
      </c>
      <c r="F177" s="239">
        <f t="shared" si="18"/>
        <v>4.924109125384861E-2</v>
      </c>
      <c r="G177" s="239">
        <f t="shared" si="18"/>
        <v>4.9241091253848637E-2</v>
      </c>
      <c r="H177" s="239">
        <f t="shared" si="18"/>
        <v>4.924109125384863E-2</v>
      </c>
      <c r="I177" s="239">
        <f t="shared" si="18"/>
        <v>4.924109125384863E-2</v>
      </c>
      <c r="J177" s="239">
        <f t="shared" si="18"/>
        <v>4.924109125384863E-2</v>
      </c>
      <c r="K177" s="239">
        <f t="shared" si="18"/>
        <v>4.9241091253848616E-2</v>
      </c>
      <c r="L177" s="239">
        <f t="shared" si="18"/>
        <v>4.9241091253848603E-2</v>
      </c>
      <c r="M177" s="239">
        <f t="shared" si="18"/>
        <v>4.9241091253848616E-2</v>
      </c>
      <c r="N177" s="239">
        <f t="shared" si="18"/>
        <v>4.9241091253848637E-2</v>
      </c>
      <c r="O177" s="239">
        <f t="shared" si="18"/>
        <v>4.9241091253848616E-2</v>
      </c>
      <c r="P177" s="239">
        <f t="shared" si="18"/>
        <v>4.9241091253848637E-2</v>
      </c>
      <c r="Q177" s="239">
        <f t="shared" si="18"/>
        <v>4.924109125384861E-2</v>
      </c>
    </row>
    <row r="178" spans="1:17" x14ac:dyDescent="0.25">
      <c r="A178" s="76" t="s">
        <v>81</v>
      </c>
      <c r="B178" s="239">
        <f t="shared" ref="B178:Q178" si="19">IF(B$63=0,0,B$63/B$60)</f>
        <v>8.9292176876077118E-3</v>
      </c>
      <c r="C178" s="239">
        <f t="shared" si="19"/>
        <v>8.9292176876077118E-3</v>
      </c>
      <c r="D178" s="239">
        <f t="shared" si="19"/>
        <v>8.9292176876077083E-3</v>
      </c>
      <c r="E178" s="239">
        <f t="shared" si="19"/>
        <v>8.9292176876077118E-3</v>
      </c>
      <c r="F178" s="239">
        <f t="shared" si="19"/>
        <v>8.9292176876077101E-3</v>
      </c>
      <c r="G178" s="239">
        <f t="shared" si="19"/>
        <v>8.9292176876077153E-3</v>
      </c>
      <c r="H178" s="239">
        <f t="shared" si="19"/>
        <v>8.9292176876077135E-3</v>
      </c>
      <c r="I178" s="239">
        <f t="shared" si="19"/>
        <v>8.9292176876077135E-3</v>
      </c>
      <c r="J178" s="239">
        <f t="shared" si="19"/>
        <v>8.9292176876077135E-3</v>
      </c>
      <c r="K178" s="239">
        <f t="shared" si="19"/>
        <v>8.9292176876077118E-3</v>
      </c>
      <c r="L178" s="239">
        <f t="shared" si="19"/>
        <v>8.9292176876077101E-3</v>
      </c>
      <c r="M178" s="239">
        <f t="shared" si="19"/>
        <v>8.9292176876077118E-3</v>
      </c>
      <c r="N178" s="239">
        <f t="shared" si="19"/>
        <v>8.9292176876077153E-3</v>
      </c>
      <c r="O178" s="239">
        <f t="shared" si="19"/>
        <v>8.9292176876077101E-3</v>
      </c>
      <c r="P178" s="239">
        <f t="shared" si="19"/>
        <v>8.9292176876077153E-3</v>
      </c>
      <c r="Q178" s="239">
        <f t="shared" si="19"/>
        <v>8.9292176876077101E-3</v>
      </c>
    </row>
    <row r="179" spans="1:17" x14ac:dyDescent="0.25">
      <c r="A179" s="76" t="s">
        <v>80</v>
      </c>
      <c r="B179" s="239">
        <f t="shared" ref="B179:Q179" si="20">IF(B$64=0,0,B$64/B$60)</f>
        <v>6.6443855545126426E-2</v>
      </c>
      <c r="C179" s="239">
        <f t="shared" si="20"/>
        <v>6.644385554512644E-2</v>
      </c>
      <c r="D179" s="239">
        <f t="shared" si="20"/>
        <v>6.6443855545126412E-2</v>
      </c>
      <c r="E179" s="239">
        <f t="shared" si="20"/>
        <v>6.644385554512644E-2</v>
      </c>
      <c r="F179" s="239">
        <f t="shared" si="20"/>
        <v>6.6443855545126426E-2</v>
      </c>
      <c r="G179" s="239">
        <f t="shared" si="20"/>
        <v>6.6443855545126468E-2</v>
      </c>
      <c r="H179" s="239">
        <f t="shared" si="20"/>
        <v>6.6443855545126454E-2</v>
      </c>
      <c r="I179" s="239">
        <f t="shared" si="20"/>
        <v>6.6443855545126454E-2</v>
      </c>
      <c r="J179" s="239">
        <f t="shared" si="20"/>
        <v>6.6443855545126454E-2</v>
      </c>
      <c r="K179" s="239">
        <f t="shared" si="20"/>
        <v>6.644385554512644E-2</v>
      </c>
      <c r="L179" s="239">
        <f t="shared" si="20"/>
        <v>6.6443855545126426E-2</v>
      </c>
      <c r="M179" s="239">
        <f t="shared" si="20"/>
        <v>6.644385554512644E-2</v>
      </c>
      <c r="N179" s="239">
        <f t="shared" si="20"/>
        <v>6.6443855545126468E-2</v>
      </c>
      <c r="O179" s="239">
        <f t="shared" si="20"/>
        <v>6.644385554512644E-2</v>
      </c>
      <c r="P179" s="239">
        <f t="shared" si="20"/>
        <v>6.6443855545126454E-2</v>
      </c>
      <c r="Q179" s="239">
        <f t="shared" si="20"/>
        <v>6.6443855545126426E-2</v>
      </c>
    </row>
    <row r="180" spans="1:17" x14ac:dyDescent="0.25">
      <c r="A180" s="129" t="s">
        <v>79</v>
      </c>
      <c r="B180" s="238">
        <f t="shared" ref="B180:Q180" si="21">IF(B$65=0,0,B$65/B$60)</f>
        <v>2.5612973748895613E-2</v>
      </c>
      <c r="C180" s="238">
        <f t="shared" si="21"/>
        <v>2.5612973748895616E-2</v>
      </c>
      <c r="D180" s="238">
        <f t="shared" si="21"/>
        <v>2.5612973748895606E-2</v>
      </c>
      <c r="E180" s="238">
        <f t="shared" si="21"/>
        <v>2.561297374889562E-2</v>
      </c>
      <c r="F180" s="238">
        <f t="shared" si="21"/>
        <v>2.5612973748895613E-2</v>
      </c>
      <c r="G180" s="238">
        <f t="shared" si="21"/>
        <v>2.561297374889563E-2</v>
      </c>
      <c r="H180" s="238">
        <f t="shared" si="21"/>
        <v>2.5612973748895627E-2</v>
      </c>
      <c r="I180" s="238">
        <f t="shared" si="21"/>
        <v>2.561297374889562E-2</v>
      </c>
      <c r="J180" s="238">
        <f t="shared" si="21"/>
        <v>2.5612973748895623E-2</v>
      </c>
      <c r="K180" s="238">
        <f t="shared" si="21"/>
        <v>2.561297374889562E-2</v>
      </c>
      <c r="L180" s="238">
        <f t="shared" si="21"/>
        <v>2.5612973748895613E-2</v>
      </c>
      <c r="M180" s="238">
        <f t="shared" si="21"/>
        <v>2.5612973748895616E-2</v>
      </c>
      <c r="N180" s="238">
        <f t="shared" si="21"/>
        <v>2.5612973748895634E-2</v>
      </c>
      <c r="O180" s="238">
        <f t="shared" si="21"/>
        <v>2.5612973748895613E-2</v>
      </c>
      <c r="P180" s="238">
        <f t="shared" si="21"/>
        <v>2.5612973748895623E-2</v>
      </c>
      <c r="Q180" s="238">
        <f t="shared" si="21"/>
        <v>2.5612973748895616E-2</v>
      </c>
    </row>
    <row r="181" spans="1:17" x14ac:dyDescent="0.25">
      <c r="A181" s="127" t="s">
        <v>183</v>
      </c>
      <c r="B181" s="237">
        <f t="shared" ref="B181:Q181" si="22">IF(B$70=0,0,B$70/B$60)</f>
        <v>7.1600568860192892E-2</v>
      </c>
      <c r="C181" s="237">
        <f t="shared" si="22"/>
        <v>7.1600568860192879E-2</v>
      </c>
      <c r="D181" s="237">
        <f t="shared" si="22"/>
        <v>7.1600568860192865E-2</v>
      </c>
      <c r="E181" s="237">
        <f t="shared" si="22"/>
        <v>7.1600568860192892E-2</v>
      </c>
      <c r="F181" s="237">
        <f t="shared" si="22"/>
        <v>7.1600568860192879E-2</v>
      </c>
      <c r="G181" s="237">
        <f t="shared" si="22"/>
        <v>7.1600568860192906E-2</v>
      </c>
      <c r="H181" s="237">
        <f t="shared" si="22"/>
        <v>7.1600568860192906E-2</v>
      </c>
      <c r="I181" s="237">
        <f t="shared" si="22"/>
        <v>7.1600568860192906E-2</v>
      </c>
      <c r="J181" s="237">
        <f t="shared" si="22"/>
        <v>7.1600568860192906E-2</v>
      </c>
      <c r="K181" s="237">
        <f t="shared" si="22"/>
        <v>7.1600568860192892E-2</v>
      </c>
      <c r="L181" s="237">
        <f t="shared" si="22"/>
        <v>7.1600568860192879E-2</v>
      </c>
      <c r="M181" s="237">
        <f t="shared" si="22"/>
        <v>7.1600568860192879E-2</v>
      </c>
      <c r="N181" s="237">
        <f t="shared" si="22"/>
        <v>7.1600568860192934E-2</v>
      </c>
      <c r="O181" s="237">
        <f t="shared" si="22"/>
        <v>7.1600568860192892E-2</v>
      </c>
      <c r="P181" s="237">
        <f t="shared" si="22"/>
        <v>7.1600568860192906E-2</v>
      </c>
      <c r="Q181" s="237">
        <f t="shared" si="22"/>
        <v>7.1600568860192879E-2</v>
      </c>
    </row>
    <row r="182" spans="1:17" x14ac:dyDescent="0.25">
      <c r="A182" s="142" t="s">
        <v>192</v>
      </c>
      <c r="B182" s="235">
        <f t="shared" ref="B182:Q182" si="23">IF(B$71=0,0,B$71/B$60)</f>
        <v>7.0577703590761542E-2</v>
      </c>
      <c r="C182" s="235">
        <f t="shared" si="23"/>
        <v>7.0577703590761556E-2</v>
      </c>
      <c r="D182" s="235">
        <f t="shared" si="23"/>
        <v>7.0577703590761529E-2</v>
      </c>
      <c r="E182" s="235">
        <f t="shared" si="23"/>
        <v>7.0577703590761556E-2</v>
      </c>
      <c r="F182" s="235">
        <f t="shared" si="23"/>
        <v>7.0577703590761542E-2</v>
      </c>
      <c r="G182" s="235">
        <f t="shared" si="23"/>
        <v>7.057770359076157E-2</v>
      </c>
      <c r="H182" s="235">
        <f t="shared" si="23"/>
        <v>7.057770359076157E-2</v>
      </c>
      <c r="I182" s="235">
        <f t="shared" si="23"/>
        <v>7.057770359076157E-2</v>
      </c>
      <c r="J182" s="235">
        <f t="shared" si="23"/>
        <v>7.057770359076157E-2</v>
      </c>
      <c r="K182" s="235">
        <f t="shared" si="23"/>
        <v>7.0577703590761556E-2</v>
      </c>
      <c r="L182" s="235">
        <f t="shared" si="23"/>
        <v>7.0577703590761542E-2</v>
      </c>
      <c r="M182" s="235">
        <f t="shared" si="23"/>
        <v>7.0577703590761542E-2</v>
      </c>
      <c r="N182" s="235">
        <f t="shared" si="23"/>
        <v>7.0577703590761598E-2</v>
      </c>
      <c r="O182" s="235">
        <f t="shared" si="23"/>
        <v>7.0577703590761556E-2</v>
      </c>
      <c r="P182" s="235">
        <f t="shared" si="23"/>
        <v>7.0577703590761584E-2</v>
      </c>
      <c r="Q182" s="235">
        <f t="shared" si="23"/>
        <v>7.0577703590761542E-2</v>
      </c>
    </row>
    <row r="183" spans="1:17" x14ac:dyDescent="0.25">
      <c r="A183" s="142" t="s">
        <v>191</v>
      </c>
      <c r="B183" s="235">
        <f t="shared" ref="B183:Q183" si="24">IF(B$82=0,0,B$82/B$60)</f>
        <v>1.0228652694313414E-3</v>
      </c>
      <c r="C183" s="235">
        <f t="shared" si="24"/>
        <v>1.0228652694313275E-3</v>
      </c>
      <c r="D183" s="235">
        <f t="shared" si="24"/>
        <v>1.0228652694313422E-3</v>
      </c>
      <c r="E183" s="235">
        <f t="shared" si="24"/>
        <v>1.0228652694313418E-3</v>
      </c>
      <c r="F183" s="235">
        <f t="shared" si="24"/>
        <v>1.0228652694313375E-3</v>
      </c>
      <c r="G183" s="235">
        <f t="shared" si="24"/>
        <v>1.022865269431342E-3</v>
      </c>
      <c r="H183" s="235">
        <f t="shared" si="24"/>
        <v>1.022865269431337E-3</v>
      </c>
      <c r="I183" s="235">
        <f t="shared" si="24"/>
        <v>1.0228652694313377E-3</v>
      </c>
      <c r="J183" s="235">
        <f t="shared" si="24"/>
        <v>1.0228652694313414E-3</v>
      </c>
      <c r="K183" s="235">
        <f t="shared" si="24"/>
        <v>1.0228652694313394E-3</v>
      </c>
      <c r="L183" s="235">
        <f t="shared" si="24"/>
        <v>1.0228652694313355E-3</v>
      </c>
      <c r="M183" s="235">
        <f t="shared" si="24"/>
        <v>1.022865269431334E-3</v>
      </c>
      <c r="N183" s="235">
        <f t="shared" si="24"/>
        <v>1.0228652694313349E-3</v>
      </c>
      <c r="O183" s="235">
        <f t="shared" si="24"/>
        <v>1.0228652694313329E-3</v>
      </c>
      <c r="P183" s="235">
        <f t="shared" si="24"/>
        <v>1.0228652694313336E-3</v>
      </c>
      <c r="Q183" s="235">
        <f t="shared" si="24"/>
        <v>1.0228652694313336E-3</v>
      </c>
    </row>
    <row r="184" spans="1:17" x14ac:dyDescent="0.25">
      <c r="A184" s="127" t="s">
        <v>181</v>
      </c>
      <c r="B184" s="237">
        <f t="shared" ref="B184:Q184" si="25">IF(B$83=0,0,B$83/B$60)</f>
        <v>0.59513770647639752</v>
      </c>
      <c r="C184" s="237">
        <f t="shared" si="25"/>
        <v>0.59513770647639752</v>
      </c>
      <c r="D184" s="237">
        <f t="shared" si="25"/>
        <v>0.59513770647639741</v>
      </c>
      <c r="E184" s="237">
        <f t="shared" si="25"/>
        <v>0.59513770647639774</v>
      </c>
      <c r="F184" s="237">
        <f t="shared" si="25"/>
        <v>0.59513770647639763</v>
      </c>
      <c r="G184" s="237">
        <f t="shared" si="25"/>
        <v>0.59513770647639763</v>
      </c>
      <c r="H184" s="237">
        <f t="shared" si="25"/>
        <v>0.59513770647639752</v>
      </c>
      <c r="I184" s="237">
        <f t="shared" si="25"/>
        <v>0.59513770647639763</v>
      </c>
      <c r="J184" s="237">
        <f t="shared" si="25"/>
        <v>0.59513770647639752</v>
      </c>
      <c r="K184" s="237">
        <f t="shared" si="25"/>
        <v>0.59513770647639774</v>
      </c>
      <c r="L184" s="237">
        <f t="shared" si="25"/>
        <v>0.59513770647639763</v>
      </c>
      <c r="M184" s="237">
        <f t="shared" si="25"/>
        <v>0.59513770647639763</v>
      </c>
      <c r="N184" s="237">
        <f t="shared" si="25"/>
        <v>0.59513770647639741</v>
      </c>
      <c r="O184" s="237">
        <f t="shared" si="25"/>
        <v>0.59513770647639763</v>
      </c>
      <c r="P184" s="237">
        <f t="shared" si="25"/>
        <v>0.59513770647639741</v>
      </c>
      <c r="Q184" s="237">
        <f t="shared" si="25"/>
        <v>0.59513770647639763</v>
      </c>
    </row>
    <row r="185" spans="1:17" x14ac:dyDescent="0.25">
      <c r="A185" s="142" t="s">
        <v>190</v>
      </c>
      <c r="B185" s="235">
        <f t="shared" ref="B185:Q185" si="26">IF(B$84=0,0,B$84/B$60)</f>
        <v>0.5359062008823694</v>
      </c>
      <c r="C185" s="235">
        <f t="shared" si="26"/>
        <v>0.58401935553012474</v>
      </c>
      <c r="D185" s="235">
        <f t="shared" si="26"/>
        <v>0.58105168460447998</v>
      </c>
      <c r="E185" s="235">
        <f t="shared" si="26"/>
        <v>0.43146856458682992</v>
      </c>
      <c r="F185" s="235">
        <f t="shared" si="26"/>
        <v>0.34809695872494423</v>
      </c>
      <c r="G185" s="235">
        <f t="shared" si="26"/>
        <v>0.27928285302715183</v>
      </c>
      <c r="H185" s="235">
        <f t="shared" si="26"/>
        <v>9.5923382137261204E-2</v>
      </c>
      <c r="I185" s="235">
        <f t="shared" si="26"/>
        <v>0.15131503997667523</v>
      </c>
      <c r="J185" s="235">
        <f t="shared" si="26"/>
        <v>0.30693809046793136</v>
      </c>
      <c r="K185" s="235">
        <f t="shared" si="26"/>
        <v>0.13967279051575004</v>
      </c>
      <c r="L185" s="235">
        <f t="shared" si="26"/>
        <v>0.5153883379946318</v>
      </c>
      <c r="M185" s="235">
        <f t="shared" si="26"/>
        <v>0.40452833460389981</v>
      </c>
      <c r="N185" s="235">
        <f t="shared" si="26"/>
        <v>0.37823227531414816</v>
      </c>
      <c r="O185" s="235">
        <f t="shared" si="26"/>
        <v>0.20895529854864067</v>
      </c>
      <c r="P185" s="235">
        <f t="shared" si="26"/>
        <v>0.35279289082272819</v>
      </c>
      <c r="Q185" s="235">
        <f t="shared" si="26"/>
        <v>0.26139087877106487</v>
      </c>
    </row>
    <row r="186" spans="1:17" x14ac:dyDescent="0.25">
      <c r="A186" s="142" t="s">
        <v>189</v>
      </c>
      <c r="B186" s="235">
        <f t="shared" ref="B186:Q186" si="27">IF(B$90=0,0,B$90/B$60)</f>
        <v>5.9231505594028233E-2</v>
      </c>
      <c r="C186" s="235">
        <f t="shared" si="27"/>
        <v>1.111835094627278E-2</v>
      </c>
      <c r="D186" s="235">
        <f t="shared" si="27"/>
        <v>1.4086021871917454E-2</v>
      </c>
      <c r="E186" s="235">
        <f t="shared" si="27"/>
        <v>0.16366914188956777</v>
      </c>
      <c r="F186" s="235">
        <f t="shared" si="27"/>
        <v>0.24704074775145332</v>
      </c>
      <c r="G186" s="235">
        <f t="shared" si="27"/>
        <v>0.31585485344924585</v>
      </c>
      <c r="H186" s="235">
        <f t="shared" si="27"/>
        <v>0.49921432433913632</v>
      </c>
      <c r="I186" s="235">
        <f t="shared" si="27"/>
        <v>0.44382266649972241</v>
      </c>
      <c r="J186" s="235">
        <f t="shared" si="27"/>
        <v>0.28819961600846622</v>
      </c>
      <c r="K186" s="235">
        <f t="shared" si="27"/>
        <v>0.4554649159606477</v>
      </c>
      <c r="L186" s="235">
        <f t="shared" si="27"/>
        <v>7.9749368481765864E-2</v>
      </c>
      <c r="M186" s="235">
        <f t="shared" si="27"/>
        <v>0.19060937187249782</v>
      </c>
      <c r="N186" s="235">
        <f t="shared" si="27"/>
        <v>0.21690543116224922</v>
      </c>
      <c r="O186" s="235">
        <f t="shared" si="27"/>
        <v>0.38618240792775693</v>
      </c>
      <c r="P186" s="235">
        <f t="shared" si="27"/>
        <v>0.24234481565366919</v>
      </c>
      <c r="Q186" s="235">
        <f t="shared" si="27"/>
        <v>0.3337468277053327</v>
      </c>
    </row>
    <row r="187" spans="1:17" x14ac:dyDescent="0.25">
      <c r="A187" s="127" t="s">
        <v>180</v>
      </c>
      <c r="B187" s="236">
        <f t="shared" ref="B187:Q187" si="28">IF(B$91=0,0,B$91/B$60)</f>
        <v>0.10228652694313271</v>
      </c>
      <c r="C187" s="236">
        <f t="shared" si="28"/>
        <v>0.10228652694313267</v>
      </c>
      <c r="D187" s="236">
        <f t="shared" si="28"/>
        <v>0.10228652694313267</v>
      </c>
      <c r="E187" s="236">
        <f t="shared" si="28"/>
        <v>0.10228652694313271</v>
      </c>
      <c r="F187" s="236">
        <f t="shared" si="28"/>
        <v>0.10228652694313269</v>
      </c>
      <c r="G187" s="236">
        <f t="shared" si="28"/>
        <v>0.10228652694313274</v>
      </c>
      <c r="H187" s="236">
        <f t="shared" si="28"/>
        <v>0.10228652694313273</v>
      </c>
      <c r="I187" s="236">
        <f t="shared" si="28"/>
        <v>0.10228652694313271</v>
      </c>
      <c r="J187" s="236">
        <f t="shared" si="28"/>
        <v>0.10228652694313271</v>
      </c>
      <c r="K187" s="236">
        <f t="shared" si="28"/>
        <v>0.10228652694313271</v>
      </c>
      <c r="L187" s="236">
        <f t="shared" si="28"/>
        <v>0.10228652694313269</v>
      </c>
      <c r="M187" s="236">
        <f t="shared" si="28"/>
        <v>0.10228652694313271</v>
      </c>
      <c r="N187" s="236">
        <f t="shared" si="28"/>
        <v>0.10228652694313276</v>
      </c>
      <c r="O187" s="236">
        <f t="shared" si="28"/>
        <v>0.10228652694313271</v>
      </c>
      <c r="P187" s="236">
        <f t="shared" si="28"/>
        <v>0.10228652694313274</v>
      </c>
      <c r="Q187" s="236">
        <f t="shared" si="28"/>
        <v>0.10228652694313266</v>
      </c>
    </row>
    <row r="188" spans="1:17" x14ac:dyDescent="0.25">
      <c r="A188" s="142" t="s">
        <v>188</v>
      </c>
      <c r="B188" s="235">
        <f t="shared" ref="B188:Q188" si="29">IF(B$92=0,0,B$92/B$60)</f>
        <v>1.1052766469143964E-2</v>
      </c>
      <c r="C188" s="235">
        <f t="shared" si="29"/>
        <v>1.2045073446633428E-2</v>
      </c>
      <c r="D188" s="235">
        <f t="shared" si="29"/>
        <v>1.1983866889134361E-2</v>
      </c>
      <c r="E188" s="235">
        <f t="shared" si="29"/>
        <v>8.8987984749998531E-3</v>
      </c>
      <c r="F188" s="235">
        <f t="shared" si="29"/>
        <v>7.1793056080919626E-3</v>
      </c>
      <c r="G188" s="235">
        <f t="shared" si="29"/>
        <v>5.7600530620150947E-3</v>
      </c>
      <c r="H188" s="235">
        <f t="shared" si="29"/>
        <v>1.9783662513103142E-3</v>
      </c>
      <c r="I188" s="235">
        <f t="shared" si="29"/>
        <v>3.1207882972387507E-3</v>
      </c>
      <c r="J188" s="235">
        <f t="shared" si="29"/>
        <v>6.3304269083680198E-3</v>
      </c>
      <c r="K188" s="235">
        <f t="shared" si="29"/>
        <v>0</v>
      </c>
      <c r="L188" s="235">
        <f t="shared" si="29"/>
        <v>1.0629596991778918E-2</v>
      </c>
      <c r="M188" s="235">
        <f t="shared" si="29"/>
        <v>8.3431712586398039E-3</v>
      </c>
      <c r="N188" s="235">
        <f t="shared" si="29"/>
        <v>7.8008297035134858E-3</v>
      </c>
      <c r="O188" s="235">
        <f t="shared" si="29"/>
        <v>4.3095864790251284E-3</v>
      </c>
      <c r="P188" s="235">
        <f t="shared" si="29"/>
        <v>7.2761565882566159E-3</v>
      </c>
      <c r="Q188" s="235">
        <f t="shared" si="29"/>
        <v>5.3910410729788296E-3</v>
      </c>
    </row>
    <row r="189" spans="1:17" x14ac:dyDescent="0.25">
      <c r="A189" s="142" t="s">
        <v>187</v>
      </c>
      <c r="B189" s="235">
        <f t="shared" ref="B189:Q189" si="30">IF(B$93=0,0,B$93/B$60)</f>
        <v>9.0012143709956777E-2</v>
      </c>
      <c r="C189" s="235">
        <f t="shared" si="30"/>
        <v>9.0012143709956749E-2</v>
      </c>
      <c r="D189" s="235">
        <f t="shared" si="30"/>
        <v>9.0012143709956721E-2</v>
      </c>
      <c r="E189" s="235">
        <f t="shared" si="30"/>
        <v>9.0012143709956763E-2</v>
      </c>
      <c r="F189" s="235">
        <f t="shared" si="30"/>
        <v>9.0012143709956749E-2</v>
      </c>
      <c r="G189" s="235">
        <f t="shared" si="30"/>
        <v>9.0012143709956804E-2</v>
      </c>
      <c r="H189" s="235">
        <f t="shared" si="30"/>
        <v>9.0012143709956791E-2</v>
      </c>
      <c r="I189" s="235">
        <f t="shared" si="30"/>
        <v>9.0012143709956763E-2</v>
      </c>
      <c r="J189" s="235">
        <f t="shared" si="30"/>
        <v>9.0012143709956777E-2</v>
      </c>
      <c r="K189" s="235">
        <f t="shared" si="30"/>
        <v>9.0012143709956763E-2</v>
      </c>
      <c r="L189" s="235">
        <f t="shared" si="30"/>
        <v>9.0012143709956749E-2</v>
      </c>
      <c r="M189" s="235">
        <f t="shared" si="30"/>
        <v>9.0012143709956777E-2</v>
      </c>
      <c r="N189" s="235">
        <f t="shared" si="30"/>
        <v>9.0012143709956818E-2</v>
      </c>
      <c r="O189" s="235">
        <f t="shared" si="30"/>
        <v>9.0012143709956763E-2</v>
      </c>
      <c r="P189" s="235">
        <f t="shared" si="30"/>
        <v>9.0012143709956791E-2</v>
      </c>
      <c r="Q189" s="235">
        <f t="shared" si="30"/>
        <v>9.0012143709956735E-2</v>
      </c>
    </row>
    <row r="190" spans="1:17" x14ac:dyDescent="0.25">
      <c r="A190" s="142" t="s">
        <v>186</v>
      </c>
      <c r="B190" s="235">
        <f t="shared" ref="B190:Q190" si="31">IF(B$104=0,0,B$104/B$60)</f>
        <v>1.2216167640319729E-3</v>
      </c>
      <c r="C190" s="235">
        <f t="shared" si="31"/>
        <v>2.2930978654250116E-4</v>
      </c>
      <c r="D190" s="235">
        <f t="shared" si="31"/>
        <v>2.9051634404157859E-4</v>
      </c>
      <c r="E190" s="235">
        <f t="shared" si="31"/>
        <v>3.375584758176094E-3</v>
      </c>
      <c r="F190" s="235">
        <f t="shared" si="31"/>
        <v>5.095077625083968E-3</v>
      </c>
      <c r="G190" s="235">
        <f t="shared" si="31"/>
        <v>6.5143301711608472E-3</v>
      </c>
      <c r="H190" s="235">
        <f t="shared" si="31"/>
        <v>1.0296016981865627E-2</v>
      </c>
      <c r="I190" s="235">
        <f t="shared" si="31"/>
        <v>9.1535949359371899E-3</v>
      </c>
      <c r="J190" s="235">
        <f t="shared" si="31"/>
        <v>5.9439563248079143E-3</v>
      </c>
      <c r="K190" s="235">
        <f t="shared" si="31"/>
        <v>1.227438323317594E-2</v>
      </c>
      <c r="L190" s="235">
        <f t="shared" si="31"/>
        <v>1.6447862413970192E-3</v>
      </c>
      <c r="M190" s="235">
        <f t="shared" si="31"/>
        <v>3.931211974536131E-3</v>
      </c>
      <c r="N190" s="235">
        <f t="shared" si="31"/>
        <v>4.4735535296624596E-3</v>
      </c>
      <c r="O190" s="235">
        <f t="shared" si="31"/>
        <v>7.9647967541508161E-3</v>
      </c>
      <c r="P190" s="235">
        <f t="shared" si="31"/>
        <v>4.9982266449193355E-3</v>
      </c>
      <c r="Q190" s="235">
        <f t="shared" si="31"/>
        <v>6.8833421601970941E-3</v>
      </c>
    </row>
    <row r="191" spans="1:17" x14ac:dyDescent="0.25">
      <c r="A191" s="72" t="s">
        <v>179</v>
      </c>
      <c r="B191" s="234">
        <f t="shared" ref="B191:Q191" si="32">IF(B$105=0,0,B$105/B$60)</f>
        <v>7.1600568860192879E-2</v>
      </c>
      <c r="C191" s="234">
        <f t="shared" si="32"/>
        <v>7.1600568860192865E-2</v>
      </c>
      <c r="D191" s="234">
        <f t="shared" si="32"/>
        <v>7.1600568860192851E-2</v>
      </c>
      <c r="E191" s="234">
        <f t="shared" si="32"/>
        <v>7.1600568860192879E-2</v>
      </c>
      <c r="F191" s="234">
        <f t="shared" si="32"/>
        <v>7.1600568860192865E-2</v>
      </c>
      <c r="G191" s="234">
        <f t="shared" si="32"/>
        <v>7.1600568860192906E-2</v>
      </c>
      <c r="H191" s="234">
        <f t="shared" si="32"/>
        <v>7.1600568860192892E-2</v>
      </c>
      <c r="I191" s="234">
        <f t="shared" si="32"/>
        <v>7.1600568860192892E-2</v>
      </c>
      <c r="J191" s="234">
        <f t="shared" si="32"/>
        <v>7.1600568860192892E-2</v>
      </c>
      <c r="K191" s="234">
        <f t="shared" si="32"/>
        <v>7.1600568860192879E-2</v>
      </c>
      <c r="L191" s="234">
        <f t="shared" si="32"/>
        <v>7.1600568860192865E-2</v>
      </c>
      <c r="M191" s="234">
        <f t="shared" si="32"/>
        <v>7.1600568860192879E-2</v>
      </c>
      <c r="N191" s="234">
        <f t="shared" si="32"/>
        <v>7.1600568860192906E-2</v>
      </c>
      <c r="O191" s="234">
        <f t="shared" si="32"/>
        <v>7.1600568860192865E-2</v>
      </c>
      <c r="P191" s="234">
        <f t="shared" si="32"/>
        <v>7.1600568860192906E-2</v>
      </c>
      <c r="Q191" s="234">
        <f t="shared" si="32"/>
        <v>7.1600568860192865E-2</v>
      </c>
    </row>
    <row r="192" spans="1:17" hidden="1" x14ac:dyDescent="0.25">
      <c r="A192" s="40"/>
      <c r="B192" s="40"/>
      <c r="C192" s="40"/>
      <c r="D192" s="40"/>
      <c r="E192" s="40"/>
      <c r="F192" s="40"/>
      <c r="G192" s="40"/>
      <c r="H192" s="40"/>
      <c r="I192" s="40"/>
      <c r="J192" s="40"/>
      <c r="K192" s="40"/>
      <c r="L192" s="40"/>
      <c r="M192" s="40"/>
      <c r="N192" s="40"/>
      <c r="O192" s="40"/>
      <c r="P192" s="40"/>
      <c r="Q192" s="40"/>
    </row>
    <row r="193" spans="1:17" x14ac:dyDescent="0.25">
      <c r="A193" s="40"/>
      <c r="B193" s="40"/>
      <c r="C193" s="40"/>
      <c r="D193" s="40"/>
      <c r="E193" s="40"/>
      <c r="F193" s="40"/>
      <c r="G193" s="40"/>
      <c r="H193" s="40"/>
      <c r="I193" s="40"/>
      <c r="J193" s="40"/>
      <c r="K193" s="40"/>
      <c r="L193" s="40"/>
      <c r="M193" s="40"/>
      <c r="N193" s="40"/>
      <c r="O193" s="40"/>
      <c r="P193" s="40"/>
      <c r="Q193" s="40"/>
    </row>
    <row r="194" spans="1:17" x14ac:dyDescent="0.25">
      <c r="A194" s="78" t="s">
        <v>39</v>
      </c>
      <c r="B194" s="77">
        <f t="shared" ref="B194:Q194" si="33">SUM(B$195:B$199,B$201:B$202,B$204:B$205,B$207:B$210)</f>
        <v>1</v>
      </c>
      <c r="C194" s="77">
        <f t="shared" si="33"/>
        <v>1</v>
      </c>
      <c r="D194" s="77">
        <f t="shared" si="33"/>
        <v>1</v>
      </c>
      <c r="E194" s="77">
        <f t="shared" si="33"/>
        <v>1</v>
      </c>
      <c r="F194" s="77">
        <f t="shared" si="33"/>
        <v>1</v>
      </c>
      <c r="G194" s="77">
        <f t="shared" si="33"/>
        <v>1</v>
      </c>
      <c r="H194" s="77">
        <f t="shared" si="33"/>
        <v>1</v>
      </c>
      <c r="I194" s="77">
        <f t="shared" si="33"/>
        <v>1</v>
      </c>
      <c r="J194" s="77">
        <f t="shared" si="33"/>
        <v>1</v>
      </c>
      <c r="K194" s="77">
        <f t="shared" si="33"/>
        <v>0.99999999999999989</v>
      </c>
      <c r="L194" s="77">
        <f t="shared" si="33"/>
        <v>1.0000000000000002</v>
      </c>
      <c r="M194" s="77">
        <f t="shared" si="33"/>
        <v>1</v>
      </c>
      <c r="N194" s="77">
        <f t="shared" si="33"/>
        <v>1</v>
      </c>
      <c r="O194" s="77">
        <f t="shared" si="33"/>
        <v>1.0000000000000002</v>
      </c>
      <c r="P194" s="77">
        <f t="shared" si="33"/>
        <v>1.0000000000000002</v>
      </c>
      <c r="Q194" s="77">
        <f t="shared" si="33"/>
        <v>1</v>
      </c>
    </row>
    <row r="195" spans="1:17" x14ac:dyDescent="0.25">
      <c r="A195" s="132" t="s">
        <v>83</v>
      </c>
      <c r="B195" s="240">
        <f t="shared" ref="B195:Q195" si="34">IF(B$109=0,0,B$109/B$108)</f>
        <v>1.0623053728393818E-2</v>
      </c>
      <c r="C195" s="240">
        <f t="shared" si="34"/>
        <v>1.0623053728393818E-2</v>
      </c>
      <c r="D195" s="240">
        <f t="shared" si="34"/>
        <v>1.0623053728393818E-2</v>
      </c>
      <c r="E195" s="240">
        <f t="shared" si="34"/>
        <v>1.0623053728393818E-2</v>
      </c>
      <c r="F195" s="240">
        <f t="shared" si="34"/>
        <v>1.0623053728393818E-2</v>
      </c>
      <c r="G195" s="240">
        <f t="shared" si="34"/>
        <v>1.0623053728393821E-2</v>
      </c>
      <c r="H195" s="240">
        <f t="shared" si="34"/>
        <v>1.062305372839382E-2</v>
      </c>
      <c r="I195" s="240">
        <f t="shared" si="34"/>
        <v>1.062305372839382E-2</v>
      </c>
      <c r="J195" s="240">
        <f t="shared" si="34"/>
        <v>1.0623053728393818E-2</v>
      </c>
      <c r="K195" s="240">
        <f t="shared" si="34"/>
        <v>1.0623053728393818E-2</v>
      </c>
      <c r="L195" s="240">
        <f t="shared" si="34"/>
        <v>1.062305372839382E-2</v>
      </c>
      <c r="M195" s="240">
        <f t="shared" si="34"/>
        <v>1.062305372839382E-2</v>
      </c>
      <c r="N195" s="240">
        <f t="shared" si="34"/>
        <v>1.0623053728393821E-2</v>
      </c>
      <c r="O195" s="240">
        <f t="shared" si="34"/>
        <v>1.062305372839382E-2</v>
      </c>
      <c r="P195" s="240">
        <f t="shared" si="34"/>
        <v>1.0623053728393821E-2</v>
      </c>
      <c r="Q195" s="240">
        <f t="shared" si="34"/>
        <v>1.062305372839382E-2</v>
      </c>
    </row>
    <row r="196" spans="1:17" x14ac:dyDescent="0.25">
      <c r="A196" s="76" t="s">
        <v>82</v>
      </c>
      <c r="B196" s="239">
        <f t="shared" ref="B196:Q196" si="35">IF(B$110=0,0,B$110/B$108)</f>
        <v>6.0840709203006951E-2</v>
      </c>
      <c r="C196" s="239">
        <f t="shared" si="35"/>
        <v>6.0840709203006951E-2</v>
      </c>
      <c r="D196" s="239">
        <f t="shared" si="35"/>
        <v>6.0840709203006951E-2</v>
      </c>
      <c r="E196" s="239">
        <f t="shared" si="35"/>
        <v>6.0840709203006958E-2</v>
      </c>
      <c r="F196" s="239">
        <f t="shared" si="35"/>
        <v>6.0840709203006951E-2</v>
      </c>
      <c r="G196" s="239">
        <f t="shared" si="35"/>
        <v>6.0840709203006965E-2</v>
      </c>
      <c r="H196" s="239">
        <f t="shared" si="35"/>
        <v>6.0840709203006958E-2</v>
      </c>
      <c r="I196" s="239">
        <f t="shared" si="35"/>
        <v>6.0840709203006972E-2</v>
      </c>
      <c r="J196" s="239">
        <f t="shared" si="35"/>
        <v>6.0840709203006958E-2</v>
      </c>
      <c r="K196" s="239">
        <f t="shared" si="35"/>
        <v>6.0840709203006944E-2</v>
      </c>
      <c r="L196" s="239">
        <f t="shared" si="35"/>
        <v>6.0840709203006965E-2</v>
      </c>
      <c r="M196" s="239">
        <f t="shared" si="35"/>
        <v>6.0840709203006958E-2</v>
      </c>
      <c r="N196" s="239">
        <f t="shared" si="35"/>
        <v>6.0840709203006972E-2</v>
      </c>
      <c r="O196" s="239">
        <f t="shared" si="35"/>
        <v>6.0840709203006958E-2</v>
      </c>
      <c r="P196" s="239">
        <f t="shared" si="35"/>
        <v>6.0840709203006972E-2</v>
      </c>
      <c r="Q196" s="239">
        <f t="shared" si="35"/>
        <v>6.0840709203006958E-2</v>
      </c>
    </row>
    <row r="197" spans="1:17" x14ac:dyDescent="0.25">
      <c r="A197" s="76" t="s">
        <v>81</v>
      </c>
      <c r="B197" s="239">
        <f t="shared" ref="B197:Q197" si="36">IF(B$111=0,0,B$111/B$108)</f>
        <v>1.0368146769638683E-2</v>
      </c>
      <c r="C197" s="239">
        <f t="shared" si="36"/>
        <v>1.0368146769638683E-2</v>
      </c>
      <c r="D197" s="239">
        <f t="shared" si="36"/>
        <v>1.0368146769638683E-2</v>
      </c>
      <c r="E197" s="239">
        <f t="shared" si="36"/>
        <v>1.0368146769638683E-2</v>
      </c>
      <c r="F197" s="239">
        <f t="shared" si="36"/>
        <v>1.0368146769638683E-2</v>
      </c>
      <c r="G197" s="239">
        <f t="shared" si="36"/>
        <v>1.0368146769638686E-2</v>
      </c>
      <c r="H197" s="239">
        <f t="shared" si="36"/>
        <v>1.0368146769638684E-2</v>
      </c>
      <c r="I197" s="239">
        <f t="shared" si="36"/>
        <v>1.0368146769638686E-2</v>
      </c>
      <c r="J197" s="239">
        <f t="shared" si="36"/>
        <v>1.0368146769638683E-2</v>
      </c>
      <c r="K197" s="239">
        <f t="shared" si="36"/>
        <v>1.0368146769638683E-2</v>
      </c>
      <c r="L197" s="239">
        <f t="shared" si="36"/>
        <v>1.0368146769638684E-2</v>
      </c>
      <c r="M197" s="239">
        <f t="shared" si="36"/>
        <v>1.0368146769638684E-2</v>
      </c>
      <c r="N197" s="239">
        <f t="shared" si="36"/>
        <v>1.0368146769638686E-2</v>
      </c>
      <c r="O197" s="239">
        <f t="shared" si="36"/>
        <v>1.0368146769638684E-2</v>
      </c>
      <c r="P197" s="239">
        <f t="shared" si="36"/>
        <v>1.0368146769638686E-2</v>
      </c>
      <c r="Q197" s="239">
        <f t="shared" si="36"/>
        <v>1.0368146769638684E-2</v>
      </c>
    </row>
    <row r="198" spans="1:17" x14ac:dyDescent="0.25">
      <c r="A198" s="76" t="s">
        <v>80</v>
      </c>
      <c r="B198" s="239">
        <f t="shared" ref="B198:Q198" si="37">IF(B$112=0,0,B$112/B$108)</f>
        <v>8.0613665567268372E-2</v>
      </c>
      <c r="C198" s="239">
        <f t="shared" si="37"/>
        <v>8.0613665567268372E-2</v>
      </c>
      <c r="D198" s="239">
        <f t="shared" si="37"/>
        <v>8.0613665567268372E-2</v>
      </c>
      <c r="E198" s="239">
        <f t="shared" si="37"/>
        <v>8.0613665567268372E-2</v>
      </c>
      <c r="F198" s="239">
        <f t="shared" si="37"/>
        <v>8.0613665567268372E-2</v>
      </c>
      <c r="G198" s="239">
        <f t="shared" si="37"/>
        <v>8.0613665567268386E-2</v>
      </c>
      <c r="H198" s="239">
        <f t="shared" si="37"/>
        <v>8.0613665567268386E-2</v>
      </c>
      <c r="I198" s="239">
        <f t="shared" si="37"/>
        <v>8.0613665567268386E-2</v>
      </c>
      <c r="J198" s="239">
        <f t="shared" si="37"/>
        <v>8.0613665567268386E-2</v>
      </c>
      <c r="K198" s="239">
        <f t="shared" si="37"/>
        <v>8.0613665567268372E-2</v>
      </c>
      <c r="L198" s="239">
        <f t="shared" si="37"/>
        <v>8.0613665567268386E-2</v>
      </c>
      <c r="M198" s="239">
        <f t="shared" si="37"/>
        <v>8.0613665567268386E-2</v>
      </c>
      <c r="N198" s="239">
        <f t="shared" si="37"/>
        <v>8.0613665567268386E-2</v>
      </c>
      <c r="O198" s="239">
        <f t="shared" si="37"/>
        <v>8.0613665567268386E-2</v>
      </c>
      <c r="P198" s="239">
        <f t="shared" si="37"/>
        <v>8.06136655672684E-2</v>
      </c>
      <c r="Q198" s="239">
        <f t="shared" si="37"/>
        <v>8.0613665567268386E-2</v>
      </c>
    </row>
    <row r="199" spans="1:17" x14ac:dyDescent="0.25">
      <c r="A199" s="129" t="s">
        <v>79</v>
      </c>
      <c r="B199" s="238">
        <f t="shared" ref="B199:Q199" si="38">IF(B$113=0,0,B$113/B$108)</f>
        <v>2.9744550439502689E-2</v>
      </c>
      <c r="C199" s="238">
        <f t="shared" si="38"/>
        <v>2.9744550439502689E-2</v>
      </c>
      <c r="D199" s="238">
        <f t="shared" si="38"/>
        <v>2.9744550439502686E-2</v>
      </c>
      <c r="E199" s="238">
        <f t="shared" si="38"/>
        <v>2.9744550439502689E-2</v>
      </c>
      <c r="F199" s="238">
        <f t="shared" si="38"/>
        <v>2.9744550439502689E-2</v>
      </c>
      <c r="G199" s="238">
        <f t="shared" si="38"/>
        <v>2.97445504395027E-2</v>
      </c>
      <c r="H199" s="238">
        <f t="shared" si="38"/>
        <v>2.9744550439502693E-2</v>
      </c>
      <c r="I199" s="238">
        <f t="shared" si="38"/>
        <v>2.9744550439502693E-2</v>
      </c>
      <c r="J199" s="238">
        <f t="shared" si="38"/>
        <v>2.9744550439502693E-2</v>
      </c>
      <c r="K199" s="238">
        <f t="shared" si="38"/>
        <v>2.9744550439502693E-2</v>
      </c>
      <c r="L199" s="238">
        <f t="shared" si="38"/>
        <v>2.9744550439502686E-2</v>
      </c>
      <c r="M199" s="238">
        <f t="shared" si="38"/>
        <v>2.9744550439502696E-2</v>
      </c>
      <c r="N199" s="238">
        <f t="shared" si="38"/>
        <v>2.97445504395027E-2</v>
      </c>
      <c r="O199" s="238">
        <f t="shared" si="38"/>
        <v>2.9744550439502689E-2</v>
      </c>
      <c r="P199" s="238">
        <f t="shared" si="38"/>
        <v>2.9744550439502696E-2</v>
      </c>
      <c r="Q199" s="238">
        <f t="shared" si="38"/>
        <v>2.9744550439502689E-2</v>
      </c>
    </row>
    <row r="200" spans="1:17" x14ac:dyDescent="0.25">
      <c r="A200" s="127" t="s">
        <v>183</v>
      </c>
      <c r="B200" s="237">
        <f t="shared" ref="B200:Q200" si="39">IF(B$118=0,0,B$118/B$108)</f>
        <v>0.10152672426236434</v>
      </c>
      <c r="C200" s="237">
        <f t="shared" si="39"/>
        <v>0.10152672426236434</v>
      </c>
      <c r="D200" s="237">
        <f t="shared" si="39"/>
        <v>0.10152672426236437</v>
      </c>
      <c r="E200" s="237">
        <f t="shared" si="39"/>
        <v>0.10152672426236435</v>
      </c>
      <c r="F200" s="237">
        <f t="shared" si="39"/>
        <v>0.10152672426236437</v>
      </c>
      <c r="G200" s="237">
        <f t="shared" si="39"/>
        <v>0.10152672426236438</v>
      </c>
      <c r="H200" s="237">
        <f t="shared" si="39"/>
        <v>0.10152672426236438</v>
      </c>
      <c r="I200" s="237">
        <f t="shared" si="39"/>
        <v>0.10152672426236438</v>
      </c>
      <c r="J200" s="237">
        <f t="shared" si="39"/>
        <v>0.10152672426236437</v>
      </c>
      <c r="K200" s="237">
        <f t="shared" si="39"/>
        <v>0.10152672426236435</v>
      </c>
      <c r="L200" s="237">
        <f t="shared" si="39"/>
        <v>0.10152672426236437</v>
      </c>
      <c r="M200" s="237">
        <f t="shared" si="39"/>
        <v>0.10152672426236437</v>
      </c>
      <c r="N200" s="237">
        <f t="shared" si="39"/>
        <v>0.10152672426236435</v>
      </c>
      <c r="O200" s="237">
        <f t="shared" si="39"/>
        <v>0.10152672426236437</v>
      </c>
      <c r="P200" s="237">
        <f t="shared" si="39"/>
        <v>0.10152672426236439</v>
      </c>
      <c r="Q200" s="237">
        <f t="shared" si="39"/>
        <v>0.10152672426236438</v>
      </c>
    </row>
    <row r="201" spans="1:17" x14ac:dyDescent="0.25">
      <c r="A201" s="142" t="s">
        <v>192</v>
      </c>
      <c r="B201" s="235">
        <f t="shared" ref="B201:Q201" si="40">IF(B$119=0,0,B$119/B$108)</f>
        <v>8.6297715623009696E-2</v>
      </c>
      <c r="C201" s="235">
        <f t="shared" si="40"/>
        <v>8.6297715623009696E-2</v>
      </c>
      <c r="D201" s="235">
        <f t="shared" si="40"/>
        <v>8.6297715623009696E-2</v>
      </c>
      <c r="E201" s="235">
        <f t="shared" si="40"/>
        <v>8.6297715623009696E-2</v>
      </c>
      <c r="F201" s="235">
        <f t="shared" si="40"/>
        <v>8.6297715623009696E-2</v>
      </c>
      <c r="G201" s="235">
        <f t="shared" si="40"/>
        <v>8.629771562300971E-2</v>
      </c>
      <c r="H201" s="235">
        <f t="shared" si="40"/>
        <v>8.629771562300971E-2</v>
      </c>
      <c r="I201" s="235">
        <f t="shared" si="40"/>
        <v>8.6297715623009738E-2</v>
      </c>
      <c r="J201" s="235">
        <f t="shared" si="40"/>
        <v>8.629771562300971E-2</v>
      </c>
      <c r="K201" s="235">
        <f t="shared" si="40"/>
        <v>8.6297715623009696E-2</v>
      </c>
      <c r="L201" s="235">
        <f t="shared" si="40"/>
        <v>8.6297715623009696E-2</v>
      </c>
      <c r="M201" s="235">
        <f t="shared" si="40"/>
        <v>8.629771562300971E-2</v>
      </c>
      <c r="N201" s="235">
        <f t="shared" si="40"/>
        <v>8.629771562300971E-2</v>
      </c>
      <c r="O201" s="235">
        <f t="shared" si="40"/>
        <v>8.629771562300971E-2</v>
      </c>
      <c r="P201" s="235">
        <f t="shared" si="40"/>
        <v>8.6297715623009738E-2</v>
      </c>
      <c r="Q201" s="235">
        <f t="shared" si="40"/>
        <v>8.6297715623009696E-2</v>
      </c>
    </row>
    <row r="202" spans="1:17" x14ac:dyDescent="0.25">
      <c r="A202" s="142" t="s">
        <v>191</v>
      </c>
      <c r="B202" s="235">
        <f t="shared" ref="B202:Q202" si="41">IF(B$130=0,0,B$130/B$108)</f>
        <v>1.5229008639354644E-2</v>
      </c>
      <c r="C202" s="235">
        <f t="shared" si="41"/>
        <v>1.5229008639354651E-2</v>
      </c>
      <c r="D202" s="235">
        <f t="shared" si="41"/>
        <v>1.5229008639354667E-2</v>
      </c>
      <c r="E202" s="235">
        <f t="shared" si="41"/>
        <v>1.5229008639354662E-2</v>
      </c>
      <c r="F202" s="235">
        <f t="shared" si="41"/>
        <v>1.5229008639354662E-2</v>
      </c>
      <c r="G202" s="235">
        <f t="shared" si="41"/>
        <v>1.5229008639354669E-2</v>
      </c>
      <c r="H202" s="235">
        <f t="shared" si="41"/>
        <v>1.5229008639354663E-2</v>
      </c>
      <c r="I202" s="235">
        <f t="shared" si="41"/>
        <v>1.5229008639354653E-2</v>
      </c>
      <c r="J202" s="235">
        <f t="shared" si="41"/>
        <v>1.5229008639354667E-2</v>
      </c>
      <c r="K202" s="235">
        <f t="shared" si="41"/>
        <v>1.5229008639354655E-2</v>
      </c>
      <c r="L202" s="235">
        <f t="shared" si="41"/>
        <v>1.5229008639354662E-2</v>
      </c>
      <c r="M202" s="235">
        <f t="shared" si="41"/>
        <v>1.5229008639354653E-2</v>
      </c>
      <c r="N202" s="235">
        <f t="shared" si="41"/>
        <v>1.5229008639354651E-2</v>
      </c>
      <c r="O202" s="235">
        <f t="shared" si="41"/>
        <v>1.522900863935465E-2</v>
      </c>
      <c r="P202" s="235">
        <f t="shared" si="41"/>
        <v>1.5229008639354655E-2</v>
      </c>
      <c r="Q202" s="235">
        <f t="shared" si="41"/>
        <v>1.5229008639354674E-2</v>
      </c>
    </row>
    <row r="203" spans="1:17" x14ac:dyDescent="0.25">
      <c r="A203" s="127" t="s">
        <v>181</v>
      </c>
      <c r="B203" s="237">
        <f t="shared" ref="B203:Q203" si="42">IF(B$131=0,0,B$131/B$108)</f>
        <v>0.30736569495160765</v>
      </c>
      <c r="C203" s="237">
        <f t="shared" si="42"/>
        <v>0.30736569495160765</v>
      </c>
      <c r="D203" s="237">
        <f t="shared" si="42"/>
        <v>0.3073656949516077</v>
      </c>
      <c r="E203" s="237">
        <f t="shared" si="42"/>
        <v>0.3073656949516077</v>
      </c>
      <c r="F203" s="237">
        <f t="shared" si="42"/>
        <v>0.3073656949516077</v>
      </c>
      <c r="G203" s="237">
        <f t="shared" si="42"/>
        <v>0.30736569495160765</v>
      </c>
      <c r="H203" s="237">
        <f t="shared" si="42"/>
        <v>0.30736569495160765</v>
      </c>
      <c r="I203" s="237">
        <f t="shared" si="42"/>
        <v>0.30736569495160759</v>
      </c>
      <c r="J203" s="237">
        <f t="shared" si="42"/>
        <v>0.30736569495160765</v>
      </c>
      <c r="K203" s="237">
        <f t="shared" si="42"/>
        <v>0.3073656949516077</v>
      </c>
      <c r="L203" s="237">
        <f t="shared" si="42"/>
        <v>0.3073656949516077</v>
      </c>
      <c r="M203" s="237">
        <f t="shared" si="42"/>
        <v>0.3073656949516077</v>
      </c>
      <c r="N203" s="237">
        <f t="shared" si="42"/>
        <v>0.30736569495160748</v>
      </c>
      <c r="O203" s="237">
        <f t="shared" si="42"/>
        <v>0.3073656949516077</v>
      </c>
      <c r="P203" s="237">
        <f t="shared" si="42"/>
        <v>0.30736569495160759</v>
      </c>
      <c r="Q203" s="237">
        <f t="shared" si="42"/>
        <v>0.30736569495160776</v>
      </c>
    </row>
    <row r="204" spans="1:17" x14ac:dyDescent="0.25">
      <c r="A204" s="142" t="s">
        <v>190</v>
      </c>
      <c r="B204" s="235">
        <f t="shared" ref="B204:Q204" si="43">IF(B$132=0,0,B$132/B$108)</f>
        <v>0.27677490448106551</v>
      </c>
      <c r="C204" s="235">
        <f t="shared" si="43"/>
        <v>0.30162349507395209</v>
      </c>
      <c r="D204" s="235">
        <f t="shared" si="43"/>
        <v>0.30009080738415839</v>
      </c>
      <c r="E204" s="235">
        <f t="shared" si="43"/>
        <v>0.22283688927927653</v>
      </c>
      <c r="F204" s="235">
        <f t="shared" si="43"/>
        <v>0.17977866712983476</v>
      </c>
      <c r="G204" s="235">
        <f t="shared" si="43"/>
        <v>0.14423883291986073</v>
      </c>
      <c r="H204" s="235">
        <f t="shared" si="43"/>
        <v>4.9540730980212555E-2</v>
      </c>
      <c r="I204" s="235">
        <f t="shared" si="43"/>
        <v>7.8148388033460234E-2</v>
      </c>
      <c r="J204" s="235">
        <f t="shared" si="43"/>
        <v>0.1585216975115937</v>
      </c>
      <c r="K204" s="235">
        <f t="shared" si="43"/>
        <v>7.2135614758609481E-2</v>
      </c>
      <c r="L204" s="235">
        <f t="shared" si="43"/>
        <v>0.2661782188454842</v>
      </c>
      <c r="M204" s="235">
        <f t="shared" si="43"/>
        <v>0.20892329849054059</v>
      </c>
      <c r="N204" s="235">
        <f t="shared" si="43"/>
        <v>0.19534239704516432</v>
      </c>
      <c r="O204" s="235">
        <f t="shared" si="43"/>
        <v>0.10791736072728692</v>
      </c>
      <c r="P204" s="235">
        <f t="shared" si="43"/>
        <v>0.18220393512575217</v>
      </c>
      <c r="Q204" s="235">
        <f t="shared" si="43"/>
        <v>0.13499831758797504</v>
      </c>
    </row>
    <row r="205" spans="1:17" x14ac:dyDescent="0.25">
      <c r="A205" s="142" t="s">
        <v>189</v>
      </c>
      <c r="B205" s="235">
        <f t="shared" ref="B205:Q205" si="44">IF(B$138=0,0,B$138/B$108)</f>
        <v>3.0590790470542202E-2</v>
      </c>
      <c r="C205" s="235">
        <f t="shared" si="44"/>
        <v>5.742199877655587E-3</v>
      </c>
      <c r="D205" s="235">
        <f t="shared" si="44"/>
        <v>7.2748875674493356E-3</v>
      </c>
      <c r="E205" s="235">
        <f t="shared" si="44"/>
        <v>8.4528805672331161E-2</v>
      </c>
      <c r="F205" s="235">
        <f t="shared" si="44"/>
        <v>0.12758702782177295</v>
      </c>
      <c r="G205" s="235">
        <f t="shared" si="44"/>
        <v>0.16312686203174692</v>
      </c>
      <c r="H205" s="235">
        <f t="shared" si="44"/>
        <v>0.25782496397139509</v>
      </c>
      <c r="I205" s="235">
        <f t="shared" si="44"/>
        <v>0.2292173069181474</v>
      </c>
      <c r="J205" s="235">
        <f t="shared" si="44"/>
        <v>0.14884399744001389</v>
      </c>
      <c r="K205" s="235">
        <f t="shared" si="44"/>
        <v>0.23523008019299824</v>
      </c>
      <c r="L205" s="235">
        <f t="shared" si="44"/>
        <v>4.1187476106123562E-2</v>
      </c>
      <c r="M205" s="235">
        <f t="shared" si="44"/>
        <v>9.8442396461067116E-2</v>
      </c>
      <c r="N205" s="235">
        <f t="shared" si="44"/>
        <v>0.11202329790644316</v>
      </c>
      <c r="O205" s="235">
        <f t="shared" si="44"/>
        <v>0.19944833422432079</v>
      </c>
      <c r="P205" s="235">
        <f t="shared" si="44"/>
        <v>0.12516175982585537</v>
      </c>
      <c r="Q205" s="235">
        <f t="shared" si="44"/>
        <v>0.1723673773636327</v>
      </c>
    </row>
    <row r="206" spans="1:17" x14ac:dyDescent="0.25">
      <c r="A206" s="127" t="s">
        <v>180</v>
      </c>
      <c r="B206" s="236">
        <f t="shared" ref="B206:Q206" si="45">IF(B$139=0,0,B$139/B$108)</f>
        <v>0.15342979041469901</v>
      </c>
      <c r="C206" s="236">
        <f t="shared" si="45"/>
        <v>0.15342979041469898</v>
      </c>
      <c r="D206" s="236">
        <f t="shared" si="45"/>
        <v>0.15342979041469901</v>
      </c>
      <c r="E206" s="236">
        <f t="shared" si="45"/>
        <v>0.15342979041469901</v>
      </c>
      <c r="F206" s="236">
        <f t="shared" si="45"/>
        <v>0.15342979041469901</v>
      </c>
      <c r="G206" s="236">
        <f t="shared" si="45"/>
        <v>0.15342979041469909</v>
      </c>
      <c r="H206" s="236">
        <f t="shared" si="45"/>
        <v>0.15342979041469906</v>
      </c>
      <c r="I206" s="236">
        <f t="shared" si="45"/>
        <v>0.15342979041469904</v>
      </c>
      <c r="J206" s="236">
        <f t="shared" si="45"/>
        <v>0.15342979041469904</v>
      </c>
      <c r="K206" s="236">
        <f t="shared" si="45"/>
        <v>0.15342979041469901</v>
      </c>
      <c r="L206" s="236">
        <f t="shared" si="45"/>
        <v>0.15342979041469904</v>
      </c>
      <c r="M206" s="236">
        <f t="shared" si="45"/>
        <v>0.15342979041469904</v>
      </c>
      <c r="N206" s="236">
        <f t="shared" si="45"/>
        <v>0.15342979041469909</v>
      </c>
      <c r="O206" s="236">
        <f t="shared" si="45"/>
        <v>0.15342979041469904</v>
      </c>
      <c r="P206" s="236">
        <f t="shared" si="45"/>
        <v>0.15342979041469909</v>
      </c>
      <c r="Q206" s="236">
        <f t="shared" si="45"/>
        <v>0.15342979041469904</v>
      </c>
    </row>
    <row r="207" spans="1:17" x14ac:dyDescent="0.25">
      <c r="A207" s="142" t="s">
        <v>188</v>
      </c>
      <c r="B207" s="235">
        <f t="shared" ref="B207:Q207" si="46">IF(B$140=0,0,B$140/B$108)</f>
        <v>9.0909004208708996E-2</v>
      </c>
      <c r="C207" s="235">
        <f t="shared" si="46"/>
        <v>9.9070729098559879E-2</v>
      </c>
      <c r="D207" s="235">
        <f t="shared" si="46"/>
        <v>9.8567305163129962E-2</v>
      </c>
      <c r="E207" s="235">
        <f t="shared" si="46"/>
        <v>7.3192617456873638E-2</v>
      </c>
      <c r="F207" s="235">
        <f t="shared" si="46"/>
        <v>5.904978862655634E-2</v>
      </c>
      <c r="G207" s="235">
        <f t="shared" si="46"/>
        <v>4.7376436435074089E-2</v>
      </c>
      <c r="H207" s="235">
        <f t="shared" si="46"/>
        <v>1.6272062417027312E-2</v>
      </c>
      <c r="I207" s="235">
        <f t="shared" si="46"/>
        <v>2.5668483744788688E-2</v>
      </c>
      <c r="J207" s="235">
        <f t="shared" si="46"/>
        <v>5.2067761321326927E-2</v>
      </c>
      <c r="K207" s="235">
        <f t="shared" si="46"/>
        <v>0</v>
      </c>
      <c r="L207" s="235">
        <f t="shared" si="46"/>
        <v>8.7428435257381504E-2</v>
      </c>
      <c r="M207" s="235">
        <f t="shared" si="46"/>
        <v>6.8622583602312312E-2</v>
      </c>
      <c r="N207" s="235">
        <f t="shared" si="46"/>
        <v>6.416182431139833E-2</v>
      </c>
      <c r="O207" s="235">
        <f t="shared" si="46"/>
        <v>3.5446348789981631E-2</v>
      </c>
      <c r="P207" s="235">
        <f t="shared" si="46"/>
        <v>5.9846387938410538E-2</v>
      </c>
      <c r="Q207" s="235">
        <f t="shared" si="46"/>
        <v>4.4341312825250868E-2</v>
      </c>
    </row>
    <row r="208" spans="1:17" x14ac:dyDescent="0.25">
      <c r="A208" s="142" t="s">
        <v>187</v>
      </c>
      <c r="B208" s="235">
        <f t="shared" ref="B208:Q208" si="47">IF(B$141=0,0,B$141/B$108)</f>
        <v>5.2472988321827042E-2</v>
      </c>
      <c r="C208" s="235">
        <f t="shared" si="47"/>
        <v>5.2472988321827042E-2</v>
      </c>
      <c r="D208" s="235">
        <f t="shared" si="47"/>
        <v>5.247298832182707E-2</v>
      </c>
      <c r="E208" s="235">
        <f t="shared" si="47"/>
        <v>5.2472988321827056E-2</v>
      </c>
      <c r="F208" s="235">
        <f t="shared" si="47"/>
        <v>5.2472988321827063E-2</v>
      </c>
      <c r="G208" s="235">
        <f t="shared" si="47"/>
        <v>5.2472988321827084E-2</v>
      </c>
      <c r="H208" s="235">
        <f t="shared" si="47"/>
        <v>5.247298832182707E-2</v>
      </c>
      <c r="I208" s="235">
        <f t="shared" si="47"/>
        <v>5.2472988321827042E-2</v>
      </c>
      <c r="J208" s="235">
        <f t="shared" si="47"/>
        <v>5.2472988321827056E-2</v>
      </c>
      <c r="K208" s="235">
        <f t="shared" si="47"/>
        <v>5.2472988321827042E-2</v>
      </c>
      <c r="L208" s="235">
        <f t="shared" si="47"/>
        <v>5.2472988321827063E-2</v>
      </c>
      <c r="M208" s="235">
        <f t="shared" si="47"/>
        <v>5.247298832182707E-2</v>
      </c>
      <c r="N208" s="235">
        <f t="shared" si="47"/>
        <v>5.2472988321827084E-2</v>
      </c>
      <c r="O208" s="235">
        <f t="shared" si="47"/>
        <v>5.2472988321827077E-2</v>
      </c>
      <c r="P208" s="235">
        <f t="shared" si="47"/>
        <v>5.2472988321827084E-2</v>
      </c>
      <c r="Q208" s="235">
        <f t="shared" si="47"/>
        <v>5.2472988321827077E-2</v>
      </c>
    </row>
    <row r="209" spans="1:17" x14ac:dyDescent="0.25">
      <c r="A209" s="142" t="s">
        <v>186</v>
      </c>
      <c r="B209" s="235">
        <f t="shared" ref="B209:Q209" si="48">IF(B$152=0,0,B$152/B$108)</f>
        <v>1.0047797884162967E-2</v>
      </c>
      <c r="C209" s="235">
        <f t="shared" si="48"/>
        <v>1.8860729943120703E-3</v>
      </c>
      <c r="D209" s="235">
        <f t="shared" si="48"/>
        <v>2.3894969297419805E-3</v>
      </c>
      <c r="E209" s="235">
        <f t="shared" si="48"/>
        <v>2.7764184635998307E-2</v>
      </c>
      <c r="F209" s="235">
        <f t="shared" si="48"/>
        <v>4.1907013466315604E-2</v>
      </c>
      <c r="G209" s="235">
        <f t="shared" si="48"/>
        <v>5.3580365657797897E-2</v>
      </c>
      <c r="H209" s="235">
        <f t="shared" si="48"/>
        <v>8.4684739675844667E-2</v>
      </c>
      <c r="I209" s="235">
        <f t="shared" si="48"/>
        <v>7.5288318348083291E-2</v>
      </c>
      <c r="J209" s="235">
        <f t="shared" si="48"/>
        <v>4.8889040771545052E-2</v>
      </c>
      <c r="K209" s="235">
        <f t="shared" si="48"/>
        <v>0.10095680209287196</v>
      </c>
      <c r="L209" s="235">
        <f t="shared" si="48"/>
        <v>1.3528366835490468E-2</v>
      </c>
      <c r="M209" s="235">
        <f t="shared" si="48"/>
        <v>3.2334218490559646E-2</v>
      </c>
      <c r="N209" s="235">
        <f t="shared" si="48"/>
        <v>3.6794977781473677E-2</v>
      </c>
      <c r="O209" s="235">
        <f t="shared" si="48"/>
        <v>6.5510453302890348E-2</v>
      </c>
      <c r="P209" s="235">
        <f t="shared" si="48"/>
        <v>4.1110414154461455E-2</v>
      </c>
      <c r="Q209" s="235">
        <f t="shared" si="48"/>
        <v>5.6615489267621083E-2</v>
      </c>
    </row>
    <row r="210" spans="1:17" x14ac:dyDescent="0.25">
      <c r="A210" s="72" t="s">
        <v>179</v>
      </c>
      <c r="B210" s="234">
        <f t="shared" ref="B210:Q210" si="49">IF(B$153=0,0,B$153/B$108)</f>
        <v>0.2454876646635184</v>
      </c>
      <c r="C210" s="234">
        <f t="shared" si="49"/>
        <v>0.2454876646635184</v>
      </c>
      <c r="D210" s="234">
        <f t="shared" si="49"/>
        <v>0.2454876646635184</v>
      </c>
      <c r="E210" s="234">
        <f t="shared" si="49"/>
        <v>0.24548766466351843</v>
      </c>
      <c r="F210" s="234">
        <f t="shared" si="49"/>
        <v>0.24548766466351843</v>
      </c>
      <c r="G210" s="234">
        <f t="shared" si="49"/>
        <v>0.24548766466351846</v>
      </c>
      <c r="H210" s="234">
        <f t="shared" si="49"/>
        <v>0.24548766466351843</v>
      </c>
      <c r="I210" s="234">
        <f t="shared" si="49"/>
        <v>0.24548766466351846</v>
      </c>
      <c r="J210" s="234">
        <f t="shared" si="49"/>
        <v>0.24548766466351843</v>
      </c>
      <c r="K210" s="234">
        <f t="shared" si="49"/>
        <v>0.24548766466351837</v>
      </c>
      <c r="L210" s="234">
        <f t="shared" si="49"/>
        <v>0.24548766466351846</v>
      </c>
      <c r="M210" s="234">
        <f t="shared" si="49"/>
        <v>0.24548766466351843</v>
      </c>
      <c r="N210" s="234">
        <f t="shared" si="49"/>
        <v>0.24548766466351846</v>
      </c>
      <c r="O210" s="234">
        <f t="shared" si="49"/>
        <v>0.24548766466351843</v>
      </c>
      <c r="P210" s="234">
        <f t="shared" si="49"/>
        <v>0.24548766466351848</v>
      </c>
      <c r="Q210" s="234">
        <f t="shared" si="49"/>
        <v>0.24548766466351846</v>
      </c>
    </row>
    <row r="211" spans="1:17" x14ac:dyDescent="0.25">
      <c r="A211" s="40"/>
      <c r="B211" s="40"/>
      <c r="C211" s="40"/>
      <c r="D211" s="40"/>
      <c r="E211" s="40"/>
      <c r="F211" s="40"/>
      <c r="G211" s="40"/>
      <c r="H211" s="40"/>
      <c r="I211" s="40"/>
      <c r="J211" s="40"/>
      <c r="K211" s="40"/>
      <c r="L211" s="40"/>
      <c r="M211" s="40"/>
      <c r="N211" s="40"/>
      <c r="O211" s="40"/>
      <c r="P211" s="40"/>
      <c r="Q211" s="40"/>
    </row>
    <row r="212" spans="1:17" ht="12.75" x14ac:dyDescent="0.25">
      <c r="A212" s="80" t="s">
        <v>118</v>
      </c>
      <c r="B212" s="233"/>
      <c r="C212" s="233"/>
      <c r="D212" s="233"/>
      <c r="E212" s="233"/>
      <c r="F212" s="233"/>
      <c r="G212" s="233"/>
      <c r="H212" s="233"/>
      <c r="I212" s="233"/>
      <c r="J212" s="233"/>
      <c r="K212" s="233"/>
      <c r="L212" s="233"/>
      <c r="M212" s="233"/>
      <c r="N212" s="233"/>
      <c r="O212" s="233"/>
      <c r="P212" s="233"/>
      <c r="Q212" s="233"/>
    </row>
    <row r="213" spans="1:17" x14ac:dyDescent="0.25">
      <c r="A213" s="40"/>
      <c r="B213" s="40"/>
      <c r="C213" s="40"/>
      <c r="D213" s="40"/>
      <c r="E213" s="40"/>
      <c r="F213" s="40"/>
      <c r="G213" s="40"/>
      <c r="H213" s="40"/>
      <c r="I213" s="40"/>
      <c r="J213" s="40"/>
      <c r="K213" s="40"/>
      <c r="L213" s="40"/>
      <c r="M213" s="40"/>
      <c r="N213" s="40"/>
      <c r="O213" s="40"/>
      <c r="P213" s="40"/>
      <c r="Q213" s="40"/>
    </row>
    <row r="214" spans="1:17" x14ac:dyDescent="0.25">
      <c r="A214" s="78" t="s">
        <v>41</v>
      </c>
      <c r="B214" s="230">
        <f t="shared" ref="B214:Q214" si="50">SUM(B215:B224)</f>
        <v>1536.7708029770752</v>
      </c>
      <c r="C214" s="230">
        <f t="shared" si="50"/>
        <v>2359.5519619635784</v>
      </c>
      <c r="D214" s="230">
        <f t="shared" si="50"/>
        <v>2170.271268226109</v>
      </c>
      <c r="E214" s="230">
        <f t="shared" si="50"/>
        <v>2341.2133766194906</v>
      </c>
      <c r="F214" s="230">
        <f t="shared" si="50"/>
        <v>2452.6250655658582</v>
      </c>
      <c r="G214" s="230">
        <f t="shared" si="50"/>
        <v>2163.1091258423307</v>
      </c>
      <c r="H214" s="230">
        <f t="shared" si="50"/>
        <v>2488.4282283989519</v>
      </c>
      <c r="I214" s="230">
        <f t="shared" si="50"/>
        <v>2439.9626950672578</v>
      </c>
      <c r="J214" s="230">
        <f t="shared" si="50"/>
        <v>1853.4205994545698</v>
      </c>
      <c r="K214" s="230">
        <f t="shared" si="50"/>
        <v>2380.4617501482803</v>
      </c>
      <c r="L214" s="230">
        <f t="shared" si="50"/>
        <v>2200.5365298770166</v>
      </c>
      <c r="M214" s="230">
        <f t="shared" si="50"/>
        <v>2501.5141769551642</v>
      </c>
      <c r="N214" s="230">
        <f t="shared" si="50"/>
        <v>1914.7048480398685</v>
      </c>
      <c r="O214" s="230">
        <f t="shared" si="50"/>
        <v>3023.2684393675581</v>
      </c>
      <c r="P214" s="230">
        <f t="shared" si="50"/>
        <v>4477.8582607463222</v>
      </c>
      <c r="Q214" s="230">
        <f t="shared" si="50"/>
        <v>2018.4898397080653</v>
      </c>
    </row>
    <row r="215" spans="1:17" x14ac:dyDescent="0.25">
      <c r="A215" s="132" t="s">
        <v>83</v>
      </c>
      <c r="B215" s="229">
        <f>IF(B$6=0,0,B$6/CHI!B$10*1000)</f>
        <v>6.012060274497248</v>
      </c>
      <c r="C215" s="229">
        <f>IF(C$6=0,0,C$6/CHI!C$10*1000)</f>
        <v>5.9424784928191228</v>
      </c>
      <c r="D215" s="229">
        <f>IF(D$6=0,0,D$6/CHI!D$10*1000)</f>
        <v>5.8288863949630487</v>
      </c>
      <c r="E215" s="229">
        <f>IF(E$6=0,0,E$6/CHI!E$10*1000)</f>
        <v>5.7041386817280459</v>
      </c>
      <c r="F215" s="229">
        <f>IF(F$6=0,0,F$6/CHI!F$10*1000)</f>
        <v>5.3765824157929485</v>
      </c>
      <c r="G215" s="229">
        <f>IF(G$6=0,0,G$6/CHI!G$10*1000)</f>
        <v>5.2249556864711817</v>
      </c>
      <c r="H215" s="229">
        <f>IF(H$6=0,0,H$6/CHI!H$10*1000)</f>
        <v>5.1964838928538724</v>
      </c>
      <c r="I215" s="229">
        <f>IF(I$6=0,0,I$6/CHI!I$10*1000)</f>
        <v>5.1562346431166821</v>
      </c>
      <c r="J215" s="229">
        <f>IF(J$6=0,0,J$6/CHI!J$10*1000)</f>
        <v>4.8994296314083128</v>
      </c>
      <c r="K215" s="229">
        <f>IF(K$6=0,0,K$6/CHI!K$10*1000)</f>
        <v>4.85535110620535</v>
      </c>
      <c r="L215" s="229">
        <f>IF(L$6=0,0,L$6/CHI!L$10*1000)</f>
        <v>4.7852396119229512</v>
      </c>
      <c r="M215" s="229">
        <f>IF(M$6=0,0,M$6/CHI!M$10*1000)</f>
        <v>4.706603389039258</v>
      </c>
      <c r="N215" s="229">
        <f>IF(N$6=0,0,N$6/CHI!N$10*1000)</f>
        <v>4.6788366500140848</v>
      </c>
      <c r="O215" s="229">
        <f>IF(O$6=0,0,O$6/CHI!O$10*1000)</f>
        <v>4.6437045420218279</v>
      </c>
      <c r="P215" s="229">
        <f>IF(P$6=0,0,P$6/CHI!P$10*1000)</f>
        <v>4.5815167461273347</v>
      </c>
      <c r="Q215" s="229">
        <f>IF(Q$6=0,0,Q$6/CHI!Q$10*1000)</f>
        <v>4.2594646804758804</v>
      </c>
    </row>
    <row r="216" spans="1:17" x14ac:dyDescent="0.25">
      <c r="A216" s="76" t="s">
        <v>82</v>
      </c>
      <c r="B216" s="228">
        <f>IF(B$7=0,0,B$7/CHI!B$10*1000)</f>
        <v>31.349926896583341</v>
      </c>
      <c r="C216" s="228">
        <f>IF(C$7=0,0,C$7/CHI!C$10*1000)</f>
        <v>15.59148794565195</v>
      </c>
      <c r="D216" s="228">
        <f>IF(D$7=0,0,D$7/CHI!D$10*1000)</f>
        <v>30.394765525843273</v>
      </c>
      <c r="E216" s="228">
        <f>IF(E$7=0,0,E$7/CHI!E$10*1000)</f>
        <v>29.74426777434488</v>
      </c>
      <c r="F216" s="228">
        <f>IF(F$7=0,0,F$7/CHI!F$10*1000)</f>
        <v>28.036223522835467</v>
      </c>
      <c r="G216" s="228">
        <f>IF(G$7=0,0,G$7/CHI!G$10*1000)</f>
        <v>27.24556496939924</v>
      </c>
      <c r="H216" s="228">
        <f>IF(H$7=0,0,H$7/CHI!H$10*1000)</f>
        <v>27.097098618803329</v>
      </c>
      <c r="I216" s="228">
        <f>IF(I$7=0,0,I$7/CHI!I$10*1000)</f>
        <v>26.88721864766336</v>
      </c>
      <c r="J216" s="228">
        <f>IF(J$7=0,0,J$7/CHI!J$10*1000)</f>
        <v>25.548107265516268</v>
      </c>
      <c r="K216" s="228">
        <f>IF(K$7=0,0,K$7/CHI!K$10*1000)</f>
        <v>25.318259512877489</v>
      </c>
      <c r="L216" s="228">
        <f>IF(L$7=0,0,L$7/CHI!L$10*1000)</f>
        <v>24.952662675851894</v>
      </c>
      <c r="M216" s="228">
        <f>IF(M$7=0,0,M$7/CHI!M$10*1000)</f>
        <v>24.542613586809228</v>
      </c>
      <c r="N216" s="228">
        <f>IF(N$7=0,0,N$7/CHI!N$10*1000)</f>
        <v>24.397823747910195</v>
      </c>
      <c r="O216" s="228">
        <f>IF(O$7=0,0,O$7/CHI!O$10*1000)</f>
        <v>24.214627145249352</v>
      </c>
      <c r="P216" s="228">
        <f>IF(P$7=0,0,P$7/CHI!P$10*1000)</f>
        <v>23.890348484334723</v>
      </c>
      <c r="Q216" s="228">
        <f>IF(Q$7=0,0,Q$7/CHI!Q$10*1000)</f>
        <v>22.211005920539314</v>
      </c>
    </row>
    <row r="217" spans="1:17" x14ac:dyDescent="0.25">
      <c r="A217" s="76" t="s">
        <v>81</v>
      </c>
      <c r="B217" s="228">
        <f>IF(B$8=0,0,B$8/CHI!B$10*1000)</f>
        <v>5.6687793518669443</v>
      </c>
      <c r="C217" s="228">
        <f>IF(C$8=0,0,C$8/CHI!C$10*1000)</f>
        <v>5.6031706005847459</v>
      </c>
      <c r="D217" s="228">
        <f>IF(D$8=0,0,D$8/CHI!D$10*1000)</f>
        <v>5.496064465672351</v>
      </c>
      <c r="E217" s="228">
        <f>IF(E$8=0,0,E$8/CHI!E$10*1000)</f>
        <v>5.3784396866961721</v>
      </c>
      <c r="F217" s="228">
        <f>IF(F$8=0,0,F$8/CHI!F$10*1000)</f>
        <v>5.0695864629877985</v>
      </c>
      <c r="G217" s="228">
        <f>IF(G$8=0,0,G$8/CHI!G$10*1000)</f>
        <v>4.9266174252327302</v>
      </c>
      <c r="H217" s="228">
        <f>IF(H$8=0,0,H$8/CHI!H$10*1000)</f>
        <v>4.899771334475278</v>
      </c>
      <c r="I217" s="228">
        <f>IF(I$8=0,0,I$8/CHI!I$10*1000)</f>
        <v>4.8618202652210032</v>
      </c>
      <c r="J217" s="228">
        <f>IF(J$8=0,0,J$8/CHI!J$10*1000)</f>
        <v>4.619678489962423</v>
      </c>
      <c r="K217" s="228">
        <f>IF(K$8=0,0,K$8/CHI!K$10*1000)</f>
        <v>4.5781167919549626</v>
      </c>
      <c r="L217" s="228">
        <f>IF(L$8=0,0,L$8/CHI!L$10*1000)</f>
        <v>4.5120085739780826</v>
      </c>
      <c r="M217" s="228">
        <f>IF(M$8=0,0,M$8/CHI!M$10*1000)</f>
        <v>4.4378623784579201</v>
      </c>
      <c r="N217" s="228">
        <f>IF(N$8=0,0,N$8/CHI!N$10*1000)</f>
        <v>4.4116810845806311</v>
      </c>
      <c r="O217" s="228">
        <f>IF(O$8=0,0,O$8/CHI!O$10*1000)</f>
        <v>4.3785549748476873</v>
      </c>
      <c r="P217" s="228">
        <f>IF(P$8=0,0,P$8/CHI!P$10*1000)</f>
        <v>4.3199180222542122</v>
      </c>
      <c r="Q217" s="228">
        <f>IF(Q$8=0,0,Q$8/CHI!Q$10*1000)</f>
        <v>4.0162547160602751</v>
      </c>
    </row>
    <row r="218" spans="1:17" x14ac:dyDescent="0.25">
      <c r="A218" s="76" t="s">
        <v>80</v>
      </c>
      <c r="B218" s="228">
        <f>IF(B$9=0,0,B$9/CHI!B$10*1000)</f>
        <v>41.657642832426312</v>
      </c>
      <c r="C218" s="228">
        <f>IF(C$9=0,0,C$9/CHI!C$10*1000)</f>
        <v>25.779905470118315</v>
      </c>
      <c r="D218" s="228">
        <f>IF(D$9=0,0,D$9/CHI!D$10*1000)</f>
        <v>40.388428669315878</v>
      </c>
      <c r="E218" s="228">
        <f>IF(E$9=0,0,E$9/CHI!E$10*1000)</f>
        <v>39.524050162641593</v>
      </c>
      <c r="F218" s="228">
        <f>IF(F$9=0,0,F$9/CHI!F$10*1000)</f>
        <v>37.254408590395613</v>
      </c>
      <c r="G218" s="228">
        <f>IF(G$9=0,0,G$9/CHI!G$10*1000)</f>
        <v>36.203785036149341</v>
      </c>
      <c r="H218" s="228">
        <f>IF(H$9=0,0,H$9/CHI!H$10*1000)</f>
        <v>36.006503612618097</v>
      </c>
      <c r="I218" s="228">
        <f>IF(I$9=0,0,I$9/CHI!I$10*1000)</f>
        <v>35.727616044418333</v>
      </c>
      <c r="J218" s="228">
        <f>IF(J$9=0,0,J$9/CHI!J$10*1000)</f>
        <v>33.948210821103444</v>
      </c>
      <c r="K218" s="228">
        <f>IF(K$9=0,0,K$9/CHI!K$10*1000)</f>
        <v>33.642790154036248</v>
      </c>
      <c r="L218" s="228">
        <f>IF(L$9=0,0,L$9/CHI!L$10*1000)</f>
        <v>33.156986709973445</v>
      </c>
      <c r="M218" s="228">
        <f>IF(M$9=0,0,M$9/CHI!M$10*1000)</f>
        <v>32.61211531198105</v>
      </c>
      <c r="N218" s="228">
        <f>IF(N$9=0,0,N$9/CHI!N$10*1000)</f>
        <v>32.419719220771093</v>
      </c>
      <c r="O218" s="228">
        <f>IF(O$9=0,0,O$9/CHI!O$10*1000)</f>
        <v>32.176288393422304</v>
      </c>
      <c r="P218" s="228">
        <f>IF(P$9=0,0,P$9/CHI!P$10*1000)</f>
        <v>31.745388357223778</v>
      </c>
      <c r="Q218" s="228">
        <f>IF(Q$9=0,0,Q$9/CHI!Q$10*1000)</f>
        <v>29.513885459413043</v>
      </c>
    </row>
    <row r="219" spans="1:17" x14ac:dyDescent="0.25">
      <c r="A219" s="129" t="s">
        <v>79</v>
      </c>
      <c r="B219" s="227">
        <f>IF(B$10=0,0,B$10/CHI!B$10*1000)</f>
        <v>16.833768768592293</v>
      </c>
      <c r="C219" s="227">
        <f>IF(C$10=0,0,C$10/CHI!C$10*1000)</f>
        <v>16.638939779893541</v>
      </c>
      <c r="D219" s="227">
        <f>IF(D$10=0,0,D$10/CHI!D$10*1000)</f>
        <v>16.320881905896538</v>
      </c>
      <c r="E219" s="227">
        <f>IF(E$10=0,0,E$10/CHI!E$10*1000)</f>
        <v>15.971588308838529</v>
      </c>
      <c r="F219" s="227">
        <f>IF(F$10=0,0,F$10/CHI!F$10*1000)</f>
        <v>15.054430764220257</v>
      </c>
      <c r="G219" s="227">
        <f>IF(G$10=0,0,G$10/CHI!G$10*1000)</f>
        <v>14.629875922119316</v>
      </c>
      <c r="H219" s="227">
        <f>IF(H$10=0,0,H$10/CHI!H$10*1000)</f>
        <v>14.550154899990845</v>
      </c>
      <c r="I219" s="227">
        <f>IF(I$10=0,0,I$10/CHI!I$10*1000)</f>
        <v>14.437457000726711</v>
      </c>
      <c r="J219" s="227">
        <f>IF(J$10=0,0,J$10/CHI!J$10*1000)</f>
        <v>13.718402967943275</v>
      </c>
      <c r="K219" s="227">
        <f>IF(K$10=0,0,K$10/CHI!K$10*1000)</f>
        <v>13.594983097374982</v>
      </c>
      <c r="L219" s="227">
        <f>IF(L$10=0,0,L$10/CHI!L$10*1000)</f>
        <v>13.39867091338426</v>
      </c>
      <c r="M219" s="227">
        <f>IF(M$10=0,0,M$10/CHI!M$10*1000)</f>
        <v>13.178489489309927</v>
      </c>
      <c r="N219" s="227">
        <f>IF(N$10=0,0,N$10/CHI!N$10*1000)</f>
        <v>13.100742620039437</v>
      </c>
      <c r="O219" s="227">
        <f>IF(O$10=0,0,O$10/CHI!O$10*1000)</f>
        <v>13.002372717661119</v>
      </c>
      <c r="P219" s="227">
        <f>IF(P$10=0,0,P$10/CHI!P$10*1000)</f>
        <v>12.828246889156535</v>
      </c>
      <c r="Q219" s="227">
        <f>IF(Q$10=0,0,Q$10/CHI!Q$10*1000)</f>
        <v>11.926501105332466</v>
      </c>
    </row>
    <row r="220" spans="1:17" x14ac:dyDescent="0.25">
      <c r="A220" s="232" t="s">
        <v>185</v>
      </c>
      <c r="B220" s="231">
        <f>IF(B$15=0,0,B$15/CHI!B$10*1000)</f>
        <v>799.96881108838022</v>
      </c>
      <c r="C220" s="231">
        <f>IF(C$15=0,0,C$15/CHI!C$10*1000)</f>
        <v>1631.2774952490875</v>
      </c>
      <c r="D220" s="231">
        <f>IF(D$15=0,0,D$15/CHI!D$10*1000)</f>
        <v>1455.917966659978</v>
      </c>
      <c r="E220" s="231">
        <f>IF(E$15=0,0,E$15/CHI!E$10*1000)</f>
        <v>1642.1484054090947</v>
      </c>
      <c r="F220" s="231">
        <f>IF(F$15=0,0,F$15/CHI!F$10*1000)</f>
        <v>1793.7034226285291</v>
      </c>
      <c r="G220" s="231">
        <f>IF(G$15=0,0,G$15/CHI!G$10*1000)</f>
        <v>1522.7699440060239</v>
      </c>
      <c r="H220" s="231">
        <f>IF(H$15=0,0,H$15/CHI!H$10*1000)</f>
        <v>1851.5783785540195</v>
      </c>
      <c r="I220" s="231">
        <f>IF(I$15=0,0,I$15/CHI!I$10*1000)</f>
        <v>1808.0455514867965</v>
      </c>
      <c r="J220" s="231">
        <f>IF(J$15=0,0,J$15/CHI!J$10*1000)</f>
        <v>1252.9759354426117</v>
      </c>
      <c r="K220" s="231">
        <f>IF(K$15=0,0,K$15/CHI!K$10*1000)</f>
        <v>1785.4190853988423</v>
      </c>
      <c r="L220" s="231">
        <f>IF(L$15=0,0,L$15/CHI!L$10*1000)</f>
        <v>1614.0863086964987</v>
      </c>
      <c r="M220" s="231">
        <f>IF(M$15=0,0,M$15/CHI!M$10*1000)</f>
        <v>1924.7011388716096</v>
      </c>
      <c r="N220" s="231">
        <f>IF(N$15=0,0,N$15/CHI!N$10*1000)</f>
        <v>1341.2947346922456</v>
      </c>
      <c r="O220" s="231">
        <f>IF(O$15=0,0,O$15/CHI!O$10*1000)</f>
        <v>2454.1639061315896</v>
      </c>
      <c r="P220" s="231">
        <f>IF(P$15=0,0,P$15/CHI!P$10*1000)</f>
        <v>3916.3750902037045</v>
      </c>
      <c r="Q220" s="231">
        <f>IF(Q$15=0,0,Q$15/CHI!Q$10*1000)</f>
        <v>1496.4754357163129</v>
      </c>
    </row>
    <row r="221" spans="1:17" x14ac:dyDescent="0.25">
      <c r="A221" s="127" t="s">
        <v>184</v>
      </c>
      <c r="B221" s="226">
        <f>IF(B$24=0,0,B$24/CHI!B$10*1000)</f>
        <v>463.70789325892622</v>
      </c>
      <c r="C221" s="226">
        <f>IF(C$24=0,0,C$24/CHI!C$10*1000)</f>
        <v>458.34107723946045</v>
      </c>
      <c r="D221" s="226">
        <f>IF(D$24=0,0,D$24/CHI!D$10*1000)</f>
        <v>449.57976248499273</v>
      </c>
      <c r="E221" s="226">
        <f>IF(E$24=0,0,E$24/CHI!E$10*1000)</f>
        <v>439.95801941324521</v>
      </c>
      <c r="F221" s="226">
        <f>IF(F$24=0,0,F$24/CHI!F$10*1000)</f>
        <v>414.69373078912184</v>
      </c>
      <c r="G221" s="226">
        <f>IF(G$24=0,0,G$24/CHI!G$10*1000)</f>
        <v>402.99881955980675</v>
      </c>
      <c r="H221" s="226">
        <f>IF(H$24=0,0,H$24/CHI!H$10*1000)</f>
        <v>400.80280108481071</v>
      </c>
      <c r="I221" s="226">
        <f>IF(I$24=0,0,I$24/CHI!I$10*1000)</f>
        <v>397.69839195570472</v>
      </c>
      <c r="J221" s="226">
        <f>IF(J$24=0,0,J$24/CHI!J$10*1000)</f>
        <v>377.89112031826596</v>
      </c>
      <c r="K221" s="226">
        <f>IF(K$24=0,0,K$24/CHI!K$10*1000)</f>
        <v>374.49136064743732</v>
      </c>
      <c r="L221" s="226">
        <f>IF(L$24=0,0,L$24/CHI!L$10*1000)</f>
        <v>369.08368809883746</v>
      </c>
      <c r="M221" s="226">
        <f>IF(M$24=0,0,M$24/CHI!M$10*1000)</f>
        <v>363.01850651675733</v>
      </c>
      <c r="N221" s="226">
        <f>IF(N$24=0,0,N$24/CHI!N$10*1000)</f>
        <v>360.87686863088118</v>
      </c>
      <c r="O221" s="226">
        <f>IF(O$24=0,0,O$24/CHI!O$10*1000)</f>
        <v>358.16714267355178</v>
      </c>
      <c r="P221" s="226">
        <f>IF(P$24=0,0,P$24/CHI!P$10*1000)</f>
        <v>353.37062192957717</v>
      </c>
      <c r="Q221" s="226">
        <f>IF(Q$24=0,0,Q$24/CHI!Q$10*1000)</f>
        <v>328.53087015323467</v>
      </c>
    </row>
    <row r="222" spans="1:17" x14ac:dyDescent="0.25">
      <c r="A222" s="127" t="s">
        <v>181</v>
      </c>
      <c r="B222" s="226">
        <f>IF(B$35=0,0,B$35/CHI!B$10*1000)</f>
        <v>94.287271629315015</v>
      </c>
      <c r="C222" s="226">
        <f>IF(C$35=0,0,C$35/CHI!C$10*1000)</f>
        <v>123.98722764605294</v>
      </c>
      <c r="D222" s="226">
        <f>IF(D$35=0,0,D$35/CHI!D$10*1000)</f>
        <v>91.414551705281852</v>
      </c>
      <c r="E222" s="226">
        <f>IF(E$35=0,0,E$35/CHI!E$10*1000)</f>
        <v>89.458130614026544</v>
      </c>
      <c r="F222" s="226">
        <f>IF(F$35=0,0,F$35/CHI!F$10*1000)</f>
        <v>84.321058593788109</v>
      </c>
      <c r="G222" s="226">
        <f>IF(G$35=0,0,G$35/CHI!G$10*1000)</f>
        <v>81.943093310494007</v>
      </c>
      <c r="H222" s="226">
        <f>IF(H$35=0,0,H$35/CHI!H$10*1000)</f>
        <v>81.496569553911485</v>
      </c>
      <c r="I222" s="226">
        <f>IF(I$35=0,0,I$35/CHI!I$10*1000)</f>
        <v>80.865339697659905</v>
      </c>
      <c r="J222" s="226">
        <f>IF(J$35=0,0,J$35/CHI!J$10*1000)</f>
        <v>76.837861131380706</v>
      </c>
      <c r="K222" s="226">
        <f>IF(K$35=0,0,K$35/CHI!K$10*1000)</f>
        <v>76.146576664978923</v>
      </c>
      <c r="L222" s="226">
        <f>IF(L$35=0,0,L$35/CHI!L$10*1000)</f>
        <v>75.047016580096937</v>
      </c>
      <c r="M222" s="226">
        <f>IF(M$35=0,0,M$35/CHI!M$10*1000)</f>
        <v>73.81376299174066</v>
      </c>
      <c r="N222" s="226">
        <f>IF(N$35=0,0,N$35/CHI!N$10*1000)</f>
        <v>73.378296621612463</v>
      </c>
      <c r="O222" s="226">
        <f>IF(O$35=0,0,O$35/CHI!O$10*1000)</f>
        <v>72.827319010288846</v>
      </c>
      <c r="P222" s="226">
        <f>IF(P$35=0,0,P$35/CHI!P$10*1000)</f>
        <v>71.85202645901397</v>
      </c>
      <c r="Q222" s="226">
        <f>IF(Q$35=0,0,Q$35/CHI!Q$10*1000)</f>
        <v>66.80127693115773</v>
      </c>
    </row>
    <row r="223" spans="1:17" x14ac:dyDescent="0.25">
      <c r="A223" s="127" t="s">
        <v>180</v>
      </c>
      <c r="B223" s="225">
        <f>IF(B$43=0,0,B$43/CHI!B$10*1000)</f>
        <v>50.235021769717001</v>
      </c>
      <c r="C223" s="225">
        <f>IF(C$43=0,0,C$43/CHI!C$10*1000)</f>
        <v>49.653616700941548</v>
      </c>
      <c r="D223" s="225">
        <f>IF(D$43=0,0,D$43/CHI!D$10*1000)</f>
        <v>48.704474269207559</v>
      </c>
      <c r="E223" s="225">
        <f>IF(E$43=0,0,E$43/CHI!E$10*1000)</f>
        <v>47.662118769768263</v>
      </c>
      <c r="F223" s="225">
        <f>IF(F$43=0,0,F$43/CHI!F$10*1000)</f>
        <v>44.925154168821592</v>
      </c>
      <c r="G223" s="225">
        <f>IF(G$43=0,0,G$43/CHI!G$10*1000)</f>
        <v>43.658205452312387</v>
      </c>
      <c r="H223" s="225">
        <f>IF(H$43=0,0,H$43/CHI!H$10*1000)</f>
        <v>43.420303450854533</v>
      </c>
      <c r="I223" s="225">
        <f>IF(I$43=0,0,I$43/CHI!I$10*1000)</f>
        <v>43.083992461868007</v>
      </c>
      <c r="J223" s="225">
        <f>IF(J$43=0,0,J$43/CHI!J$10*1000)</f>
        <v>40.938204701145452</v>
      </c>
      <c r="K223" s="225">
        <f>IF(K$43=0,0,K$43/CHI!K$10*1000)</f>
        <v>40.569897403472361</v>
      </c>
      <c r="L223" s="225">
        <f>IF(L$43=0,0,L$43/CHI!L$10*1000)</f>
        <v>39.984066210707383</v>
      </c>
      <c r="M223" s="225">
        <f>IF(M$43=0,0,M$43/CHI!M$10*1000)</f>
        <v>39.327004872648693</v>
      </c>
      <c r="N223" s="225">
        <f>IF(N$43=0,0,N$43/CHI!N$10*1000)</f>
        <v>39.094994101678779</v>
      </c>
      <c r="O223" s="225">
        <f>IF(O$43=0,0,O$43/CHI!O$10*1000)</f>
        <v>38.801440456301435</v>
      </c>
      <c r="P223" s="225">
        <f>IF(P$43=0,0,P$43/CHI!P$10*1000)</f>
        <v>38.281817375704229</v>
      </c>
      <c r="Q223" s="225">
        <f>IF(Q$43=0,0,Q$43/CHI!Q$10*1000)</f>
        <v>35.590844266600435</v>
      </c>
    </row>
    <row r="224" spans="1:17" x14ac:dyDescent="0.25">
      <c r="A224" s="72" t="s">
        <v>179</v>
      </c>
      <c r="B224" s="224">
        <f>IF(B$57=0,0,B$57/CHI!B$10*1000)</f>
        <v>27.049627106770693</v>
      </c>
      <c r="C224" s="224">
        <f>IF(C$57=0,0,C$57/CHI!C$10*1000)</f>
        <v>26.736562838968517</v>
      </c>
      <c r="D224" s="224">
        <f>IF(D$57=0,0,D$57/CHI!D$10*1000)</f>
        <v>26.225486144957905</v>
      </c>
      <c r="E224" s="224">
        <f>IF(E$57=0,0,E$57/CHI!E$10*1000)</f>
        <v>25.66421779910597</v>
      </c>
      <c r="F224" s="224">
        <f>IF(F$57=0,0,F$57/CHI!F$10*1000)</f>
        <v>24.190467629365443</v>
      </c>
      <c r="G224" s="224">
        <f>IF(G$57=0,0,G$57/CHI!G$10*1000)</f>
        <v>23.508264474322058</v>
      </c>
      <c r="H224" s="224">
        <f>IF(H$57=0,0,H$57/CHI!H$10*1000)</f>
        <v>23.380163396613952</v>
      </c>
      <c r="I224" s="224">
        <f>IF(I$57=0,0,I$57/CHI!I$10*1000)</f>
        <v>23.199072864082773</v>
      </c>
      <c r="J224" s="224">
        <f>IF(J$57=0,0,J$57/CHI!J$10*1000)</f>
        <v>22.043648685232174</v>
      </c>
      <c r="K224" s="224">
        <f>IF(K$57=0,0,K$57/CHI!K$10*1000)</f>
        <v>21.845329371100508</v>
      </c>
      <c r="L224" s="224">
        <f>IF(L$57=0,0,L$57/CHI!L$10*1000)</f>
        <v>21.529881805765513</v>
      </c>
      <c r="M224" s="224">
        <f>IF(M$57=0,0,M$57/CHI!M$10*1000)</f>
        <v>21.176079546810843</v>
      </c>
      <c r="N224" s="224">
        <f>IF(N$57=0,0,N$57/CHI!N$10*1000)</f>
        <v>21.051150670134735</v>
      </c>
      <c r="O224" s="224">
        <f>IF(O$57=0,0,O$57/CHI!O$10*1000)</f>
        <v>20.893083322623852</v>
      </c>
      <c r="P224" s="224">
        <f>IF(P$57=0,0,P$57/CHI!P$10*1000)</f>
        <v>20.613286279225335</v>
      </c>
      <c r="Q224" s="224">
        <f>IF(Q$57=0,0,Q$57/CHI!Q$10*1000)</f>
        <v>19.164300758938687</v>
      </c>
    </row>
    <row r="225" spans="1:17" x14ac:dyDescent="0.25">
      <c r="A225" s="40"/>
      <c r="B225" s="40"/>
      <c r="C225" s="40"/>
      <c r="D225" s="40"/>
      <c r="E225" s="40"/>
      <c r="F225" s="40"/>
      <c r="G225" s="40"/>
      <c r="H225" s="40"/>
      <c r="I225" s="40"/>
      <c r="J225" s="40"/>
      <c r="K225" s="40"/>
      <c r="L225" s="40"/>
      <c r="M225" s="40"/>
      <c r="N225" s="40"/>
      <c r="O225" s="40"/>
      <c r="P225" s="40"/>
      <c r="Q225" s="40"/>
    </row>
    <row r="226" spans="1:17" x14ac:dyDescent="0.25">
      <c r="A226" s="78" t="s">
        <v>40</v>
      </c>
      <c r="B226" s="230">
        <f t="shared" ref="B226:Q226" si="51">SUM(B227:B235)</f>
        <v>690.87096216701161</v>
      </c>
      <c r="C226" s="230">
        <f t="shared" si="51"/>
        <v>682.87502894904617</v>
      </c>
      <c r="D226" s="230">
        <f t="shared" si="51"/>
        <v>668.21026992820305</v>
      </c>
      <c r="E226" s="230">
        <f t="shared" si="51"/>
        <v>653.90947600541892</v>
      </c>
      <c r="F226" s="230">
        <f t="shared" si="51"/>
        <v>616.35917118796601</v>
      </c>
      <c r="G226" s="230">
        <f t="shared" si="51"/>
        <v>610.0483710075307</v>
      </c>
      <c r="H226" s="230">
        <f t="shared" si="51"/>
        <v>606.7240995001423</v>
      </c>
      <c r="I226" s="230">
        <f t="shared" si="51"/>
        <v>602.02473156099916</v>
      </c>
      <c r="J226" s="230">
        <f t="shared" si="51"/>
        <v>602.96957407774801</v>
      </c>
      <c r="K226" s="230">
        <f t="shared" si="51"/>
        <v>597.54485904618127</v>
      </c>
      <c r="L226" s="230">
        <f t="shared" si="51"/>
        <v>588.91628367601925</v>
      </c>
      <c r="M226" s="230">
        <f t="shared" si="51"/>
        <v>579.23857557805979</v>
      </c>
      <c r="N226" s="230">
        <f t="shared" si="51"/>
        <v>483.60396242117156</v>
      </c>
      <c r="O226" s="230">
        <f t="shared" si="51"/>
        <v>479.97271219720579</v>
      </c>
      <c r="P226" s="230">
        <f t="shared" si="51"/>
        <v>447.50166264604553</v>
      </c>
      <c r="Q226" s="230">
        <f t="shared" si="51"/>
        <v>427.55638144116887</v>
      </c>
    </row>
    <row r="227" spans="1:17" x14ac:dyDescent="0.25">
      <c r="A227" s="132" t="s">
        <v>83</v>
      </c>
      <c r="B227" s="229">
        <f>IF(B$61=0,0,B$61/CHI!B$11*1000)</f>
        <v>6.319735649234973</v>
      </c>
      <c r="C227" s="229">
        <f>IF(C$61=0,0,C$61/CHI!C$11*1000)</f>
        <v>6.2465929250886632</v>
      </c>
      <c r="D227" s="229">
        <f>IF(D$61=0,0,D$61/CHI!D$11*1000)</f>
        <v>6.1124471794333983</v>
      </c>
      <c r="E227" s="229">
        <f>IF(E$61=0,0,E$61/CHI!E$11*1000)</f>
        <v>5.9816308011003141</v>
      </c>
      <c r="F227" s="229">
        <f>IF(F$61=0,0,F$61/CHI!F$11*1000)</f>
        <v>5.6381397398315833</v>
      </c>
      <c r="G227" s="229">
        <f>IF(G$61=0,0,G$61/CHI!G$11*1000)</f>
        <v>5.5804117543472929</v>
      </c>
      <c r="H227" s="229">
        <f>IF(H$61=0,0,H$61/CHI!H$11*1000)</f>
        <v>5.5500030118998147</v>
      </c>
      <c r="I227" s="229">
        <f>IF(I$61=0,0,I$61/CHI!I$11*1000)</f>
        <v>5.5070155877349301</v>
      </c>
      <c r="J227" s="229">
        <f>IF(J$61=0,0,J$61/CHI!J$11*1000)</f>
        <v>5.5156585257986208</v>
      </c>
      <c r="K227" s="229">
        <f>IF(K$61=0,0,K$61/CHI!K$11*1000)</f>
        <v>5.4660359959062053</v>
      </c>
      <c r="L227" s="229">
        <f>IF(L$61=0,0,L$61/CHI!L$11*1000)</f>
        <v>5.3871061836039438</v>
      </c>
      <c r="M227" s="229">
        <f>IF(M$61=0,0,M$61/CHI!M$11*1000)</f>
        <v>5.2985794395101919</v>
      </c>
      <c r="N227" s="229">
        <f>IF(N$61=0,0,N$61/CHI!N$11*1000)</f>
        <v>4.4237627122697765</v>
      </c>
      <c r="O227" s="229">
        <f>IF(O$61=0,0,O$61/CHI!O$11*1000)</f>
        <v>4.3905458848904519</v>
      </c>
      <c r="P227" s="229">
        <f>IF(P$61=0,0,P$61/CHI!P$11*1000)</f>
        <v>4.0935172635501109</v>
      </c>
      <c r="Q227" s="229">
        <f>IF(Q$61=0,0,Q$61/CHI!Q$11*1000)</f>
        <v>3.9110679907233781</v>
      </c>
    </row>
    <row r="228" spans="1:17" x14ac:dyDescent="0.25">
      <c r="A228" s="76" t="s">
        <v>82</v>
      </c>
      <c r="B228" s="228">
        <f>IF(B$62=0,0,B$62/CHI!B$11*1000)</f>
        <v>34.019240092700009</v>
      </c>
      <c r="C228" s="228">
        <f>IF(C$62=0,0,C$62/CHI!C$11*1000)</f>
        <v>33.625511615454506</v>
      </c>
      <c r="D228" s="228">
        <f>IF(D$62=0,0,D$62/CHI!D$11*1000)</f>
        <v>32.903402878293463</v>
      </c>
      <c r="E228" s="228">
        <f>IF(E$62=0,0,E$62/CHI!E$11*1000)</f>
        <v>32.19921617973916</v>
      </c>
      <c r="F228" s="228">
        <f>IF(F$62=0,0,F$62/CHI!F$11*1000)</f>
        <v>30.350198193613139</v>
      </c>
      <c r="G228" s="228">
        <f>IF(G$62=0,0,G$62/CHI!G$11*1000)</f>
        <v>30.039447506043519</v>
      </c>
      <c r="H228" s="228">
        <f>IF(H$62=0,0,H$62/CHI!H$11*1000)</f>
        <v>29.875756749395642</v>
      </c>
      <c r="I228" s="228">
        <f>IF(I$62=0,0,I$62/CHI!I$11*1000)</f>
        <v>29.644354743868877</v>
      </c>
      <c r="J228" s="228">
        <f>IF(J$62=0,0,J$62/CHI!J$11*1000)</f>
        <v>29.690879820456633</v>
      </c>
      <c r="K228" s="228">
        <f>IF(K$62=0,0,K$62/CHI!K$11*1000)</f>
        <v>29.42376093256112</v>
      </c>
      <c r="L228" s="228">
        <f>IF(L$62=0,0,L$62/CHI!L$11*1000)</f>
        <v>28.998880465368252</v>
      </c>
      <c r="M228" s="228">
        <f>IF(M$62=0,0,M$62/CHI!M$11*1000)</f>
        <v>28.522339557788527</v>
      </c>
      <c r="N228" s="228">
        <f>IF(N$62=0,0,N$62/CHI!N$11*1000)</f>
        <v>23.813186844303694</v>
      </c>
      <c r="O228" s="228">
        <f>IF(O$62=0,0,O$62/CHI!O$11*1000)</f>
        <v>23.634380120659831</v>
      </c>
      <c r="P228" s="228">
        <f>IF(P$62=0,0,P$62/CHI!P$11*1000)</f>
        <v>22.035470206602916</v>
      </c>
      <c r="Q228" s="228">
        <f>IF(Q$62=0,0,Q$62/CHI!Q$11*1000)</f>
        <v>21.053342794709902</v>
      </c>
    </row>
    <row r="229" spans="1:17" x14ac:dyDescent="0.25">
      <c r="A229" s="76" t="s">
        <v>81</v>
      </c>
      <c r="B229" s="228">
        <f>IF(B$63=0,0,B$63/CHI!B$11*1000)</f>
        <v>6.1689372152362383</v>
      </c>
      <c r="C229" s="228">
        <f>IF(C$63=0,0,C$63/CHI!C$11*1000)</f>
        <v>6.0975397869174524</v>
      </c>
      <c r="D229" s="228">
        <f>IF(D$63=0,0,D$63/CHI!D$11*1000)</f>
        <v>5.9665949612840334</v>
      </c>
      <c r="E229" s="228">
        <f>IF(E$63=0,0,E$63/CHI!E$11*1000)</f>
        <v>5.8389000592418752</v>
      </c>
      <c r="F229" s="228">
        <f>IF(F$63=0,0,F$63/CHI!F$11*1000)</f>
        <v>5.5036052132908155</v>
      </c>
      <c r="G229" s="228">
        <f>IF(G$63=0,0,G$63/CHI!G$11*1000)</f>
        <v>5.4472547046967144</v>
      </c>
      <c r="H229" s="228">
        <f>IF(H$63=0,0,H$63/CHI!H$11*1000)</f>
        <v>5.4175715607545323</v>
      </c>
      <c r="I229" s="228">
        <f>IF(I$63=0,0,I$63/CHI!I$11*1000)</f>
        <v>5.3756098814317586</v>
      </c>
      <c r="J229" s="228">
        <f>IF(J$63=0,0,J$63/CHI!J$11*1000)</f>
        <v>5.3840465859443176</v>
      </c>
      <c r="K229" s="228">
        <f>IF(K$63=0,0,K$63/CHI!K$11*1000)</f>
        <v>5.3356081245342182</v>
      </c>
      <c r="L229" s="228">
        <f>IF(L$63=0,0,L$63/CHI!L$11*1000)</f>
        <v>5.2585616967201103</v>
      </c>
      <c r="M229" s="228">
        <f>IF(M$63=0,0,M$63/CHI!M$11*1000)</f>
        <v>5.1721473343963069</v>
      </c>
      <c r="N229" s="228">
        <f>IF(N$63=0,0,N$63/CHI!N$11*1000)</f>
        <v>4.3182050550483009</v>
      </c>
      <c r="O229" s="228">
        <f>IF(O$63=0,0,O$63/CHI!O$11*1000)</f>
        <v>4.2857808313203352</v>
      </c>
      <c r="P229" s="228">
        <f>IF(P$63=0,0,P$63/CHI!P$11*1000)</f>
        <v>3.9958397613329302</v>
      </c>
      <c r="Q229" s="228">
        <f>IF(Q$63=0,0,Q$63/CHI!Q$11*1000)</f>
        <v>3.8177440036140347</v>
      </c>
    </row>
    <row r="230" spans="1:17" x14ac:dyDescent="0.25">
      <c r="A230" s="76" t="s">
        <v>80</v>
      </c>
      <c r="B230" s="228">
        <f>IF(B$64=0,0,B$64/CHI!B$11*1000)</f>
        <v>45.904130410547417</v>
      </c>
      <c r="C230" s="228">
        <f>IF(C$64=0,0,C$64/CHI!C$11*1000)</f>
        <v>45.372849778864463</v>
      </c>
      <c r="D230" s="228">
        <f>IF(D$64=0,0,D$64/CHI!D$11*1000)</f>
        <v>44.398466648879463</v>
      </c>
      <c r="E230" s="228">
        <f>IF(E$64=0,0,E$64/CHI!E$11*1000)</f>
        <v>43.448266763293375</v>
      </c>
      <c r="F230" s="228">
        <f>IF(F$64=0,0,F$64/CHI!F$11*1000)</f>
        <v>40.953279734327069</v>
      </c>
      <c r="G230" s="228">
        <f>IF(G$64=0,0,G$64/CHI!G$11*1000)</f>
        <v>40.533965838764068</v>
      </c>
      <c r="H230" s="228">
        <f>IF(H$64=0,0,H$64/CHI!H$11*1000)</f>
        <v>40.313088422934385</v>
      </c>
      <c r="I230" s="228">
        <f>IF(I$64=0,0,I$64/CHI!I$11*1000)</f>
        <v>40.000844298432547</v>
      </c>
      <c r="J230" s="228">
        <f>IF(J$64=0,0,J$64/CHI!J$11*1000)</f>
        <v>40.063623278128311</v>
      </c>
      <c r="K230" s="228">
        <f>IF(K$64=0,0,K$64/CHI!K$11*1000)</f>
        <v>39.703184296197406</v>
      </c>
      <c r="L230" s="228">
        <f>IF(L$64=0,0,L$64/CHI!L$11*1000)</f>
        <v>39.129868480742111</v>
      </c>
      <c r="M230" s="228">
        <f>IF(M$64=0,0,M$64/CHI!M$11*1000)</f>
        <v>38.486844241873399</v>
      </c>
      <c r="N230" s="228">
        <f>IF(N$64=0,0,N$64/CHI!N$11*1000)</f>
        <v>32.132511820163089</v>
      </c>
      <c r="O230" s="228">
        <f>IF(O$64=0,0,O$64/CHI!O$11*1000)</f>
        <v>31.89123755483369</v>
      </c>
      <c r="P230" s="228">
        <f>IF(P$64=0,0,P$64/CHI!P$11*1000)</f>
        <v>29.73373582905776</v>
      </c>
      <c r="Q230" s="228">
        <f>IF(Q$64=0,0,Q$64/CHI!Q$11*1000)</f>
        <v>28.408494445874002</v>
      </c>
    </row>
    <row r="231" spans="1:17" x14ac:dyDescent="0.25">
      <c r="A231" s="129" t="s">
        <v>79</v>
      </c>
      <c r="B231" s="227">
        <f>IF(B$65=0,0,B$65/CHI!B$11*1000)</f>
        <v>17.695259817857917</v>
      </c>
      <c r="C231" s="227">
        <f>IF(C$65=0,0,C$65/CHI!C$11*1000)</f>
        <v>17.490460190248257</v>
      </c>
      <c r="D231" s="227">
        <f>IF(D$65=0,0,D$65/CHI!D$11*1000)</f>
        <v>17.114852102413519</v>
      </c>
      <c r="E231" s="227">
        <f>IF(E$65=0,0,E$65/CHI!E$11*1000)</f>
        <v>16.74856624308088</v>
      </c>
      <c r="F231" s="227">
        <f>IF(F$65=0,0,F$65/CHI!F$11*1000)</f>
        <v>15.786791271528433</v>
      </c>
      <c r="G231" s="227">
        <f>IF(G$65=0,0,G$65/CHI!G$11*1000)</f>
        <v>15.625152912172421</v>
      </c>
      <c r="H231" s="227">
        <f>IF(H$65=0,0,H$65/CHI!H$11*1000)</f>
        <v>15.540008433319484</v>
      </c>
      <c r="I231" s="227">
        <f>IF(I$65=0,0,I$65/CHI!I$11*1000)</f>
        <v>15.4196436456578</v>
      </c>
      <c r="J231" s="227">
        <f>IF(J$65=0,0,J$65/CHI!J$11*1000)</f>
        <v>15.443843872236135</v>
      </c>
      <c r="K231" s="227">
        <f>IF(K$65=0,0,K$65/CHI!K$11*1000)</f>
        <v>15.304900788537372</v>
      </c>
      <c r="L231" s="227">
        <f>IF(L$65=0,0,L$65/CHI!L$11*1000)</f>
        <v>15.083897314091042</v>
      </c>
      <c r="M231" s="227">
        <f>IF(M$65=0,0,M$65/CHI!M$11*1000)</f>
        <v>14.836022430628534</v>
      </c>
      <c r="N231" s="227">
        <f>IF(N$65=0,0,N$65/CHI!N$11*1000)</f>
        <v>12.386535594355376</v>
      </c>
      <c r="O231" s="227">
        <f>IF(O$65=0,0,O$65/CHI!O$11*1000)</f>
        <v>12.293528477693261</v>
      </c>
      <c r="P231" s="227">
        <f>IF(P$65=0,0,P$65/CHI!P$11*1000)</f>
        <v>11.46184833794031</v>
      </c>
      <c r="Q231" s="227">
        <f>IF(Q$65=0,0,Q$65/CHI!Q$11*1000)</f>
        <v>10.950990374025459</v>
      </c>
    </row>
    <row r="232" spans="1:17" x14ac:dyDescent="0.25">
      <c r="A232" s="127" t="s">
        <v>183</v>
      </c>
      <c r="B232" s="226">
        <f>IF(B$70=0,0,B$70/CHI!B$11*1000)</f>
        <v>49.466753900146827</v>
      </c>
      <c r="C232" s="226">
        <f>IF(C$70=0,0,C$70/CHI!C$11*1000)</f>
        <v>48.894240533172393</v>
      </c>
      <c r="D232" s="226">
        <f>IF(D$70=0,0,D$70/CHI!D$11*1000)</f>
        <v>47.844235445082383</v>
      </c>
      <c r="E232" s="226">
        <f>IF(E$70=0,0,E$70/CHI!E$11*1000)</f>
        <v>46.820290465058648</v>
      </c>
      <c r="F232" s="226">
        <f>IF(F$70=0,0,F$70/CHI!F$11*1000)</f>
        <v>44.131667279255382</v>
      </c>
      <c r="G232" s="226">
        <f>IF(G$70=0,0,G$70/CHI!G$11*1000)</f>
        <v>43.679810396373199</v>
      </c>
      <c r="H232" s="226">
        <f>IF(H$70=0,0,H$70/CHI!H$11*1000)</f>
        <v>43.441790665398472</v>
      </c>
      <c r="I232" s="226">
        <f>IF(I$70=0,0,I$70/CHI!I$11*1000)</f>
        <v>43.105313247672456</v>
      </c>
      <c r="J232" s="226">
        <f>IF(J$70=0,0,J$70/CHI!J$11*1000)</f>
        <v>43.172964509354991</v>
      </c>
      <c r="K232" s="226">
        <f>IF(K$70=0,0,K$70/CHI!K$11*1000)</f>
        <v>42.784551827190356</v>
      </c>
      <c r="L232" s="226">
        <f>IF(L$70=0,0,L$70/CHI!L$11*1000)</f>
        <v>42.166740922233693</v>
      </c>
      <c r="M232" s="226">
        <f>IF(M$70=0,0,M$70/CHI!M$11*1000)</f>
        <v>41.473811517156904</v>
      </c>
      <c r="N232" s="226">
        <f>IF(N$70=0,0,N$70/CHI!N$11*1000)</f>
        <v>34.626318812399248</v>
      </c>
      <c r="O232" s="226">
        <f>IF(O$70=0,0,O$70/CHI!O$11*1000)</f>
        <v>34.366319230689577</v>
      </c>
      <c r="P232" s="226">
        <f>IF(P$70=0,0,P$70/CHI!P$11*1000)</f>
        <v>32.041373611338997</v>
      </c>
      <c r="Q232" s="226">
        <f>IF(Q$70=0,0,Q$70/CHI!Q$11*1000)</f>
        <v>30.613280130993303</v>
      </c>
    </row>
    <row r="233" spans="1:17" x14ac:dyDescent="0.25">
      <c r="A233" s="127" t="s">
        <v>181</v>
      </c>
      <c r="B233" s="226">
        <f>IF(B$83=0,0,B$83/CHI!B$11*1000)</f>
        <v>411.16335989521724</v>
      </c>
      <c r="C233" s="226">
        <f>IF(C$83=0,0,C$83/CHI!C$11*1000)</f>
        <v>406.40467853873895</v>
      </c>
      <c r="D233" s="226">
        <f>IF(D$83=0,0,D$83/CHI!D$11*1000)</f>
        <v>397.67712748904535</v>
      </c>
      <c r="E233" s="226">
        <f>IF(E$83=0,0,E$83/CHI!E$11*1000)</f>
        <v>389.16618579304793</v>
      </c>
      <c r="F233" s="226">
        <f>IF(F$83=0,0,F$83/CHI!F$11*1000)</f>
        <v>366.81858350649941</v>
      </c>
      <c r="G233" s="226">
        <f>IF(G$83=0,0,G$83/CHI!G$11*1000)</f>
        <v>363.06278836108424</v>
      </c>
      <c r="H233" s="226">
        <f>IF(H$83=0,0,H$83/CHI!H$11*1000)</f>
        <v>361.08438904047227</v>
      </c>
      <c r="I233" s="226">
        <f>IF(I$83=0,0,I$83/CHI!I$11*1000)</f>
        <v>358.2876179832819</v>
      </c>
      <c r="J233" s="226">
        <f>IF(J$83=0,0,J$83/CHI!J$11*1000)</f>
        <v>358.84992939168126</v>
      </c>
      <c r="K233" s="226">
        <f>IF(K$83=0,0,K$83/CHI!K$11*1000)</f>
        <v>355.62147692950663</v>
      </c>
      <c r="L233" s="226">
        <f>IF(L$83=0,0,L$83/CHI!L$11*1000)</f>
        <v>350.48628637354966</v>
      </c>
      <c r="M233" s="226">
        <f>IF(M$83=0,0,M$83/CHI!M$11*1000)</f>
        <v>344.72671737218195</v>
      </c>
      <c r="N233" s="226">
        <f>IF(N$83=0,0,N$83/CHI!N$11*1000)</f>
        <v>287.81095303823389</v>
      </c>
      <c r="O233" s="226">
        <f>IF(O$83=0,0,O$83/CHI!O$11*1000)</f>
        <v>285.64985910830114</v>
      </c>
      <c r="P233" s="226">
        <f>IF(P$83=0,0,P$83/CHI!P$11*1000)</f>
        <v>266.32511315154204</v>
      </c>
      <c r="Q233" s="226">
        <f>IF(Q$83=0,0,Q$83/CHI!Q$11*1000)</f>
        <v>254.45492424024508</v>
      </c>
    </row>
    <row r="234" spans="1:17" x14ac:dyDescent="0.25">
      <c r="A234" s="127" t="s">
        <v>180</v>
      </c>
      <c r="B234" s="225">
        <f>IF(B$91=0,0,B$91/CHI!B$11*1000)</f>
        <v>70.666791285924035</v>
      </c>
      <c r="C234" s="225">
        <f>IF(C$91=0,0,C$91/CHI!C$11*1000)</f>
        <v>69.848915047389127</v>
      </c>
      <c r="D234" s="225">
        <f>IF(D$91=0,0,D$91/CHI!D$11*1000)</f>
        <v>68.34890777868911</v>
      </c>
      <c r="E234" s="225">
        <f>IF(E$91=0,0,E$91/CHI!E$11*1000)</f>
        <v>66.886129235798066</v>
      </c>
      <c r="F234" s="225">
        <f>IF(F$91=0,0,F$91/CHI!F$11*1000)</f>
        <v>63.045238970364821</v>
      </c>
      <c r="G234" s="225">
        <f>IF(G$91=0,0,G$91/CHI!G$11*1000)</f>
        <v>62.399729137676005</v>
      </c>
      <c r="H234" s="225">
        <f>IF(H$91=0,0,H$91/CHI!H$11*1000)</f>
        <v>62.059700950569251</v>
      </c>
      <c r="I234" s="225">
        <f>IF(I$91=0,0,I$91/CHI!I$11*1000)</f>
        <v>61.579018925246373</v>
      </c>
      <c r="J234" s="225">
        <f>IF(J$91=0,0,J$91/CHI!J$11*1000)</f>
        <v>61.675663584792829</v>
      </c>
      <c r="K234" s="225">
        <f>IF(K$91=0,0,K$91/CHI!K$11*1000)</f>
        <v>61.120788324557658</v>
      </c>
      <c r="L234" s="225">
        <f>IF(L$91=0,0,L$91/CHI!L$11*1000)</f>
        <v>60.238201317476715</v>
      </c>
      <c r="M234" s="225">
        <f>IF(M$91=0,0,M$91/CHI!M$11*1000)</f>
        <v>59.248302167367022</v>
      </c>
      <c r="N234" s="225">
        <f>IF(N$91=0,0,N$91/CHI!N$11*1000)</f>
        <v>49.466169731998924</v>
      </c>
      <c r="O234" s="225">
        <f>IF(O$91=0,0,O$91/CHI!O$11*1000)</f>
        <v>49.094741758127974</v>
      </c>
      <c r="P234" s="225">
        <f>IF(P$91=0,0,P$91/CHI!P$11*1000)</f>
        <v>45.773390873341441</v>
      </c>
      <c r="Q234" s="225">
        <f>IF(Q$91=0,0,Q$91/CHI!Q$11*1000)</f>
        <v>43.733257329990423</v>
      </c>
    </row>
    <row r="235" spans="1:17" x14ac:dyDescent="0.25">
      <c r="A235" s="72" t="s">
        <v>179</v>
      </c>
      <c r="B235" s="224">
        <f>IF(B$105=0,0,B$105/CHI!B$11*1000)</f>
        <v>49.466753900146813</v>
      </c>
      <c r="C235" s="224">
        <f>IF(C$105=0,0,C$105/CHI!C$11*1000)</f>
        <v>48.894240533172386</v>
      </c>
      <c r="D235" s="224">
        <f>IF(D$105=0,0,D$105/CHI!D$11*1000)</f>
        <v>47.844235445082369</v>
      </c>
      <c r="E235" s="224">
        <f>IF(E$105=0,0,E$105/CHI!E$11*1000)</f>
        <v>46.820290465058633</v>
      </c>
      <c r="F235" s="224">
        <f>IF(F$105=0,0,F$105/CHI!F$11*1000)</f>
        <v>44.131667279255367</v>
      </c>
      <c r="G235" s="224">
        <f>IF(G$105=0,0,G$105/CHI!G$11*1000)</f>
        <v>43.679810396373199</v>
      </c>
      <c r="H235" s="224">
        <f>IF(H$105=0,0,H$105/CHI!H$11*1000)</f>
        <v>43.441790665398464</v>
      </c>
      <c r="I235" s="224">
        <f>IF(I$105=0,0,I$105/CHI!I$11*1000)</f>
        <v>43.105313247672449</v>
      </c>
      <c r="J235" s="224">
        <f>IF(J$105=0,0,J$105/CHI!J$11*1000)</f>
        <v>43.172964509354976</v>
      </c>
      <c r="K235" s="224">
        <f>IF(K$105=0,0,K$105/CHI!K$11*1000)</f>
        <v>42.784551827190342</v>
      </c>
      <c r="L235" s="224">
        <f>IF(L$105=0,0,L$105/CHI!L$11*1000)</f>
        <v>42.166740922233693</v>
      </c>
      <c r="M235" s="224">
        <f>IF(M$105=0,0,M$105/CHI!M$11*1000)</f>
        <v>41.473811517156904</v>
      </c>
      <c r="N235" s="224">
        <f>IF(N$105=0,0,N$105/CHI!N$11*1000)</f>
        <v>34.626318812399234</v>
      </c>
      <c r="O235" s="224">
        <f>IF(O$105=0,0,O$105/CHI!O$11*1000)</f>
        <v>34.36631923068957</v>
      </c>
      <c r="P235" s="224">
        <f>IF(P$105=0,0,P$105/CHI!P$11*1000)</f>
        <v>32.041373611338997</v>
      </c>
      <c r="Q235" s="224">
        <f>IF(Q$105=0,0,Q$105/CHI!Q$11*1000)</f>
        <v>30.613280130993299</v>
      </c>
    </row>
    <row r="236" spans="1:17" x14ac:dyDescent="0.25">
      <c r="A236" s="40"/>
      <c r="B236" s="40"/>
      <c r="C236" s="40"/>
      <c r="D236" s="40"/>
      <c r="E236" s="40"/>
      <c r="F236" s="40"/>
      <c r="G236" s="40"/>
      <c r="H236" s="40"/>
      <c r="I236" s="40"/>
      <c r="J236" s="40"/>
      <c r="K236" s="40"/>
      <c r="L236" s="40"/>
      <c r="M236" s="40"/>
      <c r="N236" s="40"/>
      <c r="O236" s="40"/>
      <c r="P236" s="40"/>
      <c r="Q236" s="40"/>
    </row>
    <row r="237" spans="1:17" x14ac:dyDescent="0.25">
      <c r="A237" s="78" t="s">
        <v>39</v>
      </c>
      <c r="B237" s="230">
        <f t="shared" ref="B237:Q237" si="52">SUM(B238:B246)</f>
        <v>412.60911545766913</v>
      </c>
      <c r="C237" s="230">
        <f t="shared" si="52"/>
        <v>407.83370136011484</v>
      </c>
      <c r="D237" s="230">
        <f t="shared" si="52"/>
        <v>399.9553616931409</v>
      </c>
      <c r="E237" s="230">
        <f t="shared" si="52"/>
        <v>391.39566205473102</v>
      </c>
      <c r="F237" s="230">
        <f t="shared" si="52"/>
        <v>368.92003361734464</v>
      </c>
      <c r="G237" s="230">
        <f t="shared" si="52"/>
        <v>365.14272206987266</v>
      </c>
      <c r="H237" s="230">
        <f t="shared" si="52"/>
        <v>363.1529887883915</v>
      </c>
      <c r="I237" s="230">
        <f t="shared" si="52"/>
        <v>360.34019543813184</v>
      </c>
      <c r="J237" s="230">
        <f t="shared" si="52"/>
        <v>344.08483912807912</v>
      </c>
      <c r="K237" s="230">
        <f t="shared" si="52"/>
        <v>320.83757013966857</v>
      </c>
      <c r="L237" s="230">
        <f t="shared" si="52"/>
        <v>316.20466080471294</v>
      </c>
      <c r="M237" s="230">
        <f t="shared" si="52"/>
        <v>311.00844448109405</v>
      </c>
      <c r="N237" s="230">
        <f t="shared" si="52"/>
        <v>296.09722528643698</v>
      </c>
      <c r="O237" s="230">
        <f t="shared" si="52"/>
        <v>293.87391199873355</v>
      </c>
      <c r="P237" s="230">
        <f t="shared" si="52"/>
        <v>289.93839657291005</v>
      </c>
      <c r="Q237" s="230">
        <f t="shared" si="52"/>
        <v>277.01575664897348</v>
      </c>
    </row>
    <row r="238" spans="1:17" x14ac:dyDescent="0.25">
      <c r="A238" s="132" t="s">
        <v>83</v>
      </c>
      <c r="B238" s="229">
        <f>IF(B$109=0,0,B$109/CHI!B$12*1000)</f>
        <v>4.3831688023318671</v>
      </c>
      <c r="C238" s="229">
        <f>IF(C$109=0,0,C$109/CHI!C$12*1000)</f>
        <v>4.33243932179822</v>
      </c>
      <c r="D238" s="229">
        <f>IF(D$109=0,0,D$109/CHI!D$12*1000)</f>
        <v>4.2487472962254182</v>
      </c>
      <c r="E238" s="229">
        <f>IF(E$109=0,0,E$109/CHI!E$12*1000)</f>
        <v>4.1578171470676768</v>
      </c>
      <c r="F238" s="229">
        <f>IF(F$109=0,0,F$109/CHI!F$12*1000)</f>
        <v>3.9190573385979048</v>
      </c>
      <c r="G238" s="229">
        <f>IF(G$109=0,0,G$109/CHI!G$12*1000)</f>
        <v>3.8789307550802294</v>
      </c>
      <c r="H238" s="229">
        <f>IF(H$109=0,0,H$109/CHI!H$12*1000)</f>
        <v>3.8577937115258814</v>
      </c>
      <c r="I238" s="229">
        <f>IF(I$109=0,0,I$109/CHI!I$12*1000)</f>
        <v>3.8279132566392038</v>
      </c>
      <c r="J238" s="229">
        <f>IF(J$109=0,0,J$109/CHI!J$12*1000)</f>
        <v>3.6552317331833288</v>
      </c>
      <c r="K238" s="229">
        <f>IF(K$109=0,0,K$109/CHI!K$12*1000)</f>
        <v>3.4082747456810192</v>
      </c>
      <c r="L238" s="229">
        <f>IF(L$109=0,0,L$109/CHI!L$12*1000)</f>
        <v>3.3590591008970079</v>
      </c>
      <c r="M238" s="229">
        <f>IF(M$109=0,0,M$109/CHI!M$12*1000)</f>
        <v>3.3038594157068482</v>
      </c>
      <c r="N238" s="229">
        <f>IF(N$109=0,0,N$109/CHI!N$12*1000)</f>
        <v>3.1454567330461494</v>
      </c>
      <c r="O238" s="229">
        <f>IF(O$109=0,0,O$109/CHI!O$12*1000)</f>
        <v>3.1218383565358234</v>
      </c>
      <c r="P238" s="229">
        <f>IF(P$109=0,0,P$109/CHI!P$12*1000)</f>
        <v>3.080031164718378</v>
      </c>
      <c r="Q238" s="229">
        <f>IF(Q$109=0,0,Q$109/CHI!Q$12*1000)</f>
        <v>2.9427532664937126</v>
      </c>
    </row>
    <row r="239" spans="1:17" x14ac:dyDescent="0.25">
      <c r="A239" s="76" t="s">
        <v>82</v>
      </c>
      <c r="B239" s="228">
        <f>IF(B$110=0,0,B$110/CHI!B$12*1000)</f>
        <v>25.103431208069971</v>
      </c>
      <c r="C239" s="228">
        <f>IF(C$110=0,0,C$110/CHI!C$12*1000)</f>
        <v>24.812891627636731</v>
      </c>
      <c r="D239" s="228">
        <f>IF(D$110=0,0,D$110/CHI!D$12*1000)</f>
        <v>24.333567854955852</v>
      </c>
      <c r="E239" s="228">
        <f>IF(E$110=0,0,E$110/CHI!E$12*1000)</f>
        <v>23.812789658390273</v>
      </c>
      <c r="F239" s="228">
        <f>IF(F$110=0,0,F$110/CHI!F$12*1000)</f>
        <v>22.445356484476413</v>
      </c>
      <c r="G239" s="228">
        <f>IF(G$110=0,0,G$110/CHI!G$12*1000)</f>
        <v>22.215542171047513</v>
      </c>
      <c r="H239" s="228">
        <f>IF(H$110=0,0,H$110/CHI!H$12*1000)</f>
        <v>22.094485387077373</v>
      </c>
      <c r="I239" s="228">
        <f>IF(I$110=0,0,I$110/CHI!I$12*1000)</f>
        <v>21.923353044806078</v>
      </c>
      <c r="J239" s="228">
        <f>IF(J$110=0,0,J$110/CHI!J$12*1000)</f>
        <v>20.934365638554894</v>
      </c>
      <c r="K239" s="228">
        <f>IF(K$110=0,0,K$110/CHI!K$12*1000)</f>
        <v>19.519985306266921</v>
      </c>
      <c r="L239" s="228">
        <f>IF(L$110=0,0,L$110/CHI!L$12*1000)</f>
        <v>19.238115816654989</v>
      </c>
      <c r="M239" s="228">
        <f>IF(M$110=0,0,M$110/CHI!M$12*1000)</f>
        <v>18.921974330353777</v>
      </c>
      <c r="N239" s="228">
        <f>IF(N$110=0,0,N$110/CHI!N$12*1000)</f>
        <v>18.014765179469354</v>
      </c>
      <c r="O239" s="228">
        <f>IF(O$110=0,0,O$110/CHI!O$12*1000)</f>
        <v>17.879497222265005</v>
      </c>
      <c r="P239" s="228">
        <f>IF(P$110=0,0,P$110/CHI!P$12*1000)</f>
        <v>17.64005767267853</v>
      </c>
      <c r="Q239" s="228">
        <f>IF(Q$110=0,0,Q$110/CHI!Q$12*1000)</f>
        <v>16.853835094931135</v>
      </c>
    </row>
    <row r="240" spans="1:17" x14ac:dyDescent="0.25">
      <c r="A240" s="76" t="s">
        <v>81</v>
      </c>
      <c r="B240" s="228">
        <f>IF(B$111=0,0,B$111/CHI!B$12*1000)</f>
        <v>4.2779918675559063</v>
      </c>
      <c r="C240" s="228">
        <f>IF(C$111=0,0,C$111/CHI!C$12*1000)</f>
        <v>4.2284796733066621</v>
      </c>
      <c r="D240" s="228">
        <f>IF(D$111=0,0,D$111/CHI!D$12*1000)</f>
        <v>4.1467958913384102</v>
      </c>
      <c r="E240" s="228">
        <f>IF(E$111=0,0,E$111/CHI!E$12*1000)</f>
        <v>4.0580476691833534</v>
      </c>
      <c r="F240" s="228">
        <f>IF(F$111=0,0,F$111/CHI!F$12*1000)</f>
        <v>3.825017054804666</v>
      </c>
      <c r="G240" s="228">
        <f>IF(G$111=0,0,G$111/CHI!G$12*1000)</f>
        <v>3.7858533342858265</v>
      </c>
      <c r="H240" s="228">
        <f>IF(H$111=0,0,H$111/CHI!H$12*1000)</f>
        <v>3.7652234875909949</v>
      </c>
      <c r="I240" s="228">
        <f>IF(I$111=0,0,I$111/CHI!I$12*1000)</f>
        <v>3.7360600333028389</v>
      </c>
      <c r="J240" s="228">
        <f>IF(J$111=0,0,J$111/CHI!J$12*1000)</f>
        <v>3.5675221132874397</v>
      </c>
      <c r="K240" s="228">
        <f>IF(K$111=0,0,K$111/CHI!K$12*1000)</f>
        <v>3.3264910164223296</v>
      </c>
      <c r="L240" s="228">
        <f>IF(L$111=0,0,L$111/CHI!L$12*1000)</f>
        <v>3.2784563324670799</v>
      </c>
      <c r="M240" s="228">
        <f>IF(M$111=0,0,M$111/CHI!M$12*1000)</f>
        <v>3.224581198977007</v>
      </c>
      <c r="N240" s="228">
        <f>IF(N$111=0,0,N$111/CHI!N$12*1000)</f>
        <v>3.0699794898525496</v>
      </c>
      <c r="O240" s="228">
        <f>IF(O$111=0,0,O$111/CHI!O$12*1000)</f>
        <v>3.0469278513707523</v>
      </c>
      <c r="P240" s="228">
        <f>IF(P$111=0,0,P$111/CHI!P$12*1000)</f>
        <v>3.0061238498216372</v>
      </c>
      <c r="Q240" s="228">
        <f>IF(Q$111=0,0,Q$111/CHI!Q$12*1000)</f>
        <v>2.8721400224390701</v>
      </c>
    </row>
    <row r="241" spans="1:17" x14ac:dyDescent="0.25">
      <c r="A241" s="76" t="s">
        <v>80</v>
      </c>
      <c r="B241" s="228">
        <f>IF(B$112=0,0,B$112/CHI!B$12*1000)</f>
        <v>33.26193324351096</v>
      </c>
      <c r="C241" s="228">
        <f>IF(C$112=0,0,C$112/CHI!C$12*1000)</f>
        <v>32.876969608505512</v>
      </c>
      <c r="D241" s="228">
        <f>IF(D$112=0,0,D$112/CHI!D$12*1000)</f>
        <v>32.241867769366721</v>
      </c>
      <c r="E241" s="228">
        <f>IF(E$112=0,0,E$112/CHI!E$12*1000)</f>
        <v>31.551839005359682</v>
      </c>
      <c r="F241" s="228">
        <f>IF(F$112=0,0,F$112/CHI!F$12*1000)</f>
        <v>29.739996211094024</v>
      </c>
      <c r="G241" s="228">
        <f>IF(G$112=0,0,G$112/CHI!G$12*1000)</f>
        <v>29.435493281262747</v>
      </c>
      <c r="H241" s="228">
        <f>IF(H$112=0,0,H$112/CHI!H$12*1000)</f>
        <v>29.275093587941356</v>
      </c>
      <c r="I241" s="228">
        <f>IF(I$112=0,0,I$112/CHI!I$12*1000)</f>
        <v>29.048344005493689</v>
      </c>
      <c r="J241" s="228">
        <f>IF(J$112=0,0,J$112/CHI!J$12*1000)</f>
        <v>27.737940148238316</v>
      </c>
      <c r="K241" s="228">
        <f>IF(K$112=0,0,K$112/CHI!K$12*1000)</f>
        <v>25.863892580654252</v>
      </c>
      <c r="L241" s="228">
        <f>IF(L$112=0,0,L$112/CHI!L$12*1000)</f>
        <v>25.490416776922665</v>
      </c>
      <c r="M241" s="228">
        <f>IF(M$112=0,0,M$112/CHI!M$12*1000)</f>
        <v>25.071530731995267</v>
      </c>
      <c r="N241" s="228">
        <f>IF(N$112=0,0,N$112/CHI!N$12*1000)</f>
        <v>23.869482694636957</v>
      </c>
      <c r="O241" s="228">
        <f>IF(O$112=0,0,O$112/CHI!O$12*1000)</f>
        <v>23.690253260810763</v>
      </c>
      <c r="P241" s="228">
        <f>IF(P$112=0,0,P$112/CHI!P$12*1000)</f>
        <v>23.372996936438607</v>
      </c>
      <c r="Q241" s="228">
        <f>IF(Q$112=0,0,Q$112/CHI!Q$12*1000)</f>
        <v>22.331255563364149</v>
      </c>
    </row>
    <row r="242" spans="1:17" x14ac:dyDescent="0.25">
      <c r="A242" s="129" t="s">
        <v>79</v>
      </c>
      <c r="B242" s="227">
        <f>IF(B$113=0,0,B$113/CHI!B$12*1000)</f>
        <v>12.27287264652923</v>
      </c>
      <c r="C242" s="227">
        <f>IF(C$113=0,0,C$113/CHI!C$12*1000)</f>
        <v>12.130830101035015</v>
      </c>
      <c r="D242" s="227">
        <f>IF(D$113=0,0,D$113/CHI!D$12*1000)</f>
        <v>11.896492429431172</v>
      </c>
      <c r="E242" s="227">
        <f>IF(E$113=0,0,E$113/CHI!E$12*1000)</f>
        <v>11.641888011789495</v>
      </c>
      <c r="F242" s="227">
        <f>IF(F$113=0,0,F$113/CHI!F$12*1000)</f>
        <v>10.973360548074135</v>
      </c>
      <c r="G242" s="227">
        <f>IF(G$113=0,0,G$113/CHI!G$12*1000)</f>
        <v>10.861006114224644</v>
      </c>
      <c r="H242" s="227">
        <f>IF(H$113=0,0,H$113/CHI!H$12*1000)</f>
        <v>10.801822392272465</v>
      </c>
      <c r="I242" s="227">
        <f>IF(I$113=0,0,I$113/CHI!I$12*1000)</f>
        <v>10.718157118589771</v>
      </c>
      <c r="J242" s="227">
        <f>IF(J$113=0,0,J$113/CHI!J$12*1000)</f>
        <v>10.23464885291332</v>
      </c>
      <c r="K242" s="227">
        <f>IF(K$113=0,0,K$113/CHI!K$12*1000)</f>
        <v>9.5431692879068546</v>
      </c>
      <c r="L242" s="227">
        <f>IF(L$113=0,0,L$113/CHI!L$12*1000)</f>
        <v>9.4053654825116197</v>
      </c>
      <c r="M242" s="227">
        <f>IF(M$113=0,0,M$113/CHI!M$12*1000)</f>
        <v>9.2508063639791747</v>
      </c>
      <c r="N242" s="227">
        <f>IF(N$113=0,0,N$113/CHI!N$12*1000)</f>
        <v>8.8072788525292189</v>
      </c>
      <c r="O242" s="227">
        <f>IF(O$113=0,0,O$113/CHI!O$12*1000)</f>
        <v>8.7411473983003045</v>
      </c>
      <c r="P242" s="227">
        <f>IF(P$113=0,0,P$113/CHI!P$12*1000)</f>
        <v>8.6240872612114572</v>
      </c>
      <c r="Q242" s="227">
        <f>IF(Q$113=0,0,Q$113/CHI!Q$12*1000)</f>
        <v>8.2397091461823937</v>
      </c>
    </row>
    <row r="243" spans="1:17" x14ac:dyDescent="0.25">
      <c r="A243" s="127" t="s">
        <v>182</v>
      </c>
      <c r="B243" s="226">
        <f>IF(B$118=0,0,B$118/CHI!B$12*1000)</f>
        <v>41.890851893208833</v>
      </c>
      <c r="C243" s="226">
        <f>IF(C$118=0,0,C$118/CHI!C$12*1000)</f>
        <v>41.406019742887828</v>
      </c>
      <c r="D243" s="226">
        <f>IF(D$118=0,0,D$118/CHI!D$12*1000)</f>
        <v>40.606157723873721</v>
      </c>
      <c r="E243" s="226">
        <f>IF(E$118=0,0,E$118/CHI!E$12*1000)</f>
        <v>39.737119458916219</v>
      </c>
      <c r="F243" s="226">
        <f>IF(F$118=0,0,F$118/CHI!F$12*1000)</f>
        <v>37.455242527930338</v>
      </c>
      <c r="G243" s="226">
        <f>IF(G$118=0,0,G$118/CHI!G$12*1000)</f>
        <v>37.071744459997113</v>
      </c>
      <c r="H243" s="226">
        <f>IF(H$118=0,0,H$118/CHI!H$12*1000)</f>
        <v>36.869733357772525</v>
      </c>
      <c r="I243" s="226">
        <f>IF(I$118=0,0,I$118/CHI!I$12*1000)</f>
        <v>36.584159662893704</v>
      </c>
      <c r="J243" s="226">
        <f>IF(J$118=0,0,J$118/CHI!J$12*1000)</f>
        <v>34.933806585016498</v>
      </c>
      <c r="K243" s="226">
        <f>IF(K$118=0,0,K$118/CHI!K$12*1000)</f>
        <v>32.573587516577113</v>
      </c>
      <c r="L243" s="226">
        <f>IF(L$118=0,0,L$118/CHI!L$12*1000)</f>
        <v>32.103223407994534</v>
      </c>
      <c r="M243" s="226">
        <f>IF(M$118=0,0,M$118/CHI!M$12*1000)</f>
        <v>31.575668586098885</v>
      </c>
      <c r="N243" s="226">
        <f>IF(N$118=0,0,N$118/CHI!N$12*1000)</f>
        <v>30.061781346507267</v>
      </c>
      <c r="O243" s="226">
        <f>IF(O$118=0,0,O$118/CHI!O$12*1000)</f>
        <v>29.836055631397748</v>
      </c>
      <c r="P243" s="226">
        <f>IF(P$118=0,0,P$118/CHI!P$12*1000)</f>
        <v>29.436495641929891</v>
      </c>
      <c r="Q243" s="226">
        <f>IF(Q$118=0,0,Q$118/CHI!Q$12*1000)</f>
        <v>28.12450234163056</v>
      </c>
    </row>
    <row r="244" spans="1:17" x14ac:dyDescent="0.25">
      <c r="A244" s="127" t="s">
        <v>181</v>
      </c>
      <c r="B244" s="226">
        <f>IF(B$131=0,0,B$131/CHI!B$12*1000)</f>
        <v>126.82188751601461</v>
      </c>
      <c r="C244" s="226">
        <f>IF(C$131=0,0,C$131/CHI!C$12*1000)</f>
        <v>125.35408904323813</v>
      </c>
      <c r="D244" s="226">
        <f>IF(D$131=0,0,D$131/CHI!D$12*1000)</f>
        <v>122.93255769643388</v>
      </c>
      <c r="E244" s="226">
        <f>IF(E$131=0,0,E$131/CHI!E$12*1000)</f>
        <v>120.30159966849699</v>
      </c>
      <c r="F244" s="226">
        <f>IF(F$131=0,0,F$131/CHI!F$12*1000)</f>
        <v>113.39336251436559</v>
      </c>
      <c r="G244" s="226">
        <f>IF(G$131=0,0,G$131/CHI!G$12*1000)</f>
        <v>112.23234652552813</v>
      </c>
      <c r="H244" s="226">
        <f>IF(H$131=0,0,H$131/CHI!H$12*1000)</f>
        <v>111.62077077269731</v>
      </c>
      <c r="I244" s="226">
        <f>IF(I$131=0,0,I$131/CHI!I$12*1000)</f>
        <v>110.75621458983949</v>
      </c>
      <c r="J244" s="226">
        <f>IF(J$131=0,0,J$131/CHI!J$12*1000)</f>
        <v>105.75987570091417</v>
      </c>
      <c r="K244" s="226">
        <f>IF(K$131=0,0,K$131/CHI!K$12*1000)</f>
        <v>98.614462712564418</v>
      </c>
      <c r="L244" s="226">
        <f>IF(L$131=0,0,L$131/CHI!L$12*1000)</f>
        <v>97.190465315177974</v>
      </c>
      <c r="M244" s="226">
        <f>IF(M$131=0,0,M$131/CHI!M$12*1000)</f>
        <v>95.593326673749971</v>
      </c>
      <c r="N244" s="226">
        <f>IF(N$131=0,0,N$131/CHI!N$12*1000)</f>
        <v>91.010129423408387</v>
      </c>
      <c r="O244" s="226">
        <f>IF(O$131=0,0,O$131/CHI!O$12*1000)</f>
        <v>90.326759189638338</v>
      </c>
      <c r="P244" s="226">
        <f>IF(P$131=0,0,P$131/CHI!P$12*1000)</f>
        <v>89.117116755787279</v>
      </c>
      <c r="Q244" s="226">
        <f>IF(Q$131=0,0,Q$131/CHI!Q$12*1000)</f>
        <v>85.14514055495718</v>
      </c>
    </row>
    <row r="245" spans="1:17" x14ac:dyDescent="0.25">
      <c r="A245" s="127" t="s">
        <v>180</v>
      </c>
      <c r="B245" s="225">
        <f>IF(B$139=0,0,B$139/CHI!B$12*1000)</f>
        <v>63.306530107864525</v>
      </c>
      <c r="C245" s="225">
        <f>IF(C$139=0,0,C$139/CHI!C$12*1000)</f>
        <v>62.573839323733367</v>
      </c>
      <c r="D245" s="225">
        <f>IF(D$139=0,0,D$139/CHI!D$12*1000)</f>
        <v>61.365067319813747</v>
      </c>
      <c r="E245" s="225">
        <f>IF(E$139=0,0,E$139/CHI!E$12*1000)</f>
        <v>60.051754398279741</v>
      </c>
      <c r="F245" s="225">
        <f>IF(F$139=0,0,F$139/CHI!F$12*1000)</f>
        <v>56.6033234376929</v>
      </c>
      <c r="G245" s="225">
        <f>IF(G$139=0,0,G$139/CHI!G$12*1000)</f>
        <v>56.02377131863328</v>
      </c>
      <c r="H245" s="225">
        <f>IF(H$139=0,0,H$139/CHI!H$12*1000)</f>
        <v>55.718486958274461</v>
      </c>
      <c r="I245" s="225">
        <f>IF(I$139=0,0,I$139/CHI!I$12*1000)</f>
        <v>55.286920664064262</v>
      </c>
      <c r="J245" s="225">
        <f>IF(J$139=0,0,J$139/CHI!J$12*1000)</f>
        <v>52.792864752296623</v>
      </c>
      <c r="K245" s="225">
        <f>IF(K$139=0,0,K$139/CHI!K$12*1000)</f>
        <v>49.226041143690651</v>
      </c>
      <c r="L245" s="225">
        <f>IF(L$139=0,0,L$139/CHI!L$12*1000)</f>
        <v>48.515214835418099</v>
      </c>
      <c r="M245" s="225">
        <f>IF(M$139=0,0,M$139/CHI!M$12*1000)</f>
        <v>47.717960453935817</v>
      </c>
      <c r="N245" s="225">
        <f>IF(N$139=0,0,N$139/CHI!N$12*1000)</f>
        <v>45.430135218071968</v>
      </c>
      <c r="O245" s="225">
        <f>IF(O$139=0,0,O$139/CHI!O$12*1000)</f>
        <v>45.089012726313399</v>
      </c>
      <c r="P245" s="225">
        <f>IF(P$139=0,0,P$139/CHI!P$12*1000)</f>
        <v>44.485187419355491</v>
      </c>
      <c r="Q245" s="225">
        <f>IF(Q$139=0,0,Q$139/CHI!Q$12*1000)</f>
        <v>42.502469484221265</v>
      </c>
    </row>
    <row r="246" spans="1:17" x14ac:dyDescent="0.25">
      <c r="A246" s="72" t="s">
        <v>179</v>
      </c>
      <c r="B246" s="224">
        <f>IF(B$153=0,0,B$153/CHI!B$12*1000)</f>
        <v>101.29044817258323</v>
      </c>
      <c r="C246" s="224">
        <f>IF(C$153=0,0,C$153/CHI!C$12*1000)</f>
        <v>100.1181429179734</v>
      </c>
      <c r="D246" s="224">
        <f>IF(D$153=0,0,D$153/CHI!D$12*1000)</f>
        <v>98.184107711701998</v>
      </c>
      <c r="E246" s="224">
        <f>IF(E$153=0,0,E$153/CHI!E$12*1000)</f>
        <v>96.082807037247591</v>
      </c>
      <c r="F246" s="224">
        <f>IF(F$153=0,0,F$153/CHI!F$12*1000)</f>
        <v>90.565317500308637</v>
      </c>
      <c r="G246" s="224">
        <f>IF(G$153=0,0,G$153/CHI!G$12*1000)</f>
        <v>89.638034109813219</v>
      </c>
      <c r="H246" s="224">
        <f>IF(H$153=0,0,H$153/CHI!H$12*1000)</f>
        <v>89.149579133239115</v>
      </c>
      <c r="I246" s="224">
        <f>IF(I$153=0,0,I$153/CHI!I$12*1000)</f>
        <v>88.45907306250281</v>
      </c>
      <c r="J246" s="224">
        <f>IF(J$153=0,0,J$153/CHI!J$12*1000)</f>
        <v>84.468583603674588</v>
      </c>
      <c r="K246" s="224">
        <f>IF(K$153=0,0,K$153/CHI!K$12*1000)</f>
        <v>78.761665829905027</v>
      </c>
      <c r="L246" s="224">
        <f>IF(L$153=0,0,L$153/CHI!L$12*1000)</f>
        <v>77.624343736668948</v>
      </c>
      <c r="M246" s="224">
        <f>IF(M$153=0,0,M$153/CHI!M$12*1000)</f>
        <v>76.348736726297304</v>
      </c>
      <c r="N246" s="224">
        <f>IF(N$153=0,0,N$153/CHI!N$12*1000)</f>
        <v>72.68821634891512</v>
      </c>
      <c r="O246" s="224">
        <f>IF(O$153=0,0,O$153/CHI!O$12*1000)</f>
        <v>72.142420362101419</v>
      </c>
      <c r="P246" s="224">
        <f>IF(P$153=0,0,P$153/CHI!P$12*1000)</f>
        <v>71.176299870968762</v>
      </c>
      <c r="Q246" s="224">
        <f>IF(Q$153=0,0,Q$153/CHI!Q$12*1000)</f>
        <v>68.003951174754022</v>
      </c>
    </row>
  </sheetData>
  <pageMargins left="0.39370078740157483" right="0.39370078740157483" top="0.39370078740157483" bottom="0.39370078740157483" header="0.31496062992125984" footer="0.31496062992125984"/>
  <pageSetup paperSize="9" scale="29"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tabColor theme="4" tint="0.39997558519241921"/>
    <pageSetUpPr fitToPage="1"/>
  </sheetPr>
  <dimension ref="A1:Q255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2" width="9.7109375" style="14" customWidth="1"/>
    <col min="3" max="17" width="9.7109375" style="13" customWidth="1"/>
    <col min="18" max="16384" width="9.140625" style="13"/>
  </cols>
  <sheetData>
    <row r="1" spans="1:17" ht="12.75" x14ac:dyDescent="0.25">
      <c r="A1" s="12" t="s">
        <v>365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2" spans="1:17" x14ac:dyDescent="0.25">
      <c r="A2" s="40"/>
      <c r="B2" s="32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</row>
    <row r="3" spans="1:17" ht="12.75" x14ac:dyDescent="0.25">
      <c r="A3" s="80" t="s">
        <v>130</v>
      </c>
      <c r="B3" s="233"/>
      <c r="C3" s="233"/>
      <c r="D3" s="233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3"/>
      <c r="Q3" s="233"/>
    </row>
    <row r="4" spans="1:17" x14ac:dyDescent="0.25">
      <c r="A4" s="40"/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</row>
    <row r="5" spans="1:17" ht="12.75" x14ac:dyDescent="0.25">
      <c r="A5" s="97" t="s">
        <v>41</v>
      </c>
      <c r="B5" s="96">
        <v>732.38614550822513</v>
      </c>
      <c r="C5" s="96">
        <v>1257.6401585284275</v>
      </c>
      <c r="D5" s="96">
        <v>1261.1840517107003</v>
      </c>
      <c r="E5" s="96">
        <v>1248.1398301555378</v>
      </c>
      <c r="F5" s="96">
        <v>1276.447877256109</v>
      </c>
      <c r="G5" s="96">
        <v>1195.4986094687085</v>
      </c>
      <c r="H5" s="96">
        <v>1128.261622168284</v>
      </c>
      <c r="I5" s="96">
        <v>1178.0383072498005</v>
      </c>
      <c r="J5" s="96">
        <v>1163.5671174905845</v>
      </c>
      <c r="K5" s="96">
        <v>1053.1629812350666</v>
      </c>
      <c r="L5" s="96">
        <v>921.87356616260422</v>
      </c>
      <c r="M5" s="96">
        <v>1080.696590340204</v>
      </c>
      <c r="N5" s="96">
        <v>845.0035887641609</v>
      </c>
      <c r="O5" s="96">
        <v>907.3337822312501</v>
      </c>
      <c r="P5" s="96">
        <v>738.79810593228331</v>
      </c>
      <c r="Q5" s="96">
        <v>930.93131237027421</v>
      </c>
    </row>
    <row r="6" spans="1:17" x14ac:dyDescent="0.25">
      <c r="A6" s="132" t="s">
        <v>83</v>
      </c>
      <c r="B6" s="160">
        <v>1.4067571816136764</v>
      </c>
      <c r="C6" s="160">
        <v>1.3752395510997169</v>
      </c>
      <c r="D6" s="160">
        <v>1.5063073444891044</v>
      </c>
      <c r="E6" s="160">
        <v>1.3260383714129091</v>
      </c>
      <c r="F6" s="160">
        <v>1.1999436791875702</v>
      </c>
      <c r="G6" s="160">
        <v>1.2745083755451443</v>
      </c>
      <c r="H6" s="160">
        <v>1.0106180326784877</v>
      </c>
      <c r="I6" s="160">
        <v>1.078988125484285</v>
      </c>
      <c r="J6" s="160">
        <v>1.4256511637358034</v>
      </c>
      <c r="K6" s="160">
        <v>0.94407574269154781</v>
      </c>
      <c r="L6" s="160">
        <v>0.92386131530041049</v>
      </c>
      <c r="M6" s="160">
        <v>0.93211556832983811</v>
      </c>
      <c r="N6" s="160">
        <v>0.98857196139394021</v>
      </c>
      <c r="O6" s="160">
        <v>0.62184776684459087</v>
      </c>
      <c r="P6" s="160">
        <v>0.32744903278075921</v>
      </c>
      <c r="Q6" s="160">
        <v>0.93637956029950353</v>
      </c>
    </row>
    <row r="7" spans="1:17" x14ac:dyDescent="0.25">
      <c r="A7" s="76" t="s">
        <v>82</v>
      </c>
      <c r="B7" s="159">
        <v>1.9258937928650615</v>
      </c>
      <c r="C7" s="159">
        <v>0.94732344280902991</v>
      </c>
      <c r="D7" s="159">
        <v>2.0621810237150715</v>
      </c>
      <c r="E7" s="159">
        <v>1.815387262267657</v>
      </c>
      <c r="F7" s="159">
        <v>1.6427597553716582</v>
      </c>
      <c r="G7" s="159">
        <v>1.7448411150823608</v>
      </c>
      <c r="H7" s="159">
        <v>1.3835671298015839</v>
      </c>
      <c r="I7" s="159">
        <v>1.4771678869708145</v>
      </c>
      <c r="J7" s="159">
        <v>1.9517602347550314</v>
      </c>
      <c r="K7" s="159">
        <v>1.2924686908358263</v>
      </c>
      <c r="L7" s="159">
        <v>1.2647945188125809</v>
      </c>
      <c r="M7" s="159">
        <v>1.2760948447550273</v>
      </c>
      <c r="N7" s="159">
        <v>1.3533853810258161</v>
      </c>
      <c r="O7" s="159">
        <v>0.85132869405310485</v>
      </c>
      <c r="P7" s="159">
        <v>0.44828778409984071</v>
      </c>
      <c r="Q7" s="159">
        <v>1.2819323807381637</v>
      </c>
    </row>
    <row r="8" spans="1:17" x14ac:dyDescent="0.25">
      <c r="A8" s="76" t="s">
        <v>81</v>
      </c>
      <c r="B8" s="159">
        <v>1.8894330907175936</v>
      </c>
      <c r="C8" s="159">
        <v>1.8471013686461444</v>
      </c>
      <c r="D8" s="159">
        <v>2.0231401542972507</v>
      </c>
      <c r="E8" s="159">
        <v>1.7810186514454684</v>
      </c>
      <c r="F8" s="159">
        <v>1.6116592999039925</v>
      </c>
      <c r="G8" s="159">
        <v>1.7118080722285116</v>
      </c>
      <c r="H8" s="159">
        <v>1.3573736661705096</v>
      </c>
      <c r="I8" s="159">
        <v>1.4492023893155546</v>
      </c>
      <c r="J8" s="159">
        <v>1.9148098334160202</v>
      </c>
      <c r="K8" s="159">
        <v>1.2679998877553675</v>
      </c>
      <c r="L8" s="159">
        <v>1.2408496385709906</v>
      </c>
      <c r="M8" s="159">
        <v>1.2519360286152674</v>
      </c>
      <c r="N8" s="159">
        <v>1.3277633132611597</v>
      </c>
      <c r="O8" s="159">
        <v>0.83521148029061254</v>
      </c>
      <c r="P8" s="159">
        <v>0.43980087405684348</v>
      </c>
      <c r="Q8" s="159">
        <v>1.2576630493345065</v>
      </c>
    </row>
    <row r="9" spans="1:17" x14ac:dyDescent="0.25">
      <c r="A9" s="76" t="s">
        <v>80</v>
      </c>
      <c r="B9" s="159">
        <v>9.8419226272292839</v>
      </c>
      <c r="C9" s="159">
        <v>6.0239518984737064</v>
      </c>
      <c r="D9" s="159">
        <v>10.538393214586909</v>
      </c>
      <c r="E9" s="159">
        <v>9.2771995215354686</v>
      </c>
      <c r="F9" s="159">
        <v>8.3950187011308248</v>
      </c>
      <c r="G9" s="159">
        <v>8.9166865353993394</v>
      </c>
      <c r="H9" s="159">
        <v>7.0704629152096565</v>
      </c>
      <c r="I9" s="159">
        <v>7.5487922048737586</v>
      </c>
      <c r="J9" s="159">
        <v>9.9741082756102823</v>
      </c>
      <c r="K9" s="159">
        <v>6.6049212580923395</v>
      </c>
      <c r="L9" s="159">
        <v>6.46349754052574</v>
      </c>
      <c r="M9" s="159">
        <v>6.5212457580027694</v>
      </c>
      <c r="N9" s="159">
        <v>6.916224692257769</v>
      </c>
      <c r="O9" s="159">
        <v>4.3505572156947423</v>
      </c>
      <c r="P9" s="159">
        <v>2.2908914822759536</v>
      </c>
      <c r="Q9" s="159">
        <v>6.5510774017271221</v>
      </c>
    </row>
    <row r="10" spans="1:17" x14ac:dyDescent="0.25">
      <c r="A10" s="129" t="s">
        <v>79</v>
      </c>
      <c r="B10" s="158">
        <v>6.5756379588536884</v>
      </c>
      <c r="C10" s="158">
        <v>6.4283143622234693</v>
      </c>
      <c r="D10" s="158">
        <v>7.0409676108856329</v>
      </c>
      <c r="E10" s="158">
        <v>6.1983321385693229</v>
      </c>
      <c r="F10" s="158">
        <v>5.6089247728604814</v>
      </c>
      <c r="G10" s="158">
        <v>5.9574642750344351</v>
      </c>
      <c r="H10" s="158">
        <v>4.7239554803336903</v>
      </c>
      <c r="I10" s="158">
        <v>5.0435394024064699</v>
      </c>
      <c r="J10" s="158">
        <v>6.6639545408907157</v>
      </c>
      <c r="K10" s="158">
        <v>4.6907576141193159</v>
      </c>
      <c r="L10" s="158">
        <v>4.3184265294720809</v>
      </c>
      <c r="M10" s="158">
        <v>4.3570095772444253</v>
      </c>
      <c r="N10" s="158">
        <v>4.5329551418891771</v>
      </c>
      <c r="O10" s="158">
        <v>2.9067175442468254</v>
      </c>
      <c r="P10" s="158">
        <v>1.478368674021926</v>
      </c>
      <c r="Q10" s="158">
        <v>4.3769408545241451</v>
      </c>
    </row>
    <row r="11" spans="1:17" x14ac:dyDescent="0.25">
      <c r="A11" s="92" t="s">
        <v>125</v>
      </c>
      <c r="B11" s="91">
        <v>0</v>
      </c>
      <c r="C11" s="91">
        <v>0</v>
      </c>
      <c r="D11" s="91">
        <v>0</v>
      </c>
      <c r="E11" s="91">
        <v>0</v>
      </c>
      <c r="F11" s="91">
        <v>0</v>
      </c>
      <c r="G11" s="91">
        <v>0</v>
      </c>
      <c r="H11" s="91">
        <v>0</v>
      </c>
      <c r="I11" s="91">
        <v>0</v>
      </c>
      <c r="J11" s="91">
        <v>0</v>
      </c>
      <c r="K11" s="91">
        <v>0</v>
      </c>
      <c r="L11" s="91">
        <v>0</v>
      </c>
      <c r="M11" s="91">
        <v>0</v>
      </c>
      <c r="N11" s="91">
        <v>0.2300257006165734</v>
      </c>
      <c r="O11" s="91">
        <v>0</v>
      </c>
      <c r="P11" s="91">
        <v>0.13661372978479916</v>
      </c>
      <c r="Q11" s="91">
        <v>0</v>
      </c>
    </row>
    <row r="12" spans="1:17" x14ac:dyDescent="0.25">
      <c r="A12" s="92" t="s">
        <v>26</v>
      </c>
      <c r="B12" s="91">
        <v>1.68288448184888</v>
      </c>
      <c r="C12" s="91">
        <v>1.6451803691634577</v>
      </c>
      <c r="D12" s="91">
        <v>1.8019749876292825</v>
      </c>
      <c r="E12" s="91">
        <v>1.5863216671317339</v>
      </c>
      <c r="F12" s="91">
        <v>1.4354763019450298</v>
      </c>
      <c r="G12" s="91">
        <v>1.5246770339789648</v>
      </c>
      <c r="H12" s="91">
        <v>1.2089886062073307</v>
      </c>
      <c r="I12" s="91">
        <v>1.2907788182704114</v>
      </c>
      <c r="J12" s="91">
        <v>1.7054870956682633</v>
      </c>
      <c r="K12" s="91">
        <v>0</v>
      </c>
      <c r="L12" s="91">
        <v>1.1052027252607424</v>
      </c>
      <c r="M12" s="91">
        <v>1.1150771758866447</v>
      </c>
      <c r="N12" s="91">
        <v>1.1826151909972225</v>
      </c>
      <c r="O12" s="91">
        <v>0.74390802518933352</v>
      </c>
      <c r="P12" s="91">
        <v>0.39172282399941327</v>
      </c>
      <c r="Q12" s="91">
        <v>1.1201781314817296</v>
      </c>
    </row>
    <row r="13" spans="1:17" x14ac:dyDescent="0.25">
      <c r="A13" s="92" t="s">
        <v>126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2" t="s">
        <v>21</v>
      </c>
      <c r="B14" s="157">
        <v>4.892753477004808</v>
      </c>
      <c r="C14" s="157">
        <v>4.7831339930600114</v>
      </c>
      <c r="D14" s="157">
        <v>5.2389926232563502</v>
      </c>
      <c r="E14" s="157">
        <v>4.6120104714375891</v>
      </c>
      <c r="F14" s="157">
        <v>4.173448470915452</v>
      </c>
      <c r="G14" s="157">
        <v>4.4327872410554701</v>
      </c>
      <c r="H14" s="157">
        <v>3.5149668741263596</v>
      </c>
      <c r="I14" s="157">
        <v>3.752760584136059</v>
      </c>
      <c r="J14" s="157">
        <v>4.9584674452224524</v>
      </c>
      <c r="K14" s="157">
        <v>4.6907576141193159</v>
      </c>
      <c r="L14" s="157">
        <v>3.2132238042113381</v>
      </c>
      <c r="M14" s="157">
        <v>3.2419324013577806</v>
      </c>
      <c r="N14" s="157">
        <v>3.1203142502753818</v>
      </c>
      <c r="O14" s="157">
        <v>2.1628095190574919</v>
      </c>
      <c r="P14" s="157">
        <v>0.95003212023771366</v>
      </c>
      <c r="Q14" s="157">
        <v>3.2567627230424154</v>
      </c>
    </row>
    <row r="15" spans="1:17" x14ac:dyDescent="0.25">
      <c r="A15" s="232" t="s">
        <v>185</v>
      </c>
      <c r="B15" s="246">
        <v>525.36531195529562</v>
      </c>
      <c r="C15" s="246">
        <v>1059.5735400000003</v>
      </c>
      <c r="D15" s="246">
        <v>1044.8731099999993</v>
      </c>
      <c r="E15" s="246">
        <v>1051.0880300000001</v>
      </c>
      <c r="F15" s="246">
        <v>1096.5681599999998</v>
      </c>
      <c r="G15" s="246">
        <v>1005.1826680179375</v>
      </c>
      <c r="H15" s="246">
        <v>974.47380999999973</v>
      </c>
      <c r="I15" s="246">
        <v>1015.1519700000003</v>
      </c>
      <c r="J15" s="246">
        <v>946.84221999999977</v>
      </c>
      <c r="K15" s="246">
        <v>901.55765999999994</v>
      </c>
      <c r="L15" s="246">
        <v>778.80217420650115</v>
      </c>
      <c r="M15" s="246">
        <v>933.94515257731291</v>
      </c>
      <c r="N15" s="246">
        <v>694.36933910727225</v>
      </c>
      <c r="O15" s="246">
        <v>805.22819713540514</v>
      </c>
      <c r="P15" s="246">
        <v>685.82707129392338</v>
      </c>
      <c r="Q15" s="246">
        <v>781.58180293097655</v>
      </c>
    </row>
    <row r="16" spans="1:17" x14ac:dyDescent="0.25">
      <c r="A16" s="245" t="s">
        <v>33</v>
      </c>
      <c r="B16" s="244">
        <v>0</v>
      </c>
      <c r="C16" s="244">
        <v>0</v>
      </c>
      <c r="D16" s="244">
        <v>0</v>
      </c>
      <c r="E16" s="244">
        <v>0</v>
      </c>
      <c r="F16" s="244">
        <v>0</v>
      </c>
      <c r="G16" s="244">
        <v>0</v>
      </c>
      <c r="H16" s="244">
        <v>0</v>
      </c>
      <c r="I16" s="244">
        <v>0</v>
      </c>
      <c r="J16" s="244">
        <v>0</v>
      </c>
      <c r="K16" s="244">
        <v>0</v>
      </c>
      <c r="L16" s="244">
        <v>0</v>
      </c>
      <c r="M16" s="244">
        <v>0</v>
      </c>
      <c r="N16" s="244">
        <v>0</v>
      </c>
      <c r="O16" s="244">
        <v>0</v>
      </c>
      <c r="P16" s="244">
        <v>0</v>
      </c>
      <c r="Q16" s="244">
        <v>0</v>
      </c>
    </row>
    <row r="17" spans="1:17" x14ac:dyDescent="0.25">
      <c r="A17" s="245" t="s">
        <v>31</v>
      </c>
      <c r="B17" s="244">
        <v>0</v>
      </c>
      <c r="C17" s="244">
        <v>14.2</v>
      </c>
      <c r="D17" s="244">
        <v>22.5</v>
      </c>
      <c r="E17" s="244">
        <v>21.3</v>
      </c>
      <c r="F17" s="244">
        <v>1.1999000000000013</v>
      </c>
      <c r="G17" s="244">
        <v>4.7291563521566751</v>
      </c>
      <c r="H17" s="244">
        <v>16.59918</v>
      </c>
      <c r="I17" s="244">
        <v>13.599779999999999</v>
      </c>
      <c r="J17" s="244">
        <v>11.30057</v>
      </c>
      <c r="K17" s="244">
        <v>2.2940299999999998</v>
      </c>
      <c r="L17" s="244">
        <v>1.1232725333386466</v>
      </c>
      <c r="M17" s="244">
        <v>1.1232725333386466</v>
      </c>
      <c r="N17" s="244">
        <v>0</v>
      </c>
      <c r="O17" s="244">
        <v>0</v>
      </c>
      <c r="P17" s="244">
        <v>0</v>
      </c>
      <c r="Q17" s="244">
        <v>0</v>
      </c>
    </row>
    <row r="18" spans="1:17" x14ac:dyDescent="0.25">
      <c r="A18" s="245" t="s">
        <v>30</v>
      </c>
      <c r="B18" s="244">
        <v>0</v>
      </c>
      <c r="C18" s="244">
        <v>142.7868</v>
      </c>
      <c r="D18" s="244">
        <v>101.05852</v>
      </c>
      <c r="E18" s="244">
        <v>153.79734999999999</v>
      </c>
      <c r="F18" s="244">
        <v>152.76955999999998</v>
      </c>
      <c r="G18" s="244">
        <v>99.980790856145376</v>
      </c>
      <c r="H18" s="244">
        <v>95.590080000000015</v>
      </c>
      <c r="I18" s="244">
        <v>108.72592999999999</v>
      </c>
      <c r="J18" s="244">
        <v>97.809649999999991</v>
      </c>
      <c r="K18" s="244">
        <v>96.693409999999886</v>
      </c>
      <c r="L18" s="244">
        <v>67.019628717069907</v>
      </c>
      <c r="M18" s="244">
        <v>70.316689775986276</v>
      </c>
      <c r="N18" s="244">
        <v>59.32901292043497</v>
      </c>
      <c r="O18" s="244">
        <v>62.627584640158183</v>
      </c>
      <c r="P18" s="244">
        <v>61.528627442555759</v>
      </c>
      <c r="Q18" s="244">
        <v>75.808050736870058</v>
      </c>
    </row>
    <row r="19" spans="1:17" x14ac:dyDescent="0.25">
      <c r="A19" s="245" t="s">
        <v>68</v>
      </c>
      <c r="B19" s="244">
        <v>4.1080271554482124</v>
      </c>
      <c r="C19" s="244">
        <v>13.299219999999991</v>
      </c>
      <c r="D19" s="244">
        <v>13.302420000000211</v>
      </c>
      <c r="E19" s="244">
        <v>21.498770000000036</v>
      </c>
      <c r="F19" s="244">
        <v>15.398069999999962</v>
      </c>
      <c r="G19" s="244">
        <v>15.381679237211983</v>
      </c>
      <c r="H19" s="244">
        <v>15.396220000000085</v>
      </c>
      <c r="I19" s="244">
        <v>14.301179999999931</v>
      </c>
      <c r="J19" s="244">
        <v>11.301079999999956</v>
      </c>
      <c r="K19" s="244">
        <v>11.297280000000001</v>
      </c>
      <c r="L19" s="244">
        <v>11.273437189756578</v>
      </c>
      <c r="M19" s="244">
        <v>12.300771473418763</v>
      </c>
      <c r="N19" s="244">
        <v>11.106332952233288</v>
      </c>
      <c r="O19" s="244">
        <v>13.041674085105797</v>
      </c>
      <c r="P19" s="244">
        <v>9.0050097178730084</v>
      </c>
      <c r="Q19" s="244">
        <v>16.097781083543623</v>
      </c>
    </row>
    <row r="20" spans="1:17" x14ac:dyDescent="0.25">
      <c r="A20" s="245" t="s">
        <v>29</v>
      </c>
      <c r="B20" s="244">
        <v>0</v>
      </c>
      <c r="C20" s="244">
        <v>56.397899999999993</v>
      </c>
      <c r="D20" s="244">
        <v>57.308629999999994</v>
      </c>
      <c r="E20" s="244">
        <v>54.497860000000031</v>
      </c>
      <c r="F20" s="244">
        <v>40.091039999999992</v>
      </c>
      <c r="G20" s="244">
        <v>2.8661514034547508</v>
      </c>
      <c r="H20" s="244">
        <v>50.589820000000003</v>
      </c>
      <c r="I20" s="244">
        <v>34.4</v>
      </c>
      <c r="J20" s="244">
        <v>37.299999999999997</v>
      </c>
      <c r="K20" s="244">
        <v>0</v>
      </c>
      <c r="L20" s="244">
        <v>0</v>
      </c>
      <c r="M20" s="244">
        <v>0</v>
      </c>
      <c r="N20" s="244">
        <v>0</v>
      </c>
      <c r="O20" s="244">
        <v>0</v>
      </c>
      <c r="P20" s="244">
        <v>0</v>
      </c>
      <c r="Q20" s="244">
        <v>0</v>
      </c>
    </row>
    <row r="21" spans="1:17" x14ac:dyDescent="0.25">
      <c r="A21" s="245" t="s">
        <v>28</v>
      </c>
      <c r="B21" s="244">
        <v>0</v>
      </c>
      <c r="C21" s="244">
        <v>98.596029999999871</v>
      </c>
      <c r="D21" s="244">
        <v>108.10498999999959</v>
      </c>
      <c r="E21" s="244">
        <v>123.89788999999962</v>
      </c>
      <c r="F21" s="244">
        <v>107.90986000000009</v>
      </c>
      <c r="G21" s="244">
        <v>76.43057060945813</v>
      </c>
      <c r="H21" s="244">
        <v>90.709299999999928</v>
      </c>
      <c r="I21" s="244">
        <v>104.60514999999998</v>
      </c>
      <c r="J21" s="244">
        <v>106.00627999999983</v>
      </c>
      <c r="K21" s="244">
        <v>97.488579999999956</v>
      </c>
      <c r="L21" s="244">
        <v>83.11771487362887</v>
      </c>
      <c r="M21" s="244">
        <v>67.354597079922087</v>
      </c>
      <c r="N21" s="244">
        <v>43.708356136423276</v>
      </c>
      <c r="O21" s="244">
        <v>63.964167408141464</v>
      </c>
      <c r="P21" s="244">
        <v>59.258419031315896</v>
      </c>
      <c r="Q21" s="244">
        <v>89.326777476455931</v>
      </c>
    </row>
    <row r="22" spans="1:17" x14ac:dyDescent="0.25">
      <c r="A22" s="245" t="s">
        <v>67</v>
      </c>
      <c r="B22" s="244">
        <v>521.25728479984741</v>
      </c>
      <c r="C22" s="244">
        <v>381.48581999999999</v>
      </c>
      <c r="D22" s="244">
        <v>396.19970000000001</v>
      </c>
      <c r="E22" s="244">
        <v>365.69682</v>
      </c>
      <c r="F22" s="244">
        <v>422.5</v>
      </c>
      <c r="G22" s="244">
        <v>420.36801695624837</v>
      </c>
      <c r="H22" s="244">
        <v>384.59071</v>
      </c>
      <c r="I22" s="244">
        <v>412.42093999999997</v>
      </c>
      <c r="J22" s="244">
        <v>391.62317999999999</v>
      </c>
      <c r="K22" s="244">
        <v>430.09690000000001</v>
      </c>
      <c r="L22" s="244">
        <v>406.13035164114507</v>
      </c>
      <c r="M22" s="244">
        <v>399.87570787624378</v>
      </c>
      <c r="N22" s="244">
        <v>260.3392596619077</v>
      </c>
      <c r="O22" s="244">
        <v>274.91635140134861</v>
      </c>
      <c r="P22" s="244">
        <v>269.03840087752661</v>
      </c>
      <c r="Q22" s="244">
        <v>214.38426594349394</v>
      </c>
    </row>
    <row r="23" spans="1:17" x14ac:dyDescent="0.25">
      <c r="A23" s="245" t="s">
        <v>66</v>
      </c>
      <c r="B23" s="244">
        <v>0</v>
      </c>
      <c r="C23" s="244">
        <v>352.80777000000035</v>
      </c>
      <c r="D23" s="244">
        <v>346.39884999999958</v>
      </c>
      <c r="E23" s="244">
        <v>310.39934000000039</v>
      </c>
      <c r="F23" s="244">
        <v>356.69972999999982</v>
      </c>
      <c r="G23" s="244">
        <v>385.42630260326223</v>
      </c>
      <c r="H23" s="244">
        <v>320.99849999999969</v>
      </c>
      <c r="I23" s="244">
        <v>327.09899000000041</v>
      </c>
      <c r="J23" s="244">
        <v>291.50145999999995</v>
      </c>
      <c r="K23" s="244">
        <v>263.6874600000001</v>
      </c>
      <c r="L23" s="244">
        <v>210.13776925156208</v>
      </c>
      <c r="M23" s="244">
        <v>382.97411383840335</v>
      </c>
      <c r="N23" s="244">
        <v>319.88637743627305</v>
      </c>
      <c r="O23" s="244">
        <v>390.67841960065107</v>
      </c>
      <c r="P23" s="244">
        <v>286.99661422465215</v>
      </c>
      <c r="Q23" s="244">
        <v>385.96492769061297</v>
      </c>
    </row>
    <row r="24" spans="1:17" x14ac:dyDescent="0.25">
      <c r="A24" s="156" t="s">
        <v>184</v>
      </c>
      <c r="B24" s="206">
        <v>142.46659174449533</v>
      </c>
      <c r="C24" s="206">
        <v>133.23508562650713</v>
      </c>
      <c r="D24" s="206">
        <v>147.6320104637602</v>
      </c>
      <c r="E24" s="206">
        <v>134.27671030212514</v>
      </c>
      <c r="F24" s="206">
        <v>122.17779645474357</v>
      </c>
      <c r="G24" s="206">
        <v>128.66809171050798</v>
      </c>
      <c r="H24" s="206">
        <v>103.09114286212218</v>
      </c>
      <c r="I24" s="206">
        <v>109.22450160371827</v>
      </c>
      <c r="J24" s="206">
        <v>148.1079069362309</v>
      </c>
      <c r="K24" s="206">
        <v>103.81387558880067</v>
      </c>
      <c r="L24" s="206">
        <v>99.589391242983851</v>
      </c>
      <c r="M24" s="206">
        <v>101.96223857554301</v>
      </c>
      <c r="N24" s="206">
        <v>103.20618801707431</v>
      </c>
      <c r="O24" s="206">
        <v>71.061018389870867</v>
      </c>
      <c r="P24" s="206">
        <v>37.018687654171693</v>
      </c>
      <c r="Q24" s="206">
        <v>103.11344699472704</v>
      </c>
    </row>
    <row r="25" spans="1:17" x14ac:dyDescent="0.25">
      <c r="A25" s="88" t="s">
        <v>33</v>
      </c>
      <c r="B25" s="87">
        <v>31.581313304779489</v>
      </c>
      <c r="C25" s="87">
        <v>17.30279529246592</v>
      </c>
      <c r="D25" s="87">
        <v>5.0282988642040181</v>
      </c>
      <c r="E25" s="87">
        <v>0.42962308247162889</v>
      </c>
      <c r="F25" s="87">
        <v>4.0797298622257241</v>
      </c>
      <c r="G25" s="87">
        <v>5.6343511956329255</v>
      </c>
      <c r="H25" s="87">
        <v>2.4983340513280221</v>
      </c>
      <c r="I25" s="87">
        <v>0</v>
      </c>
      <c r="J25" s="87">
        <v>0</v>
      </c>
      <c r="K25" s="87">
        <v>0</v>
      </c>
      <c r="L25" s="87">
        <v>0.28770357007792763</v>
      </c>
      <c r="M25" s="87">
        <v>0</v>
      </c>
      <c r="N25" s="87">
        <v>0</v>
      </c>
      <c r="O25" s="87">
        <v>0</v>
      </c>
      <c r="P25" s="87">
        <v>0</v>
      </c>
      <c r="Q25" s="87">
        <v>0</v>
      </c>
    </row>
    <row r="26" spans="1:17" x14ac:dyDescent="0.25">
      <c r="A26" s="88" t="s">
        <v>31</v>
      </c>
      <c r="B26" s="87">
        <v>45.587493101991342</v>
      </c>
      <c r="C26" s="87">
        <v>20.29567164389406</v>
      </c>
      <c r="D26" s="87">
        <v>9.1646701115356084</v>
      </c>
      <c r="E26" s="87">
        <v>20.122177097970209</v>
      </c>
      <c r="F26" s="87">
        <v>35.526139763560423</v>
      </c>
      <c r="G26" s="87">
        <v>21.022775746871403</v>
      </c>
      <c r="H26" s="87">
        <v>2.7611282514135636</v>
      </c>
      <c r="I26" s="87">
        <v>3.7251997491633189</v>
      </c>
      <c r="J26" s="87">
        <v>4.97283166279359</v>
      </c>
      <c r="K26" s="87">
        <v>1.6104731547882076</v>
      </c>
      <c r="L26" s="87">
        <v>1.6944619197886934</v>
      </c>
      <c r="M26" s="87">
        <v>2.0625524045432351</v>
      </c>
      <c r="N26" s="87">
        <v>1.0361131697562762</v>
      </c>
      <c r="O26" s="87">
        <v>2.4101469242323943</v>
      </c>
      <c r="P26" s="87">
        <v>1.0978847244006682</v>
      </c>
      <c r="Q26" s="87">
        <v>28.408148032038817</v>
      </c>
    </row>
    <row r="27" spans="1:17" x14ac:dyDescent="0.25">
      <c r="A27" s="88" t="s">
        <v>30</v>
      </c>
      <c r="B27" s="87">
        <v>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6.1962469170728705</v>
      </c>
      <c r="L27" s="87">
        <v>0</v>
      </c>
      <c r="M27" s="87">
        <v>0</v>
      </c>
      <c r="N27" s="87">
        <v>0</v>
      </c>
      <c r="O27" s="87">
        <v>0</v>
      </c>
      <c r="P27" s="87">
        <v>0</v>
      </c>
      <c r="Q27" s="87">
        <v>0</v>
      </c>
    </row>
    <row r="28" spans="1:17" x14ac:dyDescent="0.25">
      <c r="A28" s="88" t="s">
        <v>125</v>
      </c>
      <c r="B28" s="87">
        <v>0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0</v>
      </c>
      <c r="M28" s="87">
        <v>0</v>
      </c>
      <c r="N28" s="87">
        <v>9.9928818888723736E-2</v>
      </c>
      <c r="O28" s="87">
        <v>0</v>
      </c>
      <c r="P28" s="87">
        <v>0</v>
      </c>
      <c r="Q28" s="87">
        <v>0</v>
      </c>
    </row>
    <row r="29" spans="1:17" x14ac:dyDescent="0.25">
      <c r="A29" s="88" t="s">
        <v>29</v>
      </c>
      <c r="B29" s="87">
        <v>31.334951854852282</v>
      </c>
      <c r="C29" s="87">
        <v>83.917326049995111</v>
      </c>
      <c r="D29" s="87">
        <v>104.30107461387416</v>
      </c>
      <c r="E29" s="87">
        <v>74.932786822043852</v>
      </c>
      <c r="F29" s="87">
        <v>47.119344640188949</v>
      </c>
      <c r="G29" s="87">
        <v>63.443171593599985</v>
      </c>
      <c r="H29" s="87">
        <v>50.933000431380023</v>
      </c>
      <c r="I29" s="87">
        <v>61.057303726601837</v>
      </c>
      <c r="J29" s="87">
        <v>59.821337428929837</v>
      </c>
      <c r="K29" s="87">
        <v>2.9521866987571164</v>
      </c>
      <c r="L29" s="87">
        <v>24.506825739990191</v>
      </c>
      <c r="M29" s="87">
        <v>16.075844850916475</v>
      </c>
      <c r="N29" s="87">
        <v>42.815047114380121</v>
      </c>
      <c r="O29" s="87">
        <v>0</v>
      </c>
      <c r="P29" s="87">
        <v>0</v>
      </c>
      <c r="Q29" s="87">
        <v>0</v>
      </c>
    </row>
    <row r="30" spans="1:17" x14ac:dyDescent="0.25">
      <c r="A30" s="88" t="s">
        <v>28</v>
      </c>
      <c r="B30" s="87">
        <v>0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4.2153799032076744</v>
      </c>
      <c r="L30" s="87">
        <v>2.358805555033872</v>
      </c>
      <c r="M30" s="87">
        <v>0</v>
      </c>
      <c r="N30" s="87">
        <v>0</v>
      </c>
      <c r="O30" s="87">
        <v>0</v>
      </c>
      <c r="P30" s="87">
        <v>0</v>
      </c>
      <c r="Q30" s="87">
        <v>0</v>
      </c>
    </row>
    <row r="31" spans="1:17" x14ac:dyDescent="0.25">
      <c r="A31" s="88" t="s">
        <v>26</v>
      </c>
      <c r="B31" s="87">
        <v>33.962833482872234</v>
      </c>
      <c r="C31" s="87">
        <v>7.0596298753184161</v>
      </c>
      <c r="D31" s="87">
        <v>23.333990205781934</v>
      </c>
      <c r="E31" s="87">
        <v>2.7423839490911575</v>
      </c>
      <c r="F31" s="87">
        <v>3.4961552653582086</v>
      </c>
      <c r="G31" s="87">
        <v>10.9571848510423</v>
      </c>
      <c r="H31" s="87">
        <v>22.139519430219114</v>
      </c>
      <c r="I31" s="87">
        <v>18.579976498095505</v>
      </c>
      <c r="J31" s="87">
        <v>53.670083890809963</v>
      </c>
      <c r="K31" s="87">
        <v>55.30154265237352</v>
      </c>
      <c r="L31" s="87">
        <v>26.65907245336253</v>
      </c>
      <c r="M31" s="87">
        <v>40.402690069027209</v>
      </c>
      <c r="N31" s="87">
        <v>13.273613136993426</v>
      </c>
      <c r="O31" s="87">
        <v>26.861896379227343</v>
      </c>
      <c r="P31" s="87">
        <v>0</v>
      </c>
      <c r="Q31" s="87">
        <v>27.74267651350484</v>
      </c>
    </row>
    <row r="32" spans="1:17" x14ac:dyDescent="0.25">
      <c r="A32" s="88" t="s">
        <v>25</v>
      </c>
      <c r="B32" s="87">
        <v>0</v>
      </c>
      <c r="C32" s="87">
        <v>0</v>
      </c>
      <c r="D32" s="87">
        <v>0</v>
      </c>
      <c r="E32" s="87">
        <v>0</v>
      </c>
      <c r="F32" s="87">
        <v>0</v>
      </c>
      <c r="G32" s="87">
        <v>0</v>
      </c>
      <c r="H32" s="87">
        <v>0</v>
      </c>
      <c r="I32" s="87">
        <v>0</v>
      </c>
      <c r="J32" s="87">
        <v>0</v>
      </c>
      <c r="K32" s="87">
        <v>0</v>
      </c>
      <c r="L32" s="87">
        <v>0</v>
      </c>
      <c r="M32" s="87">
        <v>0</v>
      </c>
      <c r="N32" s="87">
        <v>0</v>
      </c>
      <c r="O32" s="87">
        <v>0</v>
      </c>
      <c r="P32" s="87">
        <v>0</v>
      </c>
      <c r="Q32" s="87">
        <v>0</v>
      </c>
    </row>
    <row r="33" spans="1:17" x14ac:dyDescent="0.25">
      <c r="A33" s="88" t="s">
        <v>86</v>
      </c>
      <c r="B33" s="87">
        <v>0</v>
      </c>
      <c r="C33" s="87">
        <v>4.6596627648336142</v>
      </c>
      <c r="D33" s="87">
        <v>3.9653075199945755</v>
      </c>
      <c r="E33" s="87">
        <v>5.0159819790792914</v>
      </c>
      <c r="F33" s="87">
        <v>7.9578877251480717</v>
      </c>
      <c r="G33" s="87">
        <v>6.098178586340496</v>
      </c>
      <c r="H33" s="87">
        <v>6.4571097998753633</v>
      </c>
      <c r="I33" s="87">
        <v>7.0987438249005823</v>
      </c>
      <c r="J33" s="87">
        <v>8.0466604764010246</v>
      </c>
      <c r="K33" s="87">
        <v>8.4922891768813553</v>
      </c>
      <c r="L33" s="87">
        <v>5.403404701936509</v>
      </c>
      <c r="M33" s="87">
        <v>7.039540728754087</v>
      </c>
      <c r="N33" s="87">
        <v>9.1221959815986899</v>
      </c>
      <c r="O33" s="87">
        <v>2.8984108148523218</v>
      </c>
      <c r="P33" s="87">
        <v>6.2634289171707973</v>
      </c>
      <c r="Q33" s="87">
        <v>8.5051609339282646</v>
      </c>
    </row>
    <row r="34" spans="1:17" x14ac:dyDescent="0.25">
      <c r="A34" s="88" t="s">
        <v>22</v>
      </c>
      <c r="B34" s="87">
        <v>0</v>
      </c>
      <c r="C34" s="87">
        <v>0</v>
      </c>
      <c r="D34" s="87">
        <v>1.8386691483698814</v>
      </c>
      <c r="E34" s="87">
        <v>31.033757371468994</v>
      </c>
      <c r="F34" s="87">
        <v>23.998539198262186</v>
      </c>
      <c r="G34" s="87">
        <v>21.512429737020874</v>
      </c>
      <c r="H34" s="87">
        <v>18.302050897906103</v>
      </c>
      <c r="I34" s="87">
        <v>18.763277804957035</v>
      </c>
      <c r="J34" s="87">
        <v>21.596993477296465</v>
      </c>
      <c r="K34" s="87">
        <v>25.045757085719934</v>
      </c>
      <c r="L34" s="87">
        <v>38.679117302794126</v>
      </c>
      <c r="M34" s="87">
        <v>36.381610522301997</v>
      </c>
      <c r="N34" s="87">
        <v>36.859289795457073</v>
      </c>
      <c r="O34" s="87">
        <v>38.890564271558809</v>
      </c>
      <c r="P34" s="87">
        <v>29.657374012600229</v>
      </c>
      <c r="Q34" s="87">
        <v>38.457461515255126</v>
      </c>
    </row>
    <row r="35" spans="1:17" x14ac:dyDescent="0.25">
      <c r="A35" s="156" t="s">
        <v>181</v>
      </c>
      <c r="B35" s="204">
        <v>21.285848279187313</v>
      </c>
      <c r="C35" s="204">
        <v>27.112204547046854</v>
      </c>
      <c r="D35" s="204">
        <v>21.954836838208479</v>
      </c>
      <c r="E35" s="204">
        <v>20.832205421010769</v>
      </c>
      <c r="F35" s="204">
        <v>19.455981542547178</v>
      </c>
      <c r="G35" s="204">
        <v>20.991917398230321</v>
      </c>
      <c r="H35" s="204">
        <v>17.956625162860067</v>
      </c>
      <c r="I35" s="204">
        <v>18.798874801123333</v>
      </c>
      <c r="J35" s="204">
        <v>22.924949692581272</v>
      </c>
      <c r="K35" s="204">
        <v>16.27628074217078</v>
      </c>
      <c r="L35" s="204">
        <v>14.092681756900214</v>
      </c>
      <c r="M35" s="204">
        <v>14.837876017336335</v>
      </c>
      <c r="N35" s="204">
        <v>15.892368158305093</v>
      </c>
      <c r="O35" s="204">
        <v>10.62772888509129</v>
      </c>
      <c r="P35" s="204">
        <v>5.3140212329315215</v>
      </c>
      <c r="Q35" s="204">
        <v>15.70900046056714</v>
      </c>
    </row>
    <row r="36" spans="1:17" x14ac:dyDescent="0.25">
      <c r="A36" s="152" t="s">
        <v>190</v>
      </c>
      <c r="B36" s="151">
        <v>18.717695425903834</v>
      </c>
      <c r="C36" s="151">
        <v>26.485233803272706</v>
      </c>
      <c r="D36" s="151">
        <v>21.300877255683663</v>
      </c>
      <c r="E36" s="151">
        <v>14.143041284193572</v>
      </c>
      <c r="F36" s="151">
        <v>10.319511986101386</v>
      </c>
      <c r="G36" s="151">
        <v>8.5845625152381562</v>
      </c>
      <c r="H36" s="151">
        <v>2.4068885406185569</v>
      </c>
      <c r="I36" s="151">
        <v>4.0392574148401073</v>
      </c>
      <c r="J36" s="151">
        <v>10.261395109528202</v>
      </c>
      <c r="K36" s="151">
        <v>3.0233867516655057</v>
      </c>
      <c r="L36" s="151">
        <v>11.821860291284196</v>
      </c>
      <c r="M36" s="151">
        <v>9.3618819651252956</v>
      </c>
      <c r="N36" s="151">
        <v>9.2834911305411634</v>
      </c>
      <c r="O36" s="151">
        <v>3.2261304196720775</v>
      </c>
      <c r="P36" s="151">
        <v>2.8681904799492428</v>
      </c>
      <c r="Q36" s="151">
        <v>6.0769660062969404</v>
      </c>
    </row>
    <row r="37" spans="1:17" x14ac:dyDescent="0.25">
      <c r="A37" s="154" t="s">
        <v>33</v>
      </c>
      <c r="B37" s="83">
        <v>0</v>
      </c>
      <c r="C37" s="83">
        <v>0</v>
      </c>
      <c r="D37" s="83">
        <v>0</v>
      </c>
      <c r="E37" s="83">
        <v>0</v>
      </c>
      <c r="F37" s="83">
        <v>0</v>
      </c>
      <c r="G37" s="83">
        <v>0</v>
      </c>
      <c r="H37" s="83">
        <v>0</v>
      </c>
      <c r="I37" s="83">
        <v>0</v>
      </c>
      <c r="J37" s="83">
        <v>0</v>
      </c>
      <c r="K37" s="83">
        <v>0</v>
      </c>
      <c r="L37" s="83">
        <v>0</v>
      </c>
      <c r="M37" s="83">
        <v>0</v>
      </c>
      <c r="N37" s="83">
        <v>0</v>
      </c>
      <c r="O37" s="83">
        <v>0</v>
      </c>
      <c r="P37" s="83">
        <v>0</v>
      </c>
      <c r="Q37" s="83">
        <v>0</v>
      </c>
    </row>
    <row r="38" spans="1:17" x14ac:dyDescent="0.25">
      <c r="A38" s="154" t="s">
        <v>30</v>
      </c>
      <c r="B38" s="208">
        <v>0</v>
      </c>
      <c r="C38" s="208">
        <v>0.53469631212577207</v>
      </c>
      <c r="D38" s="208">
        <v>5.1872455773811552</v>
      </c>
      <c r="E38" s="208">
        <v>0.75115971144885407</v>
      </c>
      <c r="F38" s="208">
        <v>0.6170909510738094</v>
      </c>
      <c r="G38" s="208">
        <v>3.0533456787943094</v>
      </c>
      <c r="H38" s="208">
        <v>0</v>
      </c>
      <c r="I38" s="208">
        <v>0.17337117498985291</v>
      </c>
      <c r="J38" s="208">
        <v>7.278867911876449</v>
      </c>
      <c r="K38" s="208">
        <v>3.0233867516655057</v>
      </c>
      <c r="L38" s="208">
        <v>0</v>
      </c>
      <c r="M38" s="208">
        <v>0</v>
      </c>
      <c r="N38" s="208">
        <v>0</v>
      </c>
      <c r="O38" s="208">
        <v>0</v>
      </c>
      <c r="P38" s="208">
        <v>0</v>
      </c>
      <c r="Q38" s="208">
        <v>0</v>
      </c>
    </row>
    <row r="39" spans="1:17" x14ac:dyDescent="0.25">
      <c r="A39" s="154" t="s">
        <v>125</v>
      </c>
      <c r="B39" s="208">
        <v>0</v>
      </c>
      <c r="C39" s="208">
        <v>0</v>
      </c>
      <c r="D39" s="208">
        <v>0</v>
      </c>
      <c r="E39" s="208">
        <v>0</v>
      </c>
      <c r="F39" s="208">
        <v>0</v>
      </c>
      <c r="G39" s="208">
        <v>0</v>
      </c>
      <c r="H39" s="208">
        <v>0</v>
      </c>
      <c r="I39" s="208">
        <v>0</v>
      </c>
      <c r="J39" s="208">
        <v>0</v>
      </c>
      <c r="K39" s="208">
        <v>0</v>
      </c>
      <c r="L39" s="208">
        <v>0</v>
      </c>
      <c r="M39" s="208">
        <v>0</v>
      </c>
      <c r="N39" s="208">
        <v>0</v>
      </c>
      <c r="O39" s="208">
        <v>0</v>
      </c>
      <c r="P39" s="208">
        <v>0</v>
      </c>
      <c r="Q39" s="208">
        <v>0</v>
      </c>
    </row>
    <row r="40" spans="1:17" x14ac:dyDescent="0.25">
      <c r="A40" s="154" t="s">
        <v>29</v>
      </c>
      <c r="B40" s="208">
        <v>0</v>
      </c>
      <c r="C40" s="208">
        <v>0</v>
      </c>
      <c r="D40" s="208">
        <v>0</v>
      </c>
      <c r="E40" s="208">
        <v>0</v>
      </c>
      <c r="F40" s="208">
        <v>0</v>
      </c>
      <c r="G40" s="208">
        <v>0</v>
      </c>
      <c r="H40" s="208">
        <v>0</v>
      </c>
      <c r="I40" s="208">
        <v>0</v>
      </c>
      <c r="J40" s="208">
        <v>0</v>
      </c>
      <c r="K40" s="208">
        <v>0</v>
      </c>
      <c r="L40" s="208">
        <v>0</v>
      </c>
      <c r="M40" s="208">
        <v>0</v>
      </c>
      <c r="N40" s="208">
        <v>0</v>
      </c>
      <c r="O40" s="208">
        <v>0</v>
      </c>
      <c r="P40" s="208">
        <v>0</v>
      </c>
      <c r="Q40" s="208">
        <v>0</v>
      </c>
    </row>
    <row r="41" spans="1:17" x14ac:dyDescent="0.25">
      <c r="A41" s="154" t="s">
        <v>26</v>
      </c>
      <c r="B41" s="208">
        <v>18.717695425903834</v>
      </c>
      <c r="C41" s="208">
        <v>25.950537491146935</v>
      </c>
      <c r="D41" s="208">
        <v>16.113631678302507</v>
      </c>
      <c r="E41" s="208">
        <v>13.391881572744717</v>
      </c>
      <c r="F41" s="208">
        <v>9.7024210350275766</v>
      </c>
      <c r="G41" s="208">
        <v>5.5312168364438463</v>
      </c>
      <c r="H41" s="208">
        <v>2.4068885406185569</v>
      </c>
      <c r="I41" s="208">
        <v>3.8658862398502545</v>
      </c>
      <c r="J41" s="208">
        <v>2.982527197651752</v>
      </c>
      <c r="K41" s="208">
        <v>0</v>
      </c>
      <c r="L41" s="208">
        <v>11.821860291284196</v>
      </c>
      <c r="M41" s="208">
        <v>9.3618819651252956</v>
      </c>
      <c r="N41" s="208">
        <v>9.2834911305411634</v>
      </c>
      <c r="O41" s="208">
        <v>3.2261304196720775</v>
      </c>
      <c r="P41" s="208">
        <v>2.8681904799492428</v>
      </c>
      <c r="Q41" s="208">
        <v>6.0769660062969404</v>
      </c>
    </row>
    <row r="42" spans="1:17" x14ac:dyDescent="0.25">
      <c r="A42" s="152" t="s">
        <v>189</v>
      </c>
      <c r="B42" s="151">
        <v>2.5681528532834799</v>
      </c>
      <c r="C42" s="151">
        <v>0.62697074377414674</v>
      </c>
      <c r="D42" s="151">
        <v>0.65395958252481534</v>
      </c>
      <c r="E42" s="151">
        <v>6.6891641368171975</v>
      </c>
      <c r="F42" s="151">
        <v>9.1364695564457907</v>
      </c>
      <c r="G42" s="151">
        <v>12.407354882992163</v>
      </c>
      <c r="H42" s="151">
        <v>15.549736622241509</v>
      </c>
      <c r="I42" s="151">
        <v>14.759617386283225</v>
      </c>
      <c r="J42" s="151">
        <v>12.66355458305307</v>
      </c>
      <c r="K42" s="151">
        <v>13.252893990505275</v>
      </c>
      <c r="L42" s="151">
        <v>2.2708214656160184</v>
      </c>
      <c r="M42" s="151">
        <v>5.4759940522110391</v>
      </c>
      <c r="N42" s="151">
        <v>6.6088770277639286</v>
      </c>
      <c r="O42" s="151">
        <v>7.4015984654192124</v>
      </c>
      <c r="P42" s="151">
        <v>2.4458307529822791</v>
      </c>
      <c r="Q42" s="151">
        <v>9.6320344542701992</v>
      </c>
    </row>
    <row r="43" spans="1:17" x14ac:dyDescent="0.25">
      <c r="A43" s="156" t="s">
        <v>180</v>
      </c>
      <c r="B43" s="155">
        <v>12.581751861351918</v>
      </c>
      <c r="C43" s="155">
        <v>12.253093768901286</v>
      </c>
      <c r="D43" s="155">
        <v>13.865890927565086</v>
      </c>
      <c r="E43" s="155">
        <v>13.017022262819832</v>
      </c>
      <c r="F43" s="155">
        <v>12.070674482386933</v>
      </c>
      <c r="G43" s="155">
        <v>12.854132334001777</v>
      </c>
      <c r="H43" s="155">
        <v>10.694680638320015</v>
      </c>
      <c r="I43" s="155">
        <v>11.326189607246338</v>
      </c>
      <c r="J43" s="155">
        <v>14.593250696155964</v>
      </c>
      <c r="K43" s="155">
        <v>10.643495593800239</v>
      </c>
      <c r="L43" s="155">
        <v>9.2364443137498871</v>
      </c>
      <c r="M43" s="155">
        <v>9.6183923613036892</v>
      </c>
      <c r="N43" s="155">
        <v>10.059187214128681</v>
      </c>
      <c r="O43" s="155">
        <v>6.8520095459339938</v>
      </c>
      <c r="P43" s="155">
        <v>3.547670218430627</v>
      </c>
      <c r="Q43" s="155">
        <v>10.101117544117324</v>
      </c>
    </row>
    <row r="44" spans="1:17" x14ac:dyDescent="0.25">
      <c r="A44" s="152" t="s">
        <v>193</v>
      </c>
      <c r="B44" s="151">
        <v>3.0210970472812702</v>
      </c>
      <c r="C44" s="151">
        <v>3.218565471414399</v>
      </c>
      <c r="D44" s="151">
        <v>3.5073984970693188</v>
      </c>
      <c r="E44" s="151">
        <v>2.292777992991426</v>
      </c>
      <c r="F44" s="151">
        <v>1.6738550410404065</v>
      </c>
      <c r="G44" s="151">
        <v>1.4264078474400108</v>
      </c>
      <c r="H44" s="151">
        <v>0.38847965509336907</v>
      </c>
      <c r="I44" s="151">
        <v>0.65426775253731428</v>
      </c>
      <c r="J44" s="151">
        <v>1.7535607380414016</v>
      </c>
      <c r="K44" s="151">
        <v>0</v>
      </c>
      <c r="L44" s="151">
        <v>1.9080867813429414</v>
      </c>
      <c r="M44" s="151">
        <v>1.5110382618307872</v>
      </c>
      <c r="N44" s="151">
        <v>1.4983857256340358</v>
      </c>
      <c r="O44" s="151">
        <v>0.52070796448195522</v>
      </c>
      <c r="P44" s="151">
        <v>0.46293529159701557</v>
      </c>
      <c r="Q44" s="151">
        <v>0.98084211973257907</v>
      </c>
    </row>
    <row r="45" spans="1:17" x14ac:dyDescent="0.25">
      <c r="A45" s="152" t="s">
        <v>187</v>
      </c>
      <c r="B45" s="151">
        <v>9.0348799873464429</v>
      </c>
      <c r="C45" s="151">
        <v>8.9380462284765052</v>
      </c>
      <c r="D45" s="151">
        <v>10.224608076319958</v>
      </c>
      <c r="E45" s="151">
        <v>9.3547797885892088</v>
      </c>
      <c r="F45" s="151">
        <v>8.5263210822751354</v>
      </c>
      <c r="G45" s="151">
        <v>8.8875817316745671</v>
      </c>
      <c r="H45" s="151">
        <v>7.122722216488456</v>
      </c>
      <c r="I45" s="151">
        <v>7.6502032432693374</v>
      </c>
      <c r="J45" s="151">
        <v>10.247095748582016</v>
      </c>
      <c r="K45" s="151">
        <v>7.0982021965128315</v>
      </c>
      <c r="L45" s="151">
        <v>6.8634550009710251</v>
      </c>
      <c r="M45" s="151">
        <v>6.9862604619727247</v>
      </c>
      <c r="N45" s="151">
        <v>7.2077740899612905</v>
      </c>
      <c r="O45" s="151">
        <v>4.8159812820148753</v>
      </c>
      <c r="P45" s="151">
        <v>2.58400295571988</v>
      </c>
      <c r="Q45" s="151">
        <v>7.1483206633117788</v>
      </c>
    </row>
    <row r="46" spans="1:17" x14ac:dyDescent="0.25">
      <c r="A46" s="150" t="s">
        <v>33</v>
      </c>
      <c r="B46" s="87">
        <v>2.0028090239092471</v>
      </c>
      <c r="C46" s="87">
        <v>1.1607541923263334</v>
      </c>
      <c r="D46" s="87">
        <v>0.34824686743469702</v>
      </c>
      <c r="E46" s="87">
        <v>2.9930948707144356E-2</v>
      </c>
      <c r="F46" s="87">
        <v>0.28470874204354679</v>
      </c>
      <c r="G46" s="87">
        <v>0.38918550893575166</v>
      </c>
      <c r="H46" s="87">
        <v>0.17261365969531717</v>
      </c>
      <c r="I46" s="87">
        <v>0</v>
      </c>
      <c r="J46" s="87">
        <v>0</v>
      </c>
      <c r="K46" s="87">
        <v>0</v>
      </c>
      <c r="L46" s="87">
        <v>1.9827819833045601E-2</v>
      </c>
      <c r="M46" s="87">
        <v>0</v>
      </c>
      <c r="N46" s="87">
        <v>0</v>
      </c>
      <c r="O46" s="87">
        <v>0</v>
      </c>
      <c r="P46" s="87">
        <v>0</v>
      </c>
      <c r="Q46" s="87">
        <v>0</v>
      </c>
    </row>
    <row r="47" spans="1:17" x14ac:dyDescent="0.25">
      <c r="A47" s="150" t="s">
        <v>31</v>
      </c>
      <c r="B47" s="87">
        <v>2.8910464134577722</v>
      </c>
      <c r="C47" s="87">
        <v>1.3615306399068707</v>
      </c>
      <c r="D47" s="87">
        <v>0.63472115393441264</v>
      </c>
      <c r="E47" s="87">
        <v>1.4018703257993472</v>
      </c>
      <c r="F47" s="87">
        <v>2.4792334059658643</v>
      </c>
      <c r="G47" s="87">
        <v>1.4521209974681426</v>
      </c>
      <c r="H47" s="87">
        <v>0.19077050649463034</v>
      </c>
      <c r="I47" s="87">
        <v>0.26091705418141453</v>
      </c>
      <c r="J47" s="87">
        <v>0.34405375948068873</v>
      </c>
      <c r="K47" s="87">
        <v>0.11011499204616748</v>
      </c>
      <c r="L47" s="87">
        <v>0.11677813261207204</v>
      </c>
      <c r="M47" s="87">
        <v>0.14132220433676812</v>
      </c>
      <c r="N47" s="87">
        <v>7.2360677229949211E-2</v>
      </c>
      <c r="O47" s="87">
        <v>0.16334162860327694</v>
      </c>
      <c r="P47" s="87">
        <v>7.6635276738972635E-2</v>
      </c>
      <c r="Q47" s="87">
        <v>1.9693896140842568</v>
      </c>
    </row>
    <row r="48" spans="1:17" x14ac:dyDescent="0.25">
      <c r="A48" s="150" t="s">
        <v>30</v>
      </c>
      <c r="B48" s="87">
        <v>0</v>
      </c>
      <c r="C48" s="87">
        <v>0</v>
      </c>
      <c r="D48" s="87">
        <v>0</v>
      </c>
      <c r="E48" s="87">
        <v>0</v>
      </c>
      <c r="F48" s="87">
        <v>0</v>
      </c>
      <c r="G48" s="87">
        <v>0</v>
      </c>
      <c r="H48" s="87">
        <v>0</v>
      </c>
      <c r="I48" s="87">
        <v>0</v>
      </c>
      <c r="J48" s="87">
        <v>0</v>
      </c>
      <c r="K48" s="87">
        <v>0.4236641126000622</v>
      </c>
      <c r="L48" s="87">
        <v>0</v>
      </c>
      <c r="M48" s="87">
        <v>0</v>
      </c>
      <c r="N48" s="87">
        <v>0</v>
      </c>
      <c r="O48" s="87">
        <v>0</v>
      </c>
      <c r="P48" s="87">
        <v>0</v>
      </c>
      <c r="Q48" s="87">
        <v>0</v>
      </c>
    </row>
    <row r="49" spans="1:17" x14ac:dyDescent="0.25">
      <c r="A49" s="150" t="s">
        <v>125</v>
      </c>
      <c r="B49" s="87">
        <v>0</v>
      </c>
      <c r="C49" s="87">
        <v>0</v>
      </c>
      <c r="D49" s="87">
        <v>0</v>
      </c>
      <c r="E49" s="87">
        <v>0</v>
      </c>
      <c r="F49" s="87">
        <v>0</v>
      </c>
      <c r="G49" s="87">
        <v>0</v>
      </c>
      <c r="H49" s="87">
        <v>0</v>
      </c>
      <c r="I49" s="87">
        <v>0</v>
      </c>
      <c r="J49" s="87">
        <v>0</v>
      </c>
      <c r="K49" s="87">
        <v>0</v>
      </c>
      <c r="L49" s="87">
        <v>0</v>
      </c>
      <c r="M49" s="87">
        <v>0</v>
      </c>
      <c r="N49" s="87">
        <v>6.9788872689243997E-3</v>
      </c>
      <c r="O49" s="87">
        <v>0</v>
      </c>
      <c r="P49" s="87">
        <v>0</v>
      </c>
      <c r="Q49" s="87">
        <v>0</v>
      </c>
    </row>
    <row r="50" spans="1:17" x14ac:dyDescent="0.25">
      <c r="A50" s="150" t="s">
        <v>29</v>
      </c>
      <c r="B50" s="87">
        <v>1.9871853881758064</v>
      </c>
      <c r="C50" s="87">
        <v>5.6295752434730133</v>
      </c>
      <c r="D50" s="87">
        <v>7.2236204500354688</v>
      </c>
      <c r="E50" s="87">
        <v>5.2204117757152488</v>
      </c>
      <c r="F50" s="87">
        <v>3.2882788300855239</v>
      </c>
      <c r="G50" s="87">
        <v>4.3822548804361077</v>
      </c>
      <c r="H50" s="87">
        <v>3.5190376559332961</v>
      </c>
      <c r="I50" s="87">
        <v>4.276520159270099</v>
      </c>
      <c r="J50" s="87">
        <v>4.1388402896437313</v>
      </c>
      <c r="K50" s="87">
        <v>0.20185373092741354</v>
      </c>
      <c r="L50" s="87">
        <v>1.688949933157776</v>
      </c>
      <c r="M50" s="87">
        <v>1.1014865978207808</v>
      </c>
      <c r="N50" s="87">
        <v>2.990142288759337</v>
      </c>
      <c r="O50" s="87">
        <v>0</v>
      </c>
      <c r="P50" s="87">
        <v>0</v>
      </c>
      <c r="Q50" s="87">
        <v>0</v>
      </c>
    </row>
    <row r="51" spans="1:17" x14ac:dyDescent="0.25">
      <c r="A51" s="150" t="s">
        <v>28</v>
      </c>
      <c r="B51" s="87">
        <v>0</v>
      </c>
      <c r="C51" s="87">
        <v>0</v>
      </c>
      <c r="D51" s="87">
        <v>0</v>
      </c>
      <c r="E51" s="87">
        <v>0</v>
      </c>
      <c r="F51" s="87">
        <v>0</v>
      </c>
      <c r="G51" s="87">
        <v>0</v>
      </c>
      <c r="H51" s="87">
        <v>0</v>
      </c>
      <c r="I51" s="87">
        <v>0</v>
      </c>
      <c r="J51" s="87">
        <v>0</v>
      </c>
      <c r="K51" s="87">
        <v>0.28822369570906048</v>
      </c>
      <c r="L51" s="87">
        <v>0.1625630559736555</v>
      </c>
      <c r="M51" s="87">
        <v>0</v>
      </c>
      <c r="N51" s="87">
        <v>0</v>
      </c>
      <c r="O51" s="87">
        <v>0</v>
      </c>
      <c r="P51" s="87">
        <v>0</v>
      </c>
      <c r="Q51" s="87">
        <v>0</v>
      </c>
    </row>
    <row r="52" spans="1:17" x14ac:dyDescent="0.25">
      <c r="A52" s="150" t="s">
        <v>26</v>
      </c>
      <c r="B52" s="87">
        <v>2.1538391618036172</v>
      </c>
      <c r="C52" s="87">
        <v>0.47359370757950181</v>
      </c>
      <c r="D52" s="87">
        <v>1.6160513154386251</v>
      </c>
      <c r="E52" s="87">
        <v>0.19105619940931362</v>
      </c>
      <c r="F52" s="87">
        <v>0.2439833031116474</v>
      </c>
      <c r="G52" s="87">
        <v>0.75685334738474097</v>
      </c>
      <c r="H52" s="87">
        <v>1.5296527182641135</v>
      </c>
      <c r="I52" s="87">
        <v>1.3013618224718861</v>
      </c>
      <c r="J52" s="87">
        <v>3.7132554219428044</v>
      </c>
      <c r="K52" s="87">
        <v>3.7812048659126702</v>
      </c>
      <c r="L52" s="87">
        <v>1.8372774636693094</v>
      </c>
      <c r="M52" s="87">
        <v>2.7683161936215797</v>
      </c>
      <c r="N52" s="87">
        <v>0.92701035361526074</v>
      </c>
      <c r="O52" s="87">
        <v>1.8204972725274402</v>
      </c>
      <c r="P52" s="87">
        <v>0</v>
      </c>
      <c r="Q52" s="87">
        <v>1.9232559240038043</v>
      </c>
    </row>
    <row r="53" spans="1:17" x14ac:dyDescent="0.25">
      <c r="A53" s="150" t="s">
        <v>25</v>
      </c>
      <c r="B53" s="87">
        <v>0</v>
      </c>
      <c r="C53" s="87">
        <v>0</v>
      </c>
      <c r="D53" s="87">
        <v>0</v>
      </c>
      <c r="E53" s="87">
        <v>0</v>
      </c>
      <c r="F53" s="87">
        <v>0</v>
      </c>
      <c r="G53" s="87">
        <v>0</v>
      </c>
      <c r="H53" s="87">
        <v>0</v>
      </c>
      <c r="I53" s="87">
        <v>0</v>
      </c>
      <c r="J53" s="87">
        <v>0</v>
      </c>
      <c r="K53" s="87">
        <v>0</v>
      </c>
      <c r="L53" s="87">
        <v>0</v>
      </c>
      <c r="M53" s="87">
        <v>0</v>
      </c>
      <c r="N53" s="87">
        <v>0</v>
      </c>
      <c r="O53" s="87">
        <v>0</v>
      </c>
      <c r="P53" s="87">
        <v>0</v>
      </c>
      <c r="Q53" s="87">
        <v>0</v>
      </c>
    </row>
    <row r="54" spans="1:17" x14ac:dyDescent="0.25">
      <c r="A54" s="150" t="s">
        <v>86</v>
      </c>
      <c r="B54" s="87">
        <v>0</v>
      </c>
      <c r="C54" s="87">
        <v>0.31259244519078511</v>
      </c>
      <c r="D54" s="87">
        <v>0.27462685881380189</v>
      </c>
      <c r="E54" s="87">
        <v>0.34945305654450465</v>
      </c>
      <c r="F54" s="87">
        <v>0.55535054527228755</v>
      </c>
      <c r="G54" s="87">
        <v>0.42122378501104762</v>
      </c>
      <c r="H54" s="87">
        <v>0.44613143427257551</v>
      </c>
      <c r="I54" s="87">
        <v>0.49720376138153899</v>
      </c>
      <c r="J54" s="87">
        <v>0.55672179874578553</v>
      </c>
      <c r="K54" s="87">
        <v>0.58065441971867138</v>
      </c>
      <c r="L54" s="87">
        <v>0.37238931336864844</v>
      </c>
      <c r="M54" s="87">
        <v>0.48233606628108916</v>
      </c>
      <c r="N54" s="87">
        <v>0.63708125552353856</v>
      </c>
      <c r="O54" s="87">
        <v>0.19643248222724541</v>
      </c>
      <c r="P54" s="87">
        <v>0.43720401398634756</v>
      </c>
      <c r="Q54" s="87">
        <v>0.58961871046654579</v>
      </c>
    </row>
    <row r="55" spans="1:17" x14ac:dyDescent="0.25">
      <c r="A55" s="150" t="s">
        <v>22</v>
      </c>
      <c r="B55" s="87">
        <v>0</v>
      </c>
      <c r="C55" s="87">
        <v>0</v>
      </c>
      <c r="D55" s="87">
        <v>0.12734143066295145</v>
      </c>
      <c r="E55" s="87">
        <v>2.1620574824136511</v>
      </c>
      <c r="F55" s="87">
        <v>1.6747662557962641</v>
      </c>
      <c r="G55" s="87">
        <v>1.4859432124387766</v>
      </c>
      <c r="H55" s="87">
        <v>1.2645162418285238</v>
      </c>
      <c r="I55" s="87">
        <v>1.3142004459643992</v>
      </c>
      <c r="J55" s="87">
        <v>1.4942244787690058</v>
      </c>
      <c r="K55" s="87">
        <v>1.7124863795987864</v>
      </c>
      <c r="L55" s="87">
        <v>2.665669282356518</v>
      </c>
      <c r="M55" s="87">
        <v>2.4927993999125064</v>
      </c>
      <c r="N55" s="87">
        <v>2.5742006275642808</v>
      </c>
      <c r="O55" s="87">
        <v>2.6357098986569127</v>
      </c>
      <c r="P55" s="87">
        <v>2.0701636649945598</v>
      </c>
      <c r="Q55" s="87">
        <v>2.6660564147571719</v>
      </c>
    </row>
    <row r="56" spans="1:17" x14ac:dyDescent="0.25">
      <c r="A56" s="152" t="s">
        <v>186</v>
      </c>
      <c r="B56" s="151">
        <v>0.5257748267242055</v>
      </c>
      <c r="C56" s="151">
        <v>9.6482069010381435E-2</v>
      </c>
      <c r="D56" s="151">
        <v>0.13388435417580824</v>
      </c>
      <c r="E56" s="151">
        <v>1.3694644812391987</v>
      </c>
      <c r="F56" s="151">
        <v>1.8704983590713911</v>
      </c>
      <c r="G56" s="151">
        <v>2.5401427548871998</v>
      </c>
      <c r="H56" s="151">
        <v>3.1834787667381912</v>
      </c>
      <c r="I56" s="151">
        <v>3.0217186114396855</v>
      </c>
      <c r="J56" s="151">
        <v>2.5925942095325483</v>
      </c>
      <c r="K56" s="151">
        <v>3.545293397287407</v>
      </c>
      <c r="L56" s="151">
        <v>0.46490253143591886</v>
      </c>
      <c r="M56" s="151">
        <v>1.121093637500177</v>
      </c>
      <c r="N56" s="151">
        <v>1.3530273985333545</v>
      </c>
      <c r="O56" s="151">
        <v>1.5153202994371628</v>
      </c>
      <c r="P56" s="151">
        <v>0.50073197111373136</v>
      </c>
      <c r="Q56" s="151">
        <v>1.9719547610729673</v>
      </c>
    </row>
    <row r="57" spans="1:17" x14ac:dyDescent="0.25">
      <c r="A57" s="243" t="s">
        <v>179</v>
      </c>
      <c r="B57" s="242">
        <v>9.0469970166155456</v>
      </c>
      <c r="C57" s="242">
        <v>8.8443039627201312</v>
      </c>
      <c r="D57" s="242">
        <v>9.6872141331931818</v>
      </c>
      <c r="E57" s="242">
        <v>8.5278862243511551</v>
      </c>
      <c r="F57" s="242">
        <v>7.7169585679768513</v>
      </c>
      <c r="G57" s="242">
        <v>8.1964916347410863</v>
      </c>
      <c r="H57" s="242">
        <v>6.4993862807881637</v>
      </c>
      <c r="I57" s="242">
        <v>6.9390812286612924</v>
      </c>
      <c r="J57" s="242">
        <v>9.1685061172087234</v>
      </c>
      <c r="K57" s="242">
        <v>6.0714461168004759</v>
      </c>
      <c r="L57" s="242">
        <v>5.941445099787412</v>
      </c>
      <c r="M57" s="242">
        <v>5.9945290317606341</v>
      </c>
      <c r="N57" s="242">
        <v>6.3576057775526236</v>
      </c>
      <c r="O57" s="242">
        <v>3.9991655738189973</v>
      </c>
      <c r="P57" s="242">
        <v>2.105857685590772</v>
      </c>
      <c r="Q57" s="242">
        <v>6.0219511932627245</v>
      </c>
    </row>
    <row r="58" spans="1:17" hidden="1" x14ac:dyDescent="0.25">
      <c r="A58" s="40"/>
      <c r="B58" s="40"/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</row>
    <row r="59" spans="1:17" x14ac:dyDescent="0.25">
      <c r="A59" s="40"/>
      <c r="B59" s="40"/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</row>
    <row r="60" spans="1:17" ht="12.75" x14ac:dyDescent="0.25">
      <c r="A60" s="97" t="s">
        <v>40</v>
      </c>
      <c r="B60" s="96">
        <v>53.207624914192223</v>
      </c>
      <c r="C60" s="96">
        <v>52.071282493120719</v>
      </c>
      <c r="D60" s="96">
        <v>58.52281449994895</v>
      </c>
      <c r="E60" s="96">
        <v>36.482967964442246</v>
      </c>
      <c r="F60" s="96">
        <v>27.48823057096514</v>
      </c>
      <c r="G60" s="96">
        <v>35.880603855497597</v>
      </c>
      <c r="H60" s="96">
        <v>38.440305669753293</v>
      </c>
      <c r="I60" s="96">
        <v>39.003654188772032</v>
      </c>
      <c r="J60" s="96">
        <v>23.106053527930207</v>
      </c>
      <c r="K60" s="96">
        <v>23.116412805551331</v>
      </c>
      <c r="L60" s="96">
        <v>24.000710234093631</v>
      </c>
      <c r="M60" s="96">
        <v>21.429893297599047</v>
      </c>
      <c r="N60" s="96">
        <v>61.290559336330759</v>
      </c>
      <c r="O60" s="96">
        <v>56.530149005047022</v>
      </c>
      <c r="P60" s="96">
        <v>87.640670075646369</v>
      </c>
      <c r="Q60" s="96">
        <v>40.847956985589065</v>
      </c>
    </row>
    <row r="61" spans="1:17" x14ac:dyDescent="0.25">
      <c r="A61" s="132" t="s">
        <v>83</v>
      </c>
      <c r="B61" s="160">
        <v>0.44987024360952804</v>
      </c>
      <c r="C61" s="160">
        <v>0.44566819778119332</v>
      </c>
      <c r="D61" s="160">
        <v>0.50542528676443199</v>
      </c>
      <c r="E61" s="160">
        <v>0.30162140209924099</v>
      </c>
      <c r="F61" s="160">
        <v>0.22297579333917555</v>
      </c>
      <c r="G61" s="160">
        <v>0.28818541029123856</v>
      </c>
      <c r="H61" s="160">
        <v>0.29471355626599166</v>
      </c>
      <c r="I61" s="160">
        <v>0.30271937316356068</v>
      </c>
      <c r="J61" s="160">
        <v>0.18820900996966455</v>
      </c>
      <c r="K61" s="160">
        <v>0.17985800557885348</v>
      </c>
      <c r="L61" s="160">
        <v>0.20195765720611</v>
      </c>
      <c r="M61" s="160">
        <v>0.17579309217303263</v>
      </c>
      <c r="N61" s="160">
        <v>0.5002043604984463</v>
      </c>
      <c r="O61" s="160">
        <v>0.44403895483137229</v>
      </c>
      <c r="P61" s="160">
        <v>0.70905550853393007</v>
      </c>
      <c r="Q61" s="160">
        <v>0.32455110769724244</v>
      </c>
    </row>
    <row r="62" spans="1:17" x14ac:dyDescent="0.25">
      <c r="A62" s="76" t="s">
        <v>82</v>
      </c>
      <c r="B62" s="159">
        <v>0.65075996001983305</v>
      </c>
      <c r="C62" s="159">
        <v>0.64468148914052337</v>
      </c>
      <c r="D62" s="159">
        <v>0.73112312734628782</v>
      </c>
      <c r="E62" s="159">
        <v>0.43631054589508517</v>
      </c>
      <c r="F62" s="159">
        <v>0.32254571272497301</v>
      </c>
      <c r="G62" s="159">
        <v>0.41687470719268893</v>
      </c>
      <c r="H62" s="159">
        <v>0.42631799906158013</v>
      </c>
      <c r="I62" s="159">
        <v>0.43789881632654704</v>
      </c>
      <c r="J62" s="159">
        <v>0.27225380994422643</v>
      </c>
      <c r="K62" s="159">
        <v>0.26017366158881172</v>
      </c>
      <c r="L62" s="159">
        <v>0.29214192046722814</v>
      </c>
      <c r="M62" s="159">
        <v>0.25429355966379508</v>
      </c>
      <c r="N62" s="159">
        <v>0.72357079460949902</v>
      </c>
      <c r="O62" s="159">
        <v>0.64232470717516954</v>
      </c>
      <c r="P62" s="159">
        <v>1.0256844966742986</v>
      </c>
      <c r="Q62" s="159">
        <v>0.46947951963848633</v>
      </c>
    </row>
    <row r="63" spans="1:17" x14ac:dyDescent="0.25">
      <c r="A63" s="76" t="s">
        <v>81</v>
      </c>
      <c r="B63" s="159">
        <v>0.62665808293444469</v>
      </c>
      <c r="C63" s="159">
        <v>0.62080473739627562</v>
      </c>
      <c r="D63" s="159">
        <v>0.7040448790947389</v>
      </c>
      <c r="E63" s="159">
        <v>0.42015112645584735</v>
      </c>
      <c r="F63" s="159">
        <v>0.31059974554795217</v>
      </c>
      <c r="G63" s="159">
        <v>0.40143512336755732</v>
      </c>
      <c r="H63" s="159">
        <v>0.41052866867260246</v>
      </c>
      <c r="I63" s="159">
        <v>0.42168057289525501</v>
      </c>
      <c r="J63" s="159">
        <v>0.26217047927479725</v>
      </c>
      <c r="K63" s="159">
        <v>0.2505377374420989</v>
      </c>
      <c r="L63" s="159">
        <v>0.28132200361435988</v>
      </c>
      <c r="M63" s="159">
        <v>0.24487541396467144</v>
      </c>
      <c r="N63" s="159">
        <v>0.69677225839697077</v>
      </c>
      <c r="O63" s="159">
        <v>0.61853524240728142</v>
      </c>
      <c r="P63" s="159">
        <v>0.98769672363048833</v>
      </c>
      <c r="Q63" s="159">
        <v>0.45209163720624645</v>
      </c>
    </row>
    <row r="64" spans="1:17" x14ac:dyDescent="0.25">
      <c r="A64" s="76" t="s">
        <v>80</v>
      </c>
      <c r="B64" s="159">
        <v>3.4392192175056553</v>
      </c>
      <c r="C64" s="159">
        <v>3.4070949395145296</v>
      </c>
      <c r="D64" s="159">
        <v>3.8639327315951526</v>
      </c>
      <c r="E64" s="159">
        <v>2.3058696085066872</v>
      </c>
      <c r="F64" s="159">
        <v>1.7046307115975257</v>
      </c>
      <c r="G64" s="159">
        <v>2.2031526097970802</v>
      </c>
      <c r="H64" s="159">
        <v>2.253059722814629</v>
      </c>
      <c r="I64" s="159">
        <v>2.3142635026090734</v>
      </c>
      <c r="J64" s="159">
        <v>1.4388416508765827</v>
      </c>
      <c r="K64" s="159">
        <v>1.3749989424637981</v>
      </c>
      <c r="L64" s="159">
        <v>1.5439488733745672</v>
      </c>
      <c r="M64" s="159">
        <v>1.3439230300170755</v>
      </c>
      <c r="N64" s="159">
        <v>3.8240192005220854</v>
      </c>
      <c r="O64" s="159">
        <v>3.3946395176621031</v>
      </c>
      <c r="P64" s="159">
        <v>5.4206682168219968</v>
      </c>
      <c r="Q64" s="159">
        <v>2.4811652304434904</v>
      </c>
    </row>
    <row r="65" spans="1:17" x14ac:dyDescent="0.25">
      <c r="A65" s="129" t="s">
        <v>79</v>
      </c>
      <c r="B65" s="158">
        <v>2.1109598635441733</v>
      </c>
      <c r="C65" s="158">
        <v>2.0912422889448483</v>
      </c>
      <c r="D65" s="158">
        <v>2.3716449565979314</v>
      </c>
      <c r="E65" s="158">
        <v>1.4153207127210203</v>
      </c>
      <c r="F65" s="158">
        <v>1.0462860279540185</v>
      </c>
      <c r="G65" s="158">
        <v>1.352274001282556</v>
      </c>
      <c r="H65" s="158">
        <v>1.382906509948816</v>
      </c>
      <c r="I65" s="158">
        <v>1.4204728046431596</v>
      </c>
      <c r="J65" s="158">
        <v>0.8831472444489824</v>
      </c>
      <c r="K65" s="158">
        <v>0.89709798600871782</v>
      </c>
      <c r="L65" s="158">
        <v>0.94766105238902176</v>
      </c>
      <c r="M65" s="158">
        <v>0.8248871027524296</v>
      </c>
      <c r="N65" s="158">
        <v>2.3024730801578119</v>
      </c>
      <c r="O65" s="158">
        <v>2.083597270133557</v>
      </c>
      <c r="P65" s="158">
        <v>3.2136104427161518</v>
      </c>
      <c r="Q65" s="158">
        <v>1.5229154889656074</v>
      </c>
    </row>
    <row r="66" spans="1:17" x14ac:dyDescent="0.25">
      <c r="A66" s="92" t="s">
        <v>125</v>
      </c>
      <c r="B66" s="91">
        <v>0</v>
      </c>
      <c r="C66" s="91">
        <v>0</v>
      </c>
      <c r="D66" s="91">
        <v>0</v>
      </c>
      <c r="E66" s="91">
        <v>0</v>
      </c>
      <c r="F66" s="91">
        <v>0</v>
      </c>
      <c r="G66" s="91">
        <v>0</v>
      </c>
      <c r="H66" s="91">
        <v>0</v>
      </c>
      <c r="I66" s="91">
        <v>0</v>
      </c>
      <c r="J66" s="91">
        <v>0</v>
      </c>
      <c r="K66" s="91">
        <v>0</v>
      </c>
      <c r="L66" s="91">
        <v>0</v>
      </c>
      <c r="M66" s="91">
        <v>0</v>
      </c>
      <c r="N66" s="91">
        <v>0.11683944950608313</v>
      </c>
      <c r="O66" s="91">
        <v>0</v>
      </c>
      <c r="P66" s="91">
        <v>0.29696469924546165</v>
      </c>
      <c r="Q66" s="91">
        <v>0</v>
      </c>
    </row>
    <row r="67" spans="1:17" x14ac:dyDescent="0.25">
      <c r="A67" s="92" t="s">
        <v>26</v>
      </c>
      <c r="B67" s="91">
        <v>0.54025200572076759</v>
      </c>
      <c r="C67" s="91">
        <v>0.53520574245011043</v>
      </c>
      <c r="D67" s="91">
        <v>0.60696840654676132</v>
      </c>
      <c r="E67" s="91">
        <v>0.3622190393056125</v>
      </c>
      <c r="F67" s="91">
        <v>0.26777303297976468</v>
      </c>
      <c r="G67" s="91">
        <v>0.34608367221647129</v>
      </c>
      <c r="H67" s="91">
        <v>0.35392336378664657</v>
      </c>
      <c r="I67" s="91">
        <v>0.36353759966417859</v>
      </c>
      <c r="J67" s="91">
        <v>0.22602138411067316</v>
      </c>
      <c r="K67" s="91">
        <v>0</v>
      </c>
      <c r="L67" s="91">
        <v>0.2425322210707721</v>
      </c>
      <c r="M67" s="91">
        <v>0.21111103031915482</v>
      </c>
      <c r="N67" s="91">
        <v>0.60069856334866967</v>
      </c>
      <c r="O67" s="91">
        <v>0.53324917434197094</v>
      </c>
      <c r="P67" s="91">
        <v>0.85150922092394488</v>
      </c>
      <c r="Q67" s="91">
        <v>0.3897554670108847</v>
      </c>
    </row>
    <row r="68" spans="1:17" x14ac:dyDescent="0.25">
      <c r="A68" s="92" t="s">
        <v>126</v>
      </c>
      <c r="B68" s="91">
        <v>0</v>
      </c>
      <c r="C68" s="91">
        <v>0</v>
      </c>
      <c r="D68" s="91">
        <v>0</v>
      </c>
      <c r="E68" s="91">
        <v>0</v>
      </c>
      <c r="F68" s="91">
        <v>0</v>
      </c>
      <c r="G68" s="91">
        <v>0</v>
      </c>
      <c r="H68" s="91">
        <v>0</v>
      </c>
      <c r="I68" s="91">
        <v>0</v>
      </c>
      <c r="J68" s="91">
        <v>0</v>
      </c>
      <c r="K68" s="91">
        <v>0</v>
      </c>
      <c r="L68" s="91">
        <v>0</v>
      </c>
      <c r="M68" s="91">
        <v>0</v>
      </c>
      <c r="N68" s="91">
        <v>0</v>
      </c>
      <c r="O68" s="91">
        <v>0</v>
      </c>
      <c r="P68" s="91">
        <v>0</v>
      </c>
      <c r="Q68" s="91">
        <v>0</v>
      </c>
    </row>
    <row r="69" spans="1:17" x14ac:dyDescent="0.25">
      <c r="A69" s="92" t="s">
        <v>21</v>
      </c>
      <c r="B69" s="157">
        <v>1.5707078578234055</v>
      </c>
      <c r="C69" s="157">
        <v>1.5560365464947379</v>
      </c>
      <c r="D69" s="157">
        <v>1.7646765500511703</v>
      </c>
      <c r="E69" s="157">
        <v>1.0531016734154079</v>
      </c>
      <c r="F69" s="157">
        <v>0.77851299497425386</v>
      </c>
      <c r="G69" s="157">
        <v>1.0061903290660847</v>
      </c>
      <c r="H69" s="157">
        <v>1.0289831461621695</v>
      </c>
      <c r="I69" s="157">
        <v>1.0569352049789811</v>
      </c>
      <c r="J69" s="157">
        <v>0.65712586033830922</v>
      </c>
      <c r="K69" s="157">
        <v>0.89709798600871782</v>
      </c>
      <c r="L69" s="157">
        <v>0.70512883131824966</v>
      </c>
      <c r="M69" s="157">
        <v>0.61377607243327481</v>
      </c>
      <c r="N69" s="157">
        <v>1.5849350673030591</v>
      </c>
      <c r="O69" s="157">
        <v>1.5503480957915861</v>
      </c>
      <c r="P69" s="157">
        <v>2.0651365225467453</v>
      </c>
      <c r="Q69" s="157">
        <v>1.1331600219547227</v>
      </c>
    </row>
    <row r="70" spans="1:17" x14ac:dyDescent="0.25">
      <c r="A70" s="156" t="s">
        <v>183</v>
      </c>
      <c r="B70" s="204">
        <v>5.3113942446221225</v>
      </c>
      <c r="C70" s="204">
        <v>5.2617827792156069</v>
      </c>
      <c r="D70" s="204">
        <v>5.9673050114805006</v>
      </c>
      <c r="E70" s="204">
        <v>3.5610938974556214</v>
      </c>
      <c r="F70" s="204">
        <v>2.6325643054971457</v>
      </c>
      <c r="G70" s="204">
        <v>3.4024618239332045</v>
      </c>
      <c r="H70" s="204">
        <v>3.4795363969926574</v>
      </c>
      <c r="I70" s="204">
        <v>3.5740570957880955</v>
      </c>
      <c r="J70" s="204">
        <v>2.2220901838677021</v>
      </c>
      <c r="K70" s="204">
        <v>2.1166211382959639</v>
      </c>
      <c r="L70" s="204">
        <v>2.3844136245493641</v>
      </c>
      <c r="M70" s="204">
        <v>2.0755016169120029</v>
      </c>
      <c r="N70" s="204">
        <v>5.9030463755671185</v>
      </c>
      <c r="O70" s="204">
        <v>5.2425471179339462</v>
      </c>
      <c r="P70" s="204">
        <v>8.6799135240093985</v>
      </c>
      <c r="Q70" s="204">
        <v>3.8318135284472912</v>
      </c>
    </row>
    <row r="71" spans="1:17" x14ac:dyDescent="0.25">
      <c r="A71" s="152" t="s">
        <v>192</v>
      </c>
      <c r="B71" s="151">
        <v>5.2457185157516379</v>
      </c>
      <c r="C71" s="151">
        <v>5.1967204992816631</v>
      </c>
      <c r="D71" s="151">
        <v>5.8935189041098628</v>
      </c>
      <c r="E71" s="151">
        <v>3.5170607441026318</v>
      </c>
      <c r="F71" s="151">
        <v>2.6000124798184165</v>
      </c>
      <c r="G71" s="151">
        <v>3.3603901662950868</v>
      </c>
      <c r="H71" s="151">
        <v>3.4365117073388527</v>
      </c>
      <c r="I71" s="151">
        <v>3.5298636516602611</v>
      </c>
      <c r="J71" s="151">
        <v>2.1946138969042135</v>
      </c>
      <c r="K71" s="151">
        <v>2.0903639990933196</v>
      </c>
      <c r="L71" s="151">
        <v>2.3549301978804533</v>
      </c>
      <c r="M71" s="151">
        <v>2.04983790693593</v>
      </c>
      <c r="N71" s="151">
        <v>5.8300224616128462</v>
      </c>
      <c r="O71" s="151">
        <v>5.1777226881795961</v>
      </c>
      <c r="P71" s="151">
        <v>8.5763998153476262</v>
      </c>
      <c r="Q71" s="151">
        <v>3.7844329095765752</v>
      </c>
    </row>
    <row r="72" spans="1:17" x14ac:dyDescent="0.25">
      <c r="A72" s="150" t="s">
        <v>33</v>
      </c>
      <c r="B72" s="87">
        <v>0</v>
      </c>
      <c r="C72" s="87">
        <v>0</v>
      </c>
      <c r="D72" s="87">
        <v>0</v>
      </c>
      <c r="E72" s="87">
        <v>0</v>
      </c>
      <c r="F72" s="87">
        <v>0</v>
      </c>
      <c r="G72" s="87">
        <v>0</v>
      </c>
      <c r="H72" s="87">
        <v>0</v>
      </c>
      <c r="I72" s="87">
        <v>0</v>
      </c>
      <c r="J72" s="87">
        <v>0</v>
      </c>
      <c r="K72" s="87">
        <v>0</v>
      </c>
      <c r="L72" s="87">
        <v>0</v>
      </c>
      <c r="M72" s="87">
        <v>0</v>
      </c>
      <c r="N72" s="87">
        <v>0</v>
      </c>
      <c r="O72" s="87">
        <v>0</v>
      </c>
      <c r="P72" s="87">
        <v>0</v>
      </c>
      <c r="Q72" s="87">
        <v>0</v>
      </c>
    </row>
    <row r="73" spans="1:17" x14ac:dyDescent="0.25">
      <c r="A73" s="150" t="s">
        <v>31</v>
      </c>
      <c r="B73" s="87">
        <v>0</v>
      </c>
      <c r="C73" s="87">
        <v>0</v>
      </c>
      <c r="D73" s="87">
        <v>0</v>
      </c>
      <c r="E73" s="87">
        <v>0</v>
      </c>
      <c r="F73" s="87">
        <v>0</v>
      </c>
      <c r="G73" s="87">
        <v>0</v>
      </c>
      <c r="H73" s="87">
        <v>0</v>
      </c>
      <c r="I73" s="87">
        <v>0</v>
      </c>
      <c r="J73" s="87">
        <v>0</v>
      </c>
      <c r="K73" s="87">
        <v>0</v>
      </c>
      <c r="L73" s="87">
        <v>0</v>
      </c>
      <c r="M73" s="87">
        <v>0</v>
      </c>
      <c r="N73" s="87">
        <v>0</v>
      </c>
      <c r="O73" s="87">
        <v>0</v>
      </c>
      <c r="P73" s="87">
        <v>0</v>
      </c>
      <c r="Q73" s="87">
        <v>0</v>
      </c>
    </row>
    <row r="74" spans="1:17" x14ac:dyDescent="0.25">
      <c r="A74" s="150" t="s">
        <v>30</v>
      </c>
      <c r="B74" s="87">
        <v>0</v>
      </c>
      <c r="C74" s="87">
        <v>0</v>
      </c>
      <c r="D74" s="87">
        <v>0</v>
      </c>
      <c r="E74" s="87">
        <v>0</v>
      </c>
      <c r="F74" s="87">
        <v>0</v>
      </c>
      <c r="G74" s="87">
        <v>0</v>
      </c>
      <c r="H74" s="87">
        <v>0</v>
      </c>
      <c r="I74" s="87">
        <v>0</v>
      </c>
      <c r="J74" s="87">
        <v>0</v>
      </c>
      <c r="K74" s="87">
        <v>0.21061588677615134</v>
      </c>
      <c r="L74" s="87">
        <v>0</v>
      </c>
      <c r="M74" s="87">
        <v>0</v>
      </c>
      <c r="N74" s="87">
        <v>0</v>
      </c>
      <c r="O74" s="87">
        <v>0</v>
      </c>
      <c r="P74" s="87">
        <v>0</v>
      </c>
      <c r="Q74" s="87">
        <v>0</v>
      </c>
    </row>
    <row r="75" spans="1:17" x14ac:dyDescent="0.25">
      <c r="A75" s="150" t="s">
        <v>125</v>
      </c>
      <c r="B75" s="87">
        <v>0</v>
      </c>
      <c r="C75" s="87">
        <v>0</v>
      </c>
      <c r="D75" s="87">
        <v>0</v>
      </c>
      <c r="E75" s="87">
        <v>0</v>
      </c>
      <c r="F75" s="87">
        <v>0</v>
      </c>
      <c r="G75" s="87">
        <v>0</v>
      </c>
      <c r="H75" s="87">
        <v>0</v>
      </c>
      <c r="I75" s="87">
        <v>0</v>
      </c>
      <c r="J75" s="87">
        <v>0</v>
      </c>
      <c r="K75" s="87">
        <v>0</v>
      </c>
      <c r="L75" s="87">
        <v>0</v>
      </c>
      <c r="M75" s="87">
        <v>0</v>
      </c>
      <c r="N75" s="87">
        <v>4.3562674765263605E-2</v>
      </c>
      <c r="O75" s="87">
        <v>0</v>
      </c>
      <c r="P75" s="87">
        <v>6.2018637231872793E-2</v>
      </c>
      <c r="Q75" s="87">
        <v>0</v>
      </c>
    </row>
    <row r="76" spans="1:17" x14ac:dyDescent="0.25">
      <c r="A76" s="150" t="s">
        <v>29</v>
      </c>
      <c r="B76" s="87">
        <v>0</v>
      </c>
      <c r="C76" s="87">
        <v>0</v>
      </c>
      <c r="D76" s="87">
        <v>0</v>
      </c>
      <c r="E76" s="87">
        <v>0</v>
      </c>
      <c r="F76" s="87">
        <v>0</v>
      </c>
      <c r="G76" s="87">
        <v>0</v>
      </c>
      <c r="H76" s="87">
        <v>0</v>
      </c>
      <c r="I76" s="87">
        <v>0</v>
      </c>
      <c r="J76" s="87">
        <v>0</v>
      </c>
      <c r="K76" s="87">
        <v>0</v>
      </c>
      <c r="L76" s="87">
        <v>0</v>
      </c>
      <c r="M76" s="87">
        <v>0</v>
      </c>
      <c r="N76" s="87">
        <v>0</v>
      </c>
      <c r="O76" s="87">
        <v>0</v>
      </c>
      <c r="P76" s="87">
        <v>0</v>
      </c>
      <c r="Q76" s="87">
        <v>0</v>
      </c>
    </row>
    <row r="77" spans="1:17" x14ac:dyDescent="0.25">
      <c r="A77" s="150" t="s">
        <v>28</v>
      </c>
      <c r="B77" s="87">
        <v>0</v>
      </c>
      <c r="C77" s="87">
        <v>0</v>
      </c>
      <c r="D77" s="87">
        <v>0</v>
      </c>
      <c r="E77" s="87">
        <v>0</v>
      </c>
      <c r="F77" s="87">
        <v>0</v>
      </c>
      <c r="G77" s="87">
        <v>0</v>
      </c>
      <c r="H77" s="87">
        <v>0</v>
      </c>
      <c r="I77" s="87">
        <v>0</v>
      </c>
      <c r="J77" s="87">
        <v>0</v>
      </c>
      <c r="K77" s="87">
        <v>0</v>
      </c>
      <c r="L77" s="87">
        <v>0</v>
      </c>
      <c r="M77" s="87">
        <v>0</v>
      </c>
      <c r="N77" s="87">
        <v>0</v>
      </c>
      <c r="O77" s="87">
        <v>0</v>
      </c>
      <c r="P77" s="87">
        <v>0</v>
      </c>
      <c r="Q77" s="87">
        <v>0</v>
      </c>
    </row>
    <row r="78" spans="1:17" x14ac:dyDescent="0.25">
      <c r="A78" s="150" t="s">
        <v>26</v>
      </c>
      <c r="B78" s="87">
        <v>5.2457185157516379</v>
      </c>
      <c r="C78" s="87">
        <v>5.1967204992816631</v>
      </c>
      <c r="D78" s="87">
        <v>5.8935189041098628</v>
      </c>
      <c r="E78" s="87">
        <v>3.5170607441026318</v>
      </c>
      <c r="F78" s="87">
        <v>2.6000124798184165</v>
      </c>
      <c r="G78" s="87">
        <v>3.3603901662950868</v>
      </c>
      <c r="H78" s="87">
        <v>3.4365117073388527</v>
      </c>
      <c r="I78" s="87">
        <v>3.5298636516602611</v>
      </c>
      <c r="J78" s="87">
        <v>2.1946138969042135</v>
      </c>
      <c r="K78" s="87">
        <v>1.8797481123171682</v>
      </c>
      <c r="L78" s="87">
        <v>2.3549301978804533</v>
      </c>
      <c r="M78" s="87">
        <v>2.04983790693593</v>
      </c>
      <c r="N78" s="87">
        <v>5.7864597868475824</v>
      </c>
      <c r="O78" s="87">
        <v>5.1777226881795961</v>
      </c>
      <c r="P78" s="87">
        <v>6.3612518675963559</v>
      </c>
      <c r="Q78" s="87">
        <v>3.7844329095765752</v>
      </c>
    </row>
    <row r="79" spans="1:17" x14ac:dyDescent="0.25">
      <c r="A79" s="150" t="s">
        <v>25</v>
      </c>
      <c r="B79" s="87">
        <v>0</v>
      </c>
      <c r="C79" s="87">
        <v>0</v>
      </c>
      <c r="D79" s="87">
        <v>0</v>
      </c>
      <c r="E79" s="87">
        <v>0</v>
      </c>
      <c r="F79" s="87">
        <v>0</v>
      </c>
      <c r="G79" s="87">
        <v>0</v>
      </c>
      <c r="H79" s="87">
        <v>0</v>
      </c>
      <c r="I79" s="87">
        <v>0</v>
      </c>
      <c r="J79" s="87">
        <v>0</v>
      </c>
      <c r="K79" s="87">
        <v>0</v>
      </c>
      <c r="L79" s="87">
        <v>0</v>
      </c>
      <c r="M79" s="87">
        <v>0</v>
      </c>
      <c r="N79" s="87">
        <v>0</v>
      </c>
      <c r="O79" s="87">
        <v>0</v>
      </c>
      <c r="P79" s="87">
        <v>0</v>
      </c>
      <c r="Q79" s="87">
        <v>0</v>
      </c>
    </row>
    <row r="80" spans="1:17" x14ac:dyDescent="0.25">
      <c r="A80" s="150" t="s">
        <v>86</v>
      </c>
      <c r="B80" s="87">
        <v>0</v>
      </c>
      <c r="C80" s="87">
        <v>0</v>
      </c>
      <c r="D80" s="87">
        <v>0</v>
      </c>
      <c r="E80" s="87">
        <v>0</v>
      </c>
      <c r="F80" s="87">
        <v>0</v>
      </c>
      <c r="G80" s="87">
        <v>0</v>
      </c>
      <c r="H80" s="87">
        <v>0</v>
      </c>
      <c r="I80" s="87">
        <v>0</v>
      </c>
      <c r="J80" s="87">
        <v>0</v>
      </c>
      <c r="K80" s="87">
        <v>0</v>
      </c>
      <c r="L80" s="87">
        <v>0</v>
      </c>
      <c r="M80" s="87">
        <v>0</v>
      </c>
      <c r="N80" s="87">
        <v>0</v>
      </c>
      <c r="O80" s="87">
        <v>0</v>
      </c>
      <c r="P80" s="87">
        <v>0</v>
      </c>
      <c r="Q80" s="87">
        <v>0</v>
      </c>
    </row>
    <row r="81" spans="1:17" x14ac:dyDescent="0.25">
      <c r="A81" s="150" t="s">
        <v>22</v>
      </c>
      <c r="B81" s="87">
        <v>0</v>
      </c>
      <c r="C81" s="87">
        <v>0</v>
      </c>
      <c r="D81" s="87">
        <v>0</v>
      </c>
      <c r="E81" s="87">
        <v>0</v>
      </c>
      <c r="F81" s="87">
        <v>0</v>
      </c>
      <c r="G81" s="87">
        <v>0</v>
      </c>
      <c r="H81" s="87">
        <v>0</v>
      </c>
      <c r="I81" s="87">
        <v>0</v>
      </c>
      <c r="J81" s="87">
        <v>0</v>
      </c>
      <c r="K81" s="87">
        <v>0</v>
      </c>
      <c r="L81" s="87">
        <v>0</v>
      </c>
      <c r="M81" s="87">
        <v>0</v>
      </c>
      <c r="N81" s="87">
        <v>0</v>
      </c>
      <c r="O81" s="87">
        <v>0</v>
      </c>
      <c r="P81" s="87">
        <v>2.1531293105193972</v>
      </c>
      <c r="Q81" s="87">
        <v>0</v>
      </c>
    </row>
    <row r="82" spans="1:17" x14ac:dyDescent="0.25">
      <c r="A82" s="152" t="s">
        <v>191</v>
      </c>
      <c r="B82" s="151">
        <v>6.5675728870484285E-2</v>
      </c>
      <c r="C82" s="151">
        <v>6.5062279933943853E-2</v>
      </c>
      <c r="D82" s="151">
        <v>7.3786107370637857E-2</v>
      </c>
      <c r="E82" s="151">
        <v>4.4033153352989476E-2</v>
      </c>
      <c r="F82" s="151">
        <v>3.2551825678729156E-2</v>
      </c>
      <c r="G82" s="151">
        <v>4.2071657638117682E-2</v>
      </c>
      <c r="H82" s="151">
        <v>4.3024689653804557E-2</v>
      </c>
      <c r="I82" s="151">
        <v>4.4193444127834318E-2</v>
      </c>
      <c r="J82" s="151">
        <v>2.7476286963488701E-2</v>
      </c>
      <c r="K82" s="151">
        <v>2.625713920264414E-2</v>
      </c>
      <c r="L82" s="151">
        <v>2.9483426668910927E-2</v>
      </c>
      <c r="M82" s="151">
        <v>2.5663709976072611E-2</v>
      </c>
      <c r="N82" s="151">
        <v>7.3023913954272351E-2</v>
      </c>
      <c r="O82" s="151">
        <v>6.4824429754350016E-2</v>
      </c>
      <c r="P82" s="151">
        <v>0.10351370866177266</v>
      </c>
      <c r="Q82" s="151">
        <v>4.7380618870716158E-2</v>
      </c>
    </row>
    <row r="83" spans="1:17" x14ac:dyDescent="0.25">
      <c r="A83" s="156" t="s">
        <v>181</v>
      </c>
      <c r="B83" s="204">
        <v>29.496895323459267</v>
      </c>
      <c r="C83" s="204">
        <v>28.61776762217557</v>
      </c>
      <c r="D83" s="204">
        <v>31.922052251182997</v>
      </c>
      <c r="E83" s="204">
        <v>20.533289490911962</v>
      </c>
      <c r="F83" s="204">
        <v>15.666328134802807</v>
      </c>
      <c r="G83" s="204">
        <v>20.568310653293331</v>
      </c>
      <c r="H83" s="204">
        <v>22.691071515220592</v>
      </c>
      <c r="I83" s="204">
        <v>22.854547310509041</v>
      </c>
      <c r="J83" s="204">
        <v>13.11453046418489</v>
      </c>
      <c r="K83" s="204">
        <v>13.436783642180716</v>
      </c>
      <c r="L83" s="204">
        <v>13.349481693917886</v>
      </c>
      <c r="M83" s="204">
        <v>12.126095919679724</v>
      </c>
      <c r="N83" s="204">
        <v>34.845365138013875</v>
      </c>
      <c r="O83" s="204">
        <v>32.884760055440822</v>
      </c>
      <c r="P83" s="204">
        <v>49.862841813088963</v>
      </c>
      <c r="Q83" s="204">
        <v>23.593748228005637</v>
      </c>
    </row>
    <row r="84" spans="1:17" x14ac:dyDescent="0.25">
      <c r="A84" s="152" t="s">
        <v>190</v>
      </c>
      <c r="B84" s="151">
        <v>25.938073758334486</v>
      </c>
      <c r="C84" s="151">
        <v>27.955980676001712</v>
      </c>
      <c r="D84" s="151">
        <v>30.971203373673305</v>
      </c>
      <c r="E84" s="151">
        <v>13.940106441028732</v>
      </c>
      <c r="F84" s="151">
        <v>8.3094682533364139</v>
      </c>
      <c r="G84" s="151">
        <v>8.4113301937307039</v>
      </c>
      <c r="H84" s="151">
        <v>3.041489116635419</v>
      </c>
      <c r="I84" s="151">
        <v>4.9106875099392289</v>
      </c>
      <c r="J84" s="151">
        <v>5.8701711704298596</v>
      </c>
      <c r="K84" s="151">
        <v>2.4959383714431325</v>
      </c>
      <c r="L84" s="151">
        <v>11.198415622298549</v>
      </c>
      <c r="M84" s="151">
        <v>7.6508981855078542</v>
      </c>
      <c r="N84" s="151">
        <v>20.354841706216781</v>
      </c>
      <c r="O84" s="151">
        <v>9.9824267165207772</v>
      </c>
      <c r="P84" s="151">
        <v>26.912976430209117</v>
      </c>
      <c r="Q84" s="151">
        <v>9.1271501520818372</v>
      </c>
    </row>
    <row r="85" spans="1:17" x14ac:dyDescent="0.25">
      <c r="A85" s="154" t="s">
        <v>33</v>
      </c>
      <c r="B85" s="83">
        <v>0</v>
      </c>
      <c r="C85" s="83">
        <v>0</v>
      </c>
      <c r="D85" s="83">
        <v>0</v>
      </c>
      <c r="E85" s="83">
        <v>0</v>
      </c>
      <c r="F85" s="83">
        <v>0</v>
      </c>
      <c r="G85" s="83">
        <v>0</v>
      </c>
      <c r="H85" s="83">
        <v>0</v>
      </c>
      <c r="I85" s="83">
        <v>0</v>
      </c>
      <c r="J85" s="83">
        <v>0</v>
      </c>
      <c r="K85" s="83">
        <v>0</v>
      </c>
      <c r="L85" s="83">
        <v>0</v>
      </c>
      <c r="M85" s="83">
        <v>0</v>
      </c>
      <c r="N85" s="83">
        <v>0</v>
      </c>
      <c r="O85" s="83">
        <v>0</v>
      </c>
      <c r="P85" s="83">
        <v>0</v>
      </c>
      <c r="Q85" s="83">
        <v>0</v>
      </c>
    </row>
    <row r="86" spans="1:17" x14ac:dyDescent="0.25">
      <c r="A86" s="154" t="s">
        <v>30</v>
      </c>
      <c r="B86" s="208">
        <v>0</v>
      </c>
      <c r="C86" s="208">
        <v>0.56438843924686766</v>
      </c>
      <c r="D86" s="208">
        <v>7.5421887933461456</v>
      </c>
      <c r="E86" s="208">
        <v>0.74038151493711923</v>
      </c>
      <c r="F86" s="208">
        <v>0.49689342618867255</v>
      </c>
      <c r="G86" s="208">
        <v>2.9917306390804765</v>
      </c>
      <c r="H86" s="208">
        <v>0</v>
      </c>
      <c r="I86" s="208">
        <v>0.21077430234533853</v>
      </c>
      <c r="J86" s="208">
        <v>4.1639757668027935</v>
      </c>
      <c r="K86" s="208">
        <v>2.4959383714431325</v>
      </c>
      <c r="L86" s="208">
        <v>0</v>
      </c>
      <c r="M86" s="208">
        <v>0</v>
      </c>
      <c r="N86" s="208">
        <v>0</v>
      </c>
      <c r="O86" s="208">
        <v>0</v>
      </c>
      <c r="P86" s="208">
        <v>0</v>
      </c>
      <c r="Q86" s="208">
        <v>0</v>
      </c>
    </row>
    <row r="87" spans="1:17" x14ac:dyDescent="0.25">
      <c r="A87" s="154" t="s">
        <v>125</v>
      </c>
      <c r="B87" s="208">
        <v>0</v>
      </c>
      <c r="C87" s="208">
        <v>0</v>
      </c>
      <c r="D87" s="208">
        <v>0</v>
      </c>
      <c r="E87" s="208">
        <v>0</v>
      </c>
      <c r="F87" s="208">
        <v>0</v>
      </c>
      <c r="G87" s="208">
        <v>0</v>
      </c>
      <c r="H87" s="208">
        <v>0</v>
      </c>
      <c r="I87" s="208">
        <v>0</v>
      </c>
      <c r="J87" s="208">
        <v>0</v>
      </c>
      <c r="K87" s="208">
        <v>0</v>
      </c>
      <c r="L87" s="208">
        <v>0</v>
      </c>
      <c r="M87" s="208">
        <v>0</v>
      </c>
      <c r="N87" s="208">
        <v>0</v>
      </c>
      <c r="O87" s="208">
        <v>0</v>
      </c>
      <c r="P87" s="208">
        <v>0</v>
      </c>
      <c r="Q87" s="208">
        <v>0</v>
      </c>
    </row>
    <row r="88" spans="1:17" x14ac:dyDescent="0.25">
      <c r="A88" s="154" t="s">
        <v>29</v>
      </c>
      <c r="B88" s="208">
        <v>0</v>
      </c>
      <c r="C88" s="208">
        <v>0</v>
      </c>
      <c r="D88" s="208">
        <v>0</v>
      </c>
      <c r="E88" s="208">
        <v>0</v>
      </c>
      <c r="F88" s="208">
        <v>0</v>
      </c>
      <c r="G88" s="208">
        <v>0</v>
      </c>
      <c r="H88" s="208">
        <v>0</v>
      </c>
      <c r="I88" s="208">
        <v>0</v>
      </c>
      <c r="J88" s="208">
        <v>0</v>
      </c>
      <c r="K88" s="208">
        <v>0</v>
      </c>
      <c r="L88" s="208">
        <v>0</v>
      </c>
      <c r="M88" s="208">
        <v>0</v>
      </c>
      <c r="N88" s="208">
        <v>0</v>
      </c>
      <c r="O88" s="208">
        <v>0</v>
      </c>
      <c r="P88" s="208">
        <v>0</v>
      </c>
      <c r="Q88" s="208">
        <v>0</v>
      </c>
    </row>
    <row r="89" spans="1:17" x14ac:dyDescent="0.25">
      <c r="A89" s="154" t="s">
        <v>26</v>
      </c>
      <c r="B89" s="208">
        <v>25.938073758334486</v>
      </c>
      <c r="C89" s="208">
        <v>27.391592236754843</v>
      </c>
      <c r="D89" s="208">
        <v>23.429014580327159</v>
      </c>
      <c r="E89" s="208">
        <v>13.199724926091612</v>
      </c>
      <c r="F89" s="208">
        <v>7.8125748271477411</v>
      </c>
      <c r="G89" s="208">
        <v>5.4195995546502278</v>
      </c>
      <c r="H89" s="208">
        <v>3.041489116635419</v>
      </c>
      <c r="I89" s="208">
        <v>4.6999132075938901</v>
      </c>
      <c r="J89" s="208">
        <v>1.7061954036270661</v>
      </c>
      <c r="K89" s="208">
        <v>0</v>
      </c>
      <c r="L89" s="208">
        <v>11.198415622298549</v>
      </c>
      <c r="M89" s="208">
        <v>7.6508981855078542</v>
      </c>
      <c r="N89" s="208">
        <v>20.354841706216781</v>
      </c>
      <c r="O89" s="208">
        <v>9.9824267165207772</v>
      </c>
      <c r="P89" s="208">
        <v>26.912976430209117</v>
      </c>
      <c r="Q89" s="208">
        <v>9.1271501520818372</v>
      </c>
    </row>
    <row r="90" spans="1:17" x14ac:dyDescent="0.25">
      <c r="A90" s="152" t="s">
        <v>189</v>
      </c>
      <c r="B90" s="151">
        <v>3.5588215651247821</v>
      </c>
      <c r="C90" s="151">
        <v>0.66178694617385725</v>
      </c>
      <c r="D90" s="151">
        <v>0.95084887750969194</v>
      </c>
      <c r="E90" s="151">
        <v>6.5931830498832307</v>
      </c>
      <c r="F90" s="151">
        <v>7.3568598814663941</v>
      </c>
      <c r="G90" s="151">
        <v>12.156980459562625</v>
      </c>
      <c r="H90" s="151">
        <v>19.649582398585174</v>
      </c>
      <c r="I90" s="151">
        <v>17.943859800569811</v>
      </c>
      <c r="J90" s="151">
        <v>7.2443592937550303</v>
      </c>
      <c r="K90" s="151">
        <v>10.940845270737583</v>
      </c>
      <c r="L90" s="151">
        <v>2.1510660716193364</v>
      </c>
      <c r="M90" s="151">
        <v>4.4751977341718696</v>
      </c>
      <c r="N90" s="151">
        <v>14.490523431797094</v>
      </c>
      <c r="O90" s="151">
        <v>22.902333338920041</v>
      </c>
      <c r="P90" s="151">
        <v>22.949865382879846</v>
      </c>
      <c r="Q90" s="151">
        <v>14.466598075923802</v>
      </c>
    </row>
    <row r="91" spans="1:17" x14ac:dyDescent="0.25">
      <c r="A91" s="156" t="s">
        <v>180</v>
      </c>
      <c r="B91" s="155">
        <v>6.0475229231204075</v>
      </c>
      <c r="C91" s="155">
        <v>5.9552926737370901</v>
      </c>
      <c r="D91" s="155">
        <v>6.756303936679398</v>
      </c>
      <c r="E91" s="155">
        <v>4.1071500193075217</v>
      </c>
      <c r="F91" s="155">
        <v>3.0672280037649333</v>
      </c>
      <c r="G91" s="155">
        <v>3.997300639630923</v>
      </c>
      <c r="H91" s="155">
        <v>4.1779277033517639</v>
      </c>
      <c r="I91" s="155">
        <v>4.2634689050186232</v>
      </c>
      <c r="J91" s="155">
        <v>2.6018930826026216</v>
      </c>
      <c r="K91" s="155">
        <v>2.5716198677697752</v>
      </c>
      <c r="L91" s="155">
        <v>2.7217869111477193</v>
      </c>
      <c r="M91" s="155">
        <v>2.4016522329605219</v>
      </c>
      <c r="N91" s="155">
        <v>6.8530156376104241</v>
      </c>
      <c r="O91" s="155">
        <v>6.211135541939635</v>
      </c>
      <c r="P91" s="155">
        <v>9.7433547164643475</v>
      </c>
      <c r="Q91" s="155">
        <v>4.5113937550541925</v>
      </c>
    </row>
    <row r="92" spans="1:17" x14ac:dyDescent="0.25">
      <c r="A92" s="152" t="s">
        <v>193</v>
      </c>
      <c r="B92" s="151">
        <v>0.6993950988826988</v>
      </c>
      <c r="C92" s="151">
        <v>0.75506687784037207</v>
      </c>
      <c r="D92" s="151">
        <v>0.85195815666593111</v>
      </c>
      <c r="E92" s="151">
        <v>0.37753554674676987</v>
      </c>
      <c r="F92" s="151">
        <v>0.22516686497786401</v>
      </c>
      <c r="G92" s="151">
        <v>0.23348704950688901</v>
      </c>
      <c r="H92" s="151">
        <v>8.2010815502302534E-2</v>
      </c>
      <c r="I92" s="151">
        <v>0.13288282328883505</v>
      </c>
      <c r="J92" s="151">
        <v>0.16758599859110515</v>
      </c>
      <c r="K92" s="151">
        <v>0</v>
      </c>
      <c r="L92" s="151">
        <v>0.30195445793157322</v>
      </c>
      <c r="M92" s="151">
        <v>0.2062990776743909</v>
      </c>
      <c r="N92" s="151">
        <v>0.54884864082425633</v>
      </c>
      <c r="O92" s="151">
        <v>0.26916649191218311</v>
      </c>
      <c r="P92" s="151">
        <v>0.72568240752980706</v>
      </c>
      <c r="Q92" s="151">
        <v>0.24610478567558813</v>
      </c>
    </row>
    <row r="93" spans="1:17" x14ac:dyDescent="0.25">
      <c r="A93" s="152" t="s">
        <v>187</v>
      </c>
      <c r="B93" s="151">
        <v>5.2264090144239921</v>
      </c>
      <c r="C93" s="151">
        <v>5.1775913597597905</v>
      </c>
      <c r="D93" s="151">
        <v>5.8718248481360824</v>
      </c>
      <c r="E93" s="151">
        <v>3.5041144358125988</v>
      </c>
      <c r="F93" s="151">
        <v>2.5904418281945834</v>
      </c>
      <c r="G93" s="151">
        <v>3.3480205627445656</v>
      </c>
      <c r="H93" s="151">
        <v>3.423861900229288</v>
      </c>
      <c r="I93" s="151">
        <v>3.5168702158395102</v>
      </c>
      <c r="J93" s="151">
        <v>2.1865355183506008</v>
      </c>
      <c r="K93" s="151">
        <v>2.0826693646415171</v>
      </c>
      <c r="L93" s="151">
        <v>2.3462616946723718</v>
      </c>
      <c r="M93" s="151">
        <v>2.0422924491179808</v>
      </c>
      <c r="N93" s="151">
        <v>5.8085621361827471</v>
      </c>
      <c r="O93" s="151">
        <v>5.1586634796419339</v>
      </c>
      <c r="P93" s="151">
        <v>8.2327410476530538</v>
      </c>
      <c r="Q93" s="151">
        <v>3.7705024037607511</v>
      </c>
    </row>
    <row r="94" spans="1:17" x14ac:dyDescent="0.25">
      <c r="A94" s="150" t="s">
        <v>33</v>
      </c>
      <c r="B94" s="87">
        <v>0</v>
      </c>
      <c r="C94" s="87">
        <v>0</v>
      </c>
      <c r="D94" s="87">
        <v>0</v>
      </c>
      <c r="E94" s="87">
        <v>0</v>
      </c>
      <c r="F94" s="87">
        <v>0</v>
      </c>
      <c r="G94" s="87">
        <v>0</v>
      </c>
      <c r="H94" s="87">
        <v>0</v>
      </c>
      <c r="I94" s="87">
        <v>0</v>
      </c>
      <c r="J94" s="87">
        <v>0</v>
      </c>
      <c r="K94" s="87">
        <v>0</v>
      </c>
      <c r="L94" s="87">
        <v>0</v>
      </c>
      <c r="M94" s="87">
        <v>0</v>
      </c>
      <c r="N94" s="87">
        <v>0</v>
      </c>
      <c r="O94" s="87">
        <v>0</v>
      </c>
      <c r="P94" s="87">
        <v>0</v>
      </c>
      <c r="Q94" s="87">
        <v>0</v>
      </c>
    </row>
    <row r="95" spans="1:17" x14ac:dyDescent="0.25">
      <c r="A95" s="150" t="s">
        <v>31</v>
      </c>
      <c r="B95" s="87">
        <v>0</v>
      </c>
      <c r="C95" s="87">
        <v>0</v>
      </c>
      <c r="D95" s="87">
        <v>0</v>
      </c>
      <c r="E95" s="87">
        <v>0</v>
      </c>
      <c r="F95" s="87">
        <v>0</v>
      </c>
      <c r="G95" s="87">
        <v>0</v>
      </c>
      <c r="H95" s="87">
        <v>0</v>
      </c>
      <c r="I95" s="87">
        <v>0</v>
      </c>
      <c r="J95" s="87">
        <v>0</v>
      </c>
      <c r="K95" s="87">
        <v>0</v>
      </c>
      <c r="L95" s="87">
        <v>0</v>
      </c>
      <c r="M95" s="87">
        <v>0</v>
      </c>
      <c r="N95" s="87">
        <v>0</v>
      </c>
      <c r="O95" s="87">
        <v>0</v>
      </c>
      <c r="P95" s="87">
        <v>0</v>
      </c>
      <c r="Q95" s="87">
        <v>0</v>
      </c>
    </row>
    <row r="96" spans="1:17" x14ac:dyDescent="0.25">
      <c r="A96" s="150" t="s">
        <v>30</v>
      </c>
      <c r="B96" s="87">
        <v>0</v>
      </c>
      <c r="C96" s="87">
        <v>0</v>
      </c>
      <c r="D96" s="87">
        <v>0</v>
      </c>
      <c r="E96" s="87">
        <v>0</v>
      </c>
      <c r="F96" s="87">
        <v>0</v>
      </c>
      <c r="G96" s="87">
        <v>0</v>
      </c>
      <c r="H96" s="87">
        <v>0</v>
      </c>
      <c r="I96" s="87">
        <v>0</v>
      </c>
      <c r="J96" s="87">
        <v>0</v>
      </c>
      <c r="K96" s="87">
        <v>0.20984060923636039</v>
      </c>
      <c r="L96" s="87">
        <v>0</v>
      </c>
      <c r="M96" s="87">
        <v>0</v>
      </c>
      <c r="N96" s="87">
        <v>0</v>
      </c>
      <c r="O96" s="87">
        <v>0</v>
      </c>
      <c r="P96" s="87">
        <v>0</v>
      </c>
      <c r="Q96" s="87">
        <v>0</v>
      </c>
    </row>
    <row r="97" spans="1:17" x14ac:dyDescent="0.25">
      <c r="A97" s="150" t="s">
        <v>125</v>
      </c>
      <c r="B97" s="87">
        <v>0</v>
      </c>
      <c r="C97" s="87">
        <v>0</v>
      </c>
      <c r="D97" s="87">
        <v>0</v>
      </c>
      <c r="E97" s="87">
        <v>0</v>
      </c>
      <c r="F97" s="87">
        <v>0</v>
      </c>
      <c r="G97" s="87">
        <v>0</v>
      </c>
      <c r="H97" s="87">
        <v>0</v>
      </c>
      <c r="I97" s="87">
        <v>0</v>
      </c>
      <c r="J97" s="87">
        <v>0</v>
      </c>
      <c r="K97" s="87">
        <v>0</v>
      </c>
      <c r="L97" s="87">
        <v>0</v>
      </c>
      <c r="M97" s="87">
        <v>0</v>
      </c>
      <c r="N97" s="87">
        <v>4.3402320464191256E-2</v>
      </c>
      <c r="O97" s="87">
        <v>0</v>
      </c>
      <c r="P97" s="87">
        <v>5.9533532886916589E-2</v>
      </c>
      <c r="Q97" s="87">
        <v>0</v>
      </c>
    </row>
    <row r="98" spans="1:17" x14ac:dyDescent="0.25">
      <c r="A98" s="150" t="s">
        <v>29</v>
      </c>
      <c r="B98" s="87">
        <v>0</v>
      </c>
      <c r="C98" s="87">
        <v>0</v>
      </c>
      <c r="D98" s="87">
        <v>0</v>
      </c>
      <c r="E98" s="87">
        <v>0</v>
      </c>
      <c r="F98" s="87">
        <v>0</v>
      </c>
      <c r="G98" s="87">
        <v>0</v>
      </c>
      <c r="H98" s="87">
        <v>0</v>
      </c>
      <c r="I98" s="87">
        <v>0</v>
      </c>
      <c r="J98" s="87">
        <v>0</v>
      </c>
      <c r="K98" s="87">
        <v>0</v>
      </c>
      <c r="L98" s="87">
        <v>0</v>
      </c>
      <c r="M98" s="87">
        <v>0</v>
      </c>
      <c r="N98" s="87">
        <v>0</v>
      </c>
      <c r="O98" s="87">
        <v>0</v>
      </c>
      <c r="P98" s="87">
        <v>0</v>
      </c>
      <c r="Q98" s="87">
        <v>0</v>
      </c>
    </row>
    <row r="99" spans="1:17" x14ac:dyDescent="0.25">
      <c r="A99" s="150" t="s">
        <v>28</v>
      </c>
      <c r="B99" s="87">
        <v>0</v>
      </c>
      <c r="C99" s="87">
        <v>0</v>
      </c>
      <c r="D99" s="87">
        <v>0</v>
      </c>
      <c r="E99" s="87">
        <v>0</v>
      </c>
      <c r="F99" s="87">
        <v>0</v>
      </c>
      <c r="G99" s="87">
        <v>0</v>
      </c>
      <c r="H99" s="87">
        <v>0</v>
      </c>
      <c r="I99" s="87">
        <v>0</v>
      </c>
      <c r="J99" s="87">
        <v>0</v>
      </c>
      <c r="K99" s="87">
        <v>0</v>
      </c>
      <c r="L99" s="87">
        <v>0</v>
      </c>
      <c r="M99" s="87">
        <v>0</v>
      </c>
      <c r="N99" s="87">
        <v>0</v>
      </c>
      <c r="O99" s="87">
        <v>0</v>
      </c>
      <c r="P99" s="87">
        <v>0</v>
      </c>
      <c r="Q99" s="87">
        <v>0</v>
      </c>
    </row>
    <row r="100" spans="1:17" x14ac:dyDescent="0.25">
      <c r="A100" s="150" t="s">
        <v>26</v>
      </c>
      <c r="B100" s="87">
        <v>5.2264090144239921</v>
      </c>
      <c r="C100" s="87">
        <v>5.1775913597597905</v>
      </c>
      <c r="D100" s="87">
        <v>5.8718248481360824</v>
      </c>
      <c r="E100" s="87">
        <v>3.5041144358125988</v>
      </c>
      <c r="F100" s="87">
        <v>2.5904418281945834</v>
      </c>
      <c r="G100" s="87">
        <v>3.3480205627445656</v>
      </c>
      <c r="H100" s="87">
        <v>3.423861900229288</v>
      </c>
      <c r="I100" s="87">
        <v>3.5168702158395102</v>
      </c>
      <c r="J100" s="87">
        <v>2.1865355183506008</v>
      </c>
      <c r="K100" s="87">
        <v>1.8728287554051568</v>
      </c>
      <c r="L100" s="87">
        <v>2.3462616946723718</v>
      </c>
      <c r="M100" s="87">
        <v>2.0422924491179808</v>
      </c>
      <c r="N100" s="87">
        <v>5.7651598157185555</v>
      </c>
      <c r="O100" s="87">
        <v>5.1586634796419339</v>
      </c>
      <c r="P100" s="87">
        <v>6.1063547050479299</v>
      </c>
      <c r="Q100" s="87">
        <v>3.7705024037607511</v>
      </c>
    </row>
    <row r="101" spans="1:17" x14ac:dyDescent="0.25">
      <c r="A101" s="150" t="s">
        <v>25</v>
      </c>
      <c r="B101" s="87">
        <v>0</v>
      </c>
      <c r="C101" s="87">
        <v>0</v>
      </c>
      <c r="D101" s="87">
        <v>0</v>
      </c>
      <c r="E101" s="87">
        <v>0</v>
      </c>
      <c r="F101" s="87">
        <v>0</v>
      </c>
      <c r="G101" s="87">
        <v>0</v>
      </c>
      <c r="H101" s="87">
        <v>0</v>
      </c>
      <c r="I101" s="87">
        <v>0</v>
      </c>
      <c r="J101" s="87">
        <v>0</v>
      </c>
      <c r="K101" s="87">
        <v>0</v>
      </c>
      <c r="L101" s="87">
        <v>0</v>
      </c>
      <c r="M101" s="87">
        <v>0</v>
      </c>
      <c r="N101" s="87">
        <v>0</v>
      </c>
      <c r="O101" s="87">
        <v>0</v>
      </c>
      <c r="P101" s="87">
        <v>0</v>
      </c>
      <c r="Q101" s="87">
        <v>0</v>
      </c>
    </row>
    <row r="102" spans="1:17" x14ac:dyDescent="0.25">
      <c r="A102" s="150" t="s">
        <v>86</v>
      </c>
      <c r="B102" s="87">
        <v>0</v>
      </c>
      <c r="C102" s="87">
        <v>0</v>
      </c>
      <c r="D102" s="87">
        <v>0</v>
      </c>
      <c r="E102" s="87">
        <v>0</v>
      </c>
      <c r="F102" s="87">
        <v>0</v>
      </c>
      <c r="G102" s="87">
        <v>0</v>
      </c>
      <c r="H102" s="87">
        <v>0</v>
      </c>
      <c r="I102" s="87">
        <v>0</v>
      </c>
      <c r="J102" s="87">
        <v>0</v>
      </c>
      <c r="K102" s="87">
        <v>0</v>
      </c>
      <c r="L102" s="87">
        <v>0</v>
      </c>
      <c r="M102" s="87">
        <v>0</v>
      </c>
      <c r="N102" s="87">
        <v>0</v>
      </c>
      <c r="O102" s="87">
        <v>0</v>
      </c>
      <c r="P102" s="87">
        <v>0</v>
      </c>
      <c r="Q102" s="87">
        <v>0</v>
      </c>
    </row>
    <row r="103" spans="1:17" x14ac:dyDescent="0.25">
      <c r="A103" s="150" t="s">
        <v>22</v>
      </c>
      <c r="B103" s="87">
        <v>0</v>
      </c>
      <c r="C103" s="87">
        <v>0</v>
      </c>
      <c r="D103" s="87">
        <v>0</v>
      </c>
      <c r="E103" s="87">
        <v>0</v>
      </c>
      <c r="F103" s="87">
        <v>0</v>
      </c>
      <c r="G103" s="87">
        <v>0</v>
      </c>
      <c r="H103" s="87">
        <v>0</v>
      </c>
      <c r="I103" s="87">
        <v>0</v>
      </c>
      <c r="J103" s="87">
        <v>0</v>
      </c>
      <c r="K103" s="87">
        <v>0</v>
      </c>
      <c r="L103" s="87">
        <v>0</v>
      </c>
      <c r="M103" s="87">
        <v>0</v>
      </c>
      <c r="N103" s="87">
        <v>0</v>
      </c>
      <c r="O103" s="87">
        <v>0</v>
      </c>
      <c r="P103" s="87">
        <v>2.0668528097182075</v>
      </c>
      <c r="Q103" s="87">
        <v>0</v>
      </c>
    </row>
    <row r="104" spans="1:17" x14ac:dyDescent="0.25">
      <c r="A104" s="152" t="s">
        <v>186</v>
      </c>
      <c r="B104" s="151">
        <v>0.12171880981371655</v>
      </c>
      <c r="C104" s="151">
        <v>2.2634436136927151E-2</v>
      </c>
      <c r="D104" s="151">
        <v>3.2520931877383974E-2</v>
      </c>
      <c r="E104" s="151">
        <v>0.22550003674815283</v>
      </c>
      <c r="F104" s="151">
        <v>0.25161931059248577</v>
      </c>
      <c r="G104" s="151">
        <v>0.41579302737946838</v>
      </c>
      <c r="H104" s="151">
        <v>0.67205498762017335</v>
      </c>
      <c r="I104" s="151">
        <v>0.61371586589027782</v>
      </c>
      <c r="J104" s="151">
        <v>0.24777156566091579</v>
      </c>
      <c r="K104" s="151">
        <v>0.48895050312825833</v>
      </c>
      <c r="L104" s="151">
        <v>7.3570758543774317E-2</v>
      </c>
      <c r="M104" s="151">
        <v>0.15306070616815018</v>
      </c>
      <c r="N104" s="151">
        <v>0.49560486060342024</v>
      </c>
      <c r="O104" s="151">
        <v>0.78330557038551807</v>
      </c>
      <c r="P104" s="151">
        <v>0.78493126128148716</v>
      </c>
      <c r="Q104" s="151">
        <v>0.49478656561785356</v>
      </c>
    </row>
    <row r="105" spans="1:17" x14ac:dyDescent="0.25">
      <c r="A105" s="243" t="s">
        <v>179</v>
      </c>
      <c r="B105" s="242">
        <v>5.0743450553767966</v>
      </c>
      <c r="C105" s="242">
        <v>5.0269477652150938</v>
      </c>
      <c r="D105" s="242">
        <v>5.7009823192075109</v>
      </c>
      <c r="E105" s="242">
        <v>3.4021611610892601</v>
      </c>
      <c r="F105" s="242">
        <v>2.5150721357366086</v>
      </c>
      <c r="G105" s="242">
        <v>3.2506088867090126</v>
      </c>
      <c r="H105" s="242">
        <v>3.3242435974246609</v>
      </c>
      <c r="I105" s="242">
        <v>3.4145458078186692</v>
      </c>
      <c r="J105" s="242">
        <v>2.1229176027607406</v>
      </c>
      <c r="K105" s="242">
        <v>2.0287218242226008</v>
      </c>
      <c r="L105" s="242">
        <v>2.2779964974273788</v>
      </c>
      <c r="M105" s="242">
        <v>1.9828713294757969</v>
      </c>
      <c r="N105" s="242">
        <v>5.6420924909545311</v>
      </c>
      <c r="O105" s="242">
        <v>5.00857059752314</v>
      </c>
      <c r="P105" s="242">
        <v>7.9978446337067863</v>
      </c>
      <c r="Q105" s="242">
        <v>3.6607984901308646</v>
      </c>
    </row>
    <row r="106" spans="1:17" hidden="1" x14ac:dyDescent="0.25">
      <c r="A106" s="40"/>
      <c r="B106" s="40"/>
      <c r="C106" s="40"/>
      <c r="D106" s="40"/>
      <c r="E106" s="40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</row>
    <row r="107" spans="1:17" x14ac:dyDescent="0.25">
      <c r="A107" s="40"/>
      <c r="B107" s="40"/>
      <c r="C107" s="40"/>
      <c r="D107" s="40"/>
      <c r="E107" s="40"/>
      <c r="F107" s="40"/>
      <c r="G107" s="40"/>
      <c r="H107" s="40"/>
      <c r="I107" s="40"/>
      <c r="J107" s="40"/>
      <c r="K107" s="40"/>
      <c r="L107" s="40"/>
      <c r="M107" s="40"/>
      <c r="N107" s="40"/>
      <c r="O107" s="40"/>
      <c r="P107" s="40"/>
      <c r="Q107" s="40"/>
    </row>
    <row r="108" spans="1:17" ht="12.75" x14ac:dyDescent="0.25">
      <c r="A108" s="97" t="s">
        <v>39</v>
      </c>
      <c r="B108" s="96">
        <v>1.3438323517316002</v>
      </c>
      <c r="C108" s="96">
        <v>1.3820536035291875</v>
      </c>
      <c r="D108" s="96">
        <v>1.2862443378684814</v>
      </c>
      <c r="E108" s="96">
        <v>1.0692027612965429</v>
      </c>
      <c r="F108" s="96">
        <v>0.71356523973880948</v>
      </c>
      <c r="G108" s="96">
        <v>0.9579398382070331</v>
      </c>
      <c r="H108" s="96">
        <v>0.88925480407844903</v>
      </c>
      <c r="I108" s="96">
        <v>0.94175675263420111</v>
      </c>
      <c r="J108" s="96">
        <v>1.0284078946112147</v>
      </c>
      <c r="K108" s="96">
        <v>1.5636238319622147</v>
      </c>
      <c r="L108" s="96">
        <v>1.3056010895187504</v>
      </c>
      <c r="M108" s="96">
        <v>1.0688972478808116</v>
      </c>
      <c r="N108" s="96">
        <v>1.6620742317152997</v>
      </c>
      <c r="O108" s="96">
        <v>0.20862386939251298</v>
      </c>
      <c r="P108" s="96">
        <v>0.53094034996301487</v>
      </c>
      <c r="Q108" s="96">
        <v>0.43498442811052945</v>
      </c>
    </row>
    <row r="109" spans="1:17" x14ac:dyDescent="0.25">
      <c r="A109" s="132" t="s">
        <v>83</v>
      </c>
      <c r="B109" s="160">
        <v>1.1935706574794903E-2</v>
      </c>
      <c r="C109" s="160">
        <v>1.2403729997919307E-2</v>
      </c>
      <c r="D109" s="160">
        <v>1.158750047585881E-2</v>
      </c>
      <c r="E109" s="160">
        <v>9.302608335399247E-3</v>
      </c>
      <c r="F109" s="160">
        <v>6.1047300008292091E-3</v>
      </c>
      <c r="G109" s="160">
        <v>8.1044347541256584E-3</v>
      </c>
      <c r="H109" s="160">
        <v>7.2388271242025915E-3</v>
      </c>
      <c r="I109" s="160">
        <v>7.7492309830726747E-3</v>
      </c>
      <c r="J109" s="160">
        <v>8.779721152681514E-3</v>
      </c>
      <c r="K109" s="160">
        <v>1.2686419942563334E-2</v>
      </c>
      <c r="L109" s="160">
        <v>1.1547091814150338E-2</v>
      </c>
      <c r="M109" s="160">
        <v>9.2423869527539938E-3</v>
      </c>
      <c r="N109" s="160">
        <v>1.4307644023664395E-2</v>
      </c>
      <c r="O109" s="160">
        <v>1.7354892992072024E-3</v>
      </c>
      <c r="P109" s="160">
        <v>4.550142067142284E-3</v>
      </c>
      <c r="Q109" s="160">
        <v>3.6556955695843342E-3</v>
      </c>
    </row>
    <row r="110" spans="1:17" x14ac:dyDescent="0.25">
      <c r="A110" s="76" t="s">
        <v>82</v>
      </c>
      <c r="B110" s="159">
        <v>1.8583996717774481E-2</v>
      </c>
      <c r="C110" s="159">
        <v>1.931271317077048E-2</v>
      </c>
      <c r="D110" s="159">
        <v>1.8041836858264989E-2</v>
      </c>
      <c r="E110" s="159">
        <v>1.4484240349614314E-2</v>
      </c>
      <c r="F110" s="159">
        <v>9.5051165666125582E-3</v>
      </c>
      <c r="G110" s="159">
        <v>1.2618673886315501E-2</v>
      </c>
      <c r="H110" s="159">
        <v>1.1270915439627374E-2</v>
      </c>
      <c r="I110" s="159">
        <v>1.2065618591765154E-2</v>
      </c>
      <c r="J110" s="159">
        <v>1.3670100556004343E-2</v>
      </c>
      <c r="K110" s="159">
        <v>1.9752863820461087E-2</v>
      </c>
      <c r="L110" s="159">
        <v>1.7978920228080248E-2</v>
      </c>
      <c r="M110" s="159">
        <v>1.439047514431154E-2</v>
      </c>
      <c r="N110" s="159">
        <v>2.2277123512433016E-2</v>
      </c>
      <c r="O110" s="159">
        <v>2.7021716090363593E-3</v>
      </c>
      <c r="P110" s="159">
        <v>7.0846099232824726E-3</v>
      </c>
      <c r="Q110" s="159">
        <v>5.6919491142488465E-3</v>
      </c>
    </row>
    <row r="111" spans="1:17" x14ac:dyDescent="0.25">
      <c r="A111" s="76" t="s">
        <v>81</v>
      </c>
      <c r="B111" s="159">
        <v>1.6630379944829233E-2</v>
      </c>
      <c r="C111" s="159">
        <v>1.7282491095590512E-2</v>
      </c>
      <c r="D111" s="159">
        <v>1.6145213885482342E-2</v>
      </c>
      <c r="E111" s="159">
        <v>1.2961604755123875E-2</v>
      </c>
      <c r="F111" s="159">
        <v>8.5059044253634353E-3</v>
      </c>
      <c r="G111" s="159">
        <v>1.1292153368097054E-2</v>
      </c>
      <c r="H111" s="159">
        <v>1.0086076151088126E-2</v>
      </c>
      <c r="I111" s="159">
        <v>1.0797237241143861E-2</v>
      </c>
      <c r="J111" s="159">
        <v>1.2233050273461221E-2</v>
      </c>
      <c r="K111" s="159">
        <v>1.7676371521232064E-2</v>
      </c>
      <c r="L111" s="159">
        <v>1.6088911278421523E-2</v>
      </c>
      <c r="M111" s="159">
        <v>1.287769648644136E-2</v>
      </c>
      <c r="N111" s="159">
        <v>1.9935271928632585E-2</v>
      </c>
      <c r="O111" s="159">
        <v>2.4181095819622352E-3</v>
      </c>
      <c r="P111" s="159">
        <v>6.3398501718635921E-3</v>
      </c>
      <c r="Q111" s="159">
        <v>5.0935908908150323E-3</v>
      </c>
    </row>
    <row r="112" spans="1:17" x14ac:dyDescent="0.25">
      <c r="A112" s="76" t="s">
        <v>80</v>
      </c>
      <c r="B112" s="159">
        <v>9.7293163469035854E-2</v>
      </c>
      <c r="C112" s="159">
        <v>0.1011082270455433</v>
      </c>
      <c r="D112" s="159">
        <v>9.4454783295025366E-2</v>
      </c>
      <c r="E112" s="159">
        <v>7.5829628333500376E-2</v>
      </c>
      <c r="F112" s="159">
        <v>4.9762323678370884E-2</v>
      </c>
      <c r="G112" s="159">
        <v>6.6062791542010765E-2</v>
      </c>
      <c r="H112" s="159">
        <v>5.9006845242526883E-2</v>
      </c>
      <c r="I112" s="159">
        <v>6.3167370282673246E-2</v>
      </c>
      <c r="J112" s="159">
        <v>7.1567346262035009E-2</v>
      </c>
      <c r="K112" s="159">
        <v>0.10341255639738785</v>
      </c>
      <c r="L112" s="159">
        <v>9.412539462376987E-2</v>
      </c>
      <c r="M112" s="159">
        <v>7.5338737510295239E-2</v>
      </c>
      <c r="N112" s="159">
        <v>0.11662786280208752</v>
      </c>
      <c r="O112" s="159">
        <v>1.4146732162727474E-2</v>
      </c>
      <c r="P112" s="159">
        <v>3.7090197649519388E-2</v>
      </c>
      <c r="Q112" s="159">
        <v>2.9799173129447548E-2</v>
      </c>
    </row>
    <row r="113" spans="1:17" x14ac:dyDescent="0.25">
      <c r="A113" s="129" t="s">
        <v>79</v>
      </c>
      <c r="B113" s="158">
        <v>5.6045613107664642E-2</v>
      </c>
      <c r="C113" s="158">
        <v>5.8243276022162525E-2</v>
      </c>
      <c r="D113" s="158">
        <v>5.4410567525703626E-2</v>
      </c>
      <c r="E113" s="158">
        <v>4.3681568777747988E-2</v>
      </c>
      <c r="F113" s="158">
        <v>2.8665528396596522E-2</v>
      </c>
      <c r="G113" s="158">
        <v>3.8055393858728706E-2</v>
      </c>
      <c r="H113" s="158">
        <v>3.3990824239351611E-2</v>
      </c>
      <c r="I113" s="158">
        <v>3.6387489826230239E-2</v>
      </c>
      <c r="J113" s="158">
        <v>4.1226286171903749E-2</v>
      </c>
      <c r="K113" s="158">
        <v>6.3321322159303292E-2</v>
      </c>
      <c r="L113" s="158">
        <v>5.4220823566590713E-2</v>
      </c>
      <c r="M113" s="158">
        <v>4.339879169275563E-2</v>
      </c>
      <c r="N113" s="158">
        <v>6.5904640751492383E-2</v>
      </c>
      <c r="O113" s="158">
        <v>8.1492085287401851E-3</v>
      </c>
      <c r="P113" s="158">
        <v>2.0636627931291191E-2</v>
      </c>
      <c r="Q113" s="158">
        <v>1.7165778854265099E-2</v>
      </c>
    </row>
    <row r="114" spans="1:17" x14ac:dyDescent="0.25">
      <c r="A114" s="92" t="s">
        <v>125</v>
      </c>
      <c r="B114" s="91">
        <v>0</v>
      </c>
      <c r="C114" s="91">
        <v>0</v>
      </c>
      <c r="D114" s="91">
        <v>0</v>
      </c>
      <c r="E114" s="91">
        <v>0</v>
      </c>
      <c r="F114" s="91">
        <v>0</v>
      </c>
      <c r="G114" s="91">
        <v>0</v>
      </c>
      <c r="H114" s="91">
        <v>0</v>
      </c>
      <c r="I114" s="91">
        <v>0</v>
      </c>
      <c r="J114" s="91">
        <v>0</v>
      </c>
      <c r="K114" s="91">
        <v>0</v>
      </c>
      <c r="L114" s="91">
        <v>0</v>
      </c>
      <c r="M114" s="91">
        <v>0</v>
      </c>
      <c r="N114" s="91">
        <v>3.3443439628717685E-3</v>
      </c>
      <c r="O114" s="91">
        <v>0</v>
      </c>
      <c r="P114" s="91">
        <v>1.9069984107584249E-3</v>
      </c>
      <c r="Q114" s="91">
        <v>0</v>
      </c>
    </row>
    <row r="115" spans="1:17" x14ac:dyDescent="0.25">
      <c r="A115" s="92" t="s">
        <v>26</v>
      </c>
      <c r="B115" s="91">
        <v>1.4343595733947195E-2</v>
      </c>
      <c r="C115" s="91">
        <v>1.4906037407026777E-2</v>
      </c>
      <c r="D115" s="91">
        <v>1.3925143128402984E-2</v>
      </c>
      <c r="E115" s="91">
        <v>1.1179300730799599E-2</v>
      </c>
      <c r="F115" s="91">
        <v>7.3362878559452135E-3</v>
      </c>
      <c r="G115" s="91">
        <v>9.7394096475874273E-3</v>
      </c>
      <c r="H115" s="91">
        <v>8.6991758055410869E-3</v>
      </c>
      <c r="I115" s="91">
        <v>9.3125476714463109E-3</v>
      </c>
      <c r="J115" s="91">
        <v>1.0550927176509659E-2</v>
      </c>
      <c r="K115" s="91">
        <v>0</v>
      </c>
      <c r="L115" s="91">
        <v>1.3876582491957702E-2</v>
      </c>
      <c r="M115" s="91">
        <v>1.1106930388768322E-2</v>
      </c>
      <c r="N115" s="91">
        <v>1.719404381254188E-2</v>
      </c>
      <c r="O115" s="91">
        <v>2.0856039608905339E-3</v>
      </c>
      <c r="P115" s="91">
        <v>5.4680799946053666E-3</v>
      </c>
      <c r="Q115" s="91">
        <v>4.3931893807803791E-3</v>
      </c>
    </row>
    <row r="116" spans="1:17" x14ac:dyDescent="0.25">
      <c r="A116" s="92" t="s">
        <v>126</v>
      </c>
      <c r="B116" s="91">
        <v>0</v>
      </c>
      <c r="C116" s="91">
        <v>0</v>
      </c>
      <c r="D116" s="91">
        <v>0</v>
      </c>
      <c r="E116" s="91">
        <v>0</v>
      </c>
      <c r="F116" s="91">
        <v>0</v>
      </c>
      <c r="G116" s="91">
        <v>0</v>
      </c>
      <c r="H116" s="91">
        <v>0</v>
      </c>
      <c r="I116" s="91">
        <v>0</v>
      </c>
      <c r="J116" s="91">
        <v>0</v>
      </c>
      <c r="K116" s="91">
        <v>0</v>
      </c>
      <c r="L116" s="91">
        <v>0</v>
      </c>
      <c r="M116" s="91">
        <v>0</v>
      </c>
      <c r="N116" s="91">
        <v>0</v>
      </c>
      <c r="O116" s="91">
        <v>0</v>
      </c>
      <c r="P116" s="91">
        <v>0</v>
      </c>
      <c r="Q116" s="91">
        <v>0</v>
      </c>
    </row>
    <row r="117" spans="1:17" x14ac:dyDescent="0.25">
      <c r="A117" s="92" t="s">
        <v>21</v>
      </c>
      <c r="B117" s="157">
        <v>4.1702017373717447E-2</v>
      </c>
      <c r="C117" s="157">
        <v>4.3337238615135748E-2</v>
      </c>
      <c r="D117" s="157">
        <v>4.0485424397300643E-2</v>
      </c>
      <c r="E117" s="157">
        <v>3.250226804694839E-2</v>
      </c>
      <c r="F117" s="157">
        <v>2.1329240540651308E-2</v>
      </c>
      <c r="G117" s="157">
        <v>2.831598421114128E-2</v>
      </c>
      <c r="H117" s="157">
        <v>2.5291648433810526E-2</v>
      </c>
      <c r="I117" s="157">
        <v>2.707494215478393E-2</v>
      </c>
      <c r="J117" s="157">
        <v>3.067535899539409E-2</v>
      </c>
      <c r="K117" s="157">
        <v>6.3321322159303292E-2</v>
      </c>
      <c r="L117" s="157">
        <v>4.0344241074633011E-2</v>
      </c>
      <c r="M117" s="157">
        <v>3.2291861303987306E-2</v>
      </c>
      <c r="N117" s="157">
        <v>4.5366252976078741E-2</v>
      </c>
      <c r="O117" s="157">
        <v>6.0636045678496503E-3</v>
      </c>
      <c r="P117" s="157">
        <v>1.32615495259274E-2</v>
      </c>
      <c r="Q117" s="157">
        <v>1.2772589473484721E-2</v>
      </c>
    </row>
    <row r="118" spans="1:17" x14ac:dyDescent="0.25">
      <c r="A118" s="156" t="s">
        <v>183</v>
      </c>
      <c r="B118" s="204">
        <v>0.17331697648993832</v>
      </c>
      <c r="C118" s="204">
        <v>0.1801130889876843</v>
      </c>
      <c r="D118" s="204">
        <v>0.16826071711519772</v>
      </c>
      <c r="E118" s="204">
        <v>0.13508206992674002</v>
      </c>
      <c r="F118" s="204">
        <v>8.8646058731493088E-2</v>
      </c>
      <c r="G118" s="204">
        <v>0.11768353376843733</v>
      </c>
      <c r="H118" s="204">
        <v>0.10511414826077919</v>
      </c>
      <c r="I118" s="204">
        <v>0.11252566202863336</v>
      </c>
      <c r="J118" s="204">
        <v>0.12748928729706682</v>
      </c>
      <c r="K118" s="204">
        <v>0.18369246115329038</v>
      </c>
      <c r="L118" s="204">
        <v>0.167673947741518</v>
      </c>
      <c r="M118" s="204">
        <v>0.13420760238728488</v>
      </c>
      <c r="N118" s="204">
        <v>0.20767842692043775</v>
      </c>
      <c r="O118" s="204">
        <v>2.5200833832864464E-2</v>
      </c>
      <c r="P118" s="204">
        <v>6.6038719941886939E-2</v>
      </c>
      <c r="Q118" s="204">
        <v>5.3083920848557474E-2</v>
      </c>
    </row>
    <row r="119" spans="1:17" x14ac:dyDescent="0.25">
      <c r="A119" s="152" t="s">
        <v>192</v>
      </c>
      <c r="B119" s="151">
        <v>0.15087550701769689</v>
      </c>
      <c r="C119" s="151">
        <v>0.1567916436802024</v>
      </c>
      <c r="D119" s="151">
        <v>0.14647394340732972</v>
      </c>
      <c r="E119" s="151">
        <v>0.11759134160974734</v>
      </c>
      <c r="F119" s="151">
        <v>7.7167968926638839E-2</v>
      </c>
      <c r="G119" s="151">
        <v>0.10244560679823542</v>
      </c>
      <c r="H119" s="151">
        <v>9.1503733418169239E-2</v>
      </c>
      <c r="I119" s="151">
        <v>9.7955587818932779E-2</v>
      </c>
      <c r="J119" s="151">
        <v>0.11098168944452155</v>
      </c>
      <c r="K119" s="151">
        <v>0.15983950330207392</v>
      </c>
      <c r="L119" s="151">
        <v>0.14596315024355952</v>
      </c>
      <c r="M119" s="151">
        <v>0.11683010208169989</v>
      </c>
      <c r="N119" s="151">
        <v>0.18077724980413626</v>
      </c>
      <c r="O119" s="151">
        <v>2.1937773545356573E-2</v>
      </c>
      <c r="P119" s="151">
        <v>5.7483560374729965E-2</v>
      </c>
      <c r="Q119" s="151">
        <v>4.621049613670334E-2</v>
      </c>
    </row>
    <row r="120" spans="1:17" x14ac:dyDescent="0.25">
      <c r="A120" s="150" t="s">
        <v>33</v>
      </c>
      <c r="B120" s="87">
        <v>0</v>
      </c>
      <c r="C120" s="87">
        <v>0</v>
      </c>
      <c r="D120" s="87">
        <v>0</v>
      </c>
      <c r="E120" s="87">
        <v>0</v>
      </c>
      <c r="F120" s="87">
        <v>0</v>
      </c>
      <c r="G120" s="87">
        <v>0</v>
      </c>
      <c r="H120" s="87">
        <v>0</v>
      </c>
      <c r="I120" s="87">
        <v>0</v>
      </c>
      <c r="J120" s="87">
        <v>0</v>
      </c>
      <c r="K120" s="87">
        <v>0</v>
      </c>
      <c r="L120" s="87">
        <v>0</v>
      </c>
      <c r="M120" s="87">
        <v>0</v>
      </c>
      <c r="N120" s="87">
        <v>0</v>
      </c>
      <c r="O120" s="87">
        <v>0</v>
      </c>
      <c r="P120" s="87">
        <v>0</v>
      </c>
      <c r="Q120" s="87">
        <v>0</v>
      </c>
    </row>
    <row r="121" spans="1:17" x14ac:dyDescent="0.25">
      <c r="A121" s="150" t="s">
        <v>31</v>
      </c>
      <c r="B121" s="87">
        <v>0</v>
      </c>
      <c r="C121" s="87">
        <v>0</v>
      </c>
      <c r="D121" s="87">
        <v>0</v>
      </c>
      <c r="E121" s="87">
        <v>0</v>
      </c>
      <c r="F121" s="87">
        <v>0</v>
      </c>
      <c r="G121" s="87">
        <v>0</v>
      </c>
      <c r="H121" s="87">
        <v>0</v>
      </c>
      <c r="I121" s="87">
        <v>0</v>
      </c>
      <c r="J121" s="87">
        <v>0</v>
      </c>
      <c r="K121" s="87">
        <v>0</v>
      </c>
      <c r="L121" s="87">
        <v>0</v>
      </c>
      <c r="M121" s="87">
        <v>0</v>
      </c>
      <c r="N121" s="87">
        <v>0</v>
      </c>
      <c r="O121" s="87">
        <v>0</v>
      </c>
      <c r="P121" s="87">
        <v>0</v>
      </c>
      <c r="Q121" s="87">
        <v>0</v>
      </c>
    </row>
    <row r="122" spans="1:17" x14ac:dyDescent="0.25">
      <c r="A122" s="150" t="s">
        <v>30</v>
      </c>
      <c r="B122" s="87">
        <v>0</v>
      </c>
      <c r="C122" s="87">
        <v>0</v>
      </c>
      <c r="D122" s="87">
        <v>0</v>
      </c>
      <c r="E122" s="87">
        <v>0</v>
      </c>
      <c r="F122" s="87">
        <v>0</v>
      </c>
      <c r="G122" s="87">
        <v>0</v>
      </c>
      <c r="H122" s="87">
        <v>0</v>
      </c>
      <c r="I122" s="87">
        <v>0</v>
      </c>
      <c r="J122" s="87">
        <v>0</v>
      </c>
      <c r="K122" s="87">
        <v>1.6104725657554234E-2</v>
      </c>
      <c r="L122" s="87">
        <v>0</v>
      </c>
      <c r="M122" s="87">
        <v>0</v>
      </c>
      <c r="N122" s="87">
        <v>0</v>
      </c>
      <c r="O122" s="87">
        <v>0</v>
      </c>
      <c r="P122" s="87">
        <v>0</v>
      </c>
      <c r="Q122" s="87">
        <v>0</v>
      </c>
    </row>
    <row r="123" spans="1:17" x14ac:dyDescent="0.25">
      <c r="A123" s="150" t="s">
        <v>125</v>
      </c>
      <c r="B123" s="87">
        <v>0</v>
      </c>
      <c r="C123" s="87">
        <v>0</v>
      </c>
      <c r="D123" s="87">
        <v>0</v>
      </c>
      <c r="E123" s="87">
        <v>0</v>
      </c>
      <c r="F123" s="87">
        <v>0</v>
      </c>
      <c r="G123" s="87">
        <v>0</v>
      </c>
      <c r="H123" s="87">
        <v>0</v>
      </c>
      <c r="I123" s="87">
        <v>0</v>
      </c>
      <c r="J123" s="87">
        <v>0</v>
      </c>
      <c r="K123" s="87">
        <v>0</v>
      </c>
      <c r="L123" s="87">
        <v>0</v>
      </c>
      <c r="M123" s="87">
        <v>0</v>
      </c>
      <c r="N123" s="87">
        <v>1.3507907713957215E-3</v>
      </c>
      <c r="O123" s="87">
        <v>0</v>
      </c>
      <c r="P123" s="87">
        <v>5.5502132052465559E-4</v>
      </c>
      <c r="Q123" s="87">
        <v>0</v>
      </c>
    </row>
    <row r="124" spans="1:17" x14ac:dyDescent="0.25">
      <c r="A124" s="150" t="s">
        <v>29</v>
      </c>
      <c r="B124" s="87">
        <v>0</v>
      </c>
      <c r="C124" s="87">
        <v>0</v>
      </c>
      <c r="D124" s="87">
        <v>0</v>
      </c>
      <c r="E124" s="87">
        <v>0</v>
      </c>
      <c r="F124" s="87">
        <v>0</v>
      </c>
      <c r="G124" s="87">
        <v>0</v>
      </c>
      <c r="H124" s="87">
        <v>0</v>
      </c>
      <c r="I124" s="87">
        <v>0</v>
      </c>
      <c r="J124" s="87">
        <v>0</v>
      </c>
      <c r="K124" s="87">
        <v>0</v>
      </c>
      <c r="L124" s="87">
        <v>0</v>
      </c>
      <c r="M124" s="87">
        <v>0</v>
      </c>
      <c r="N124" s="87">
        <v>0</v>
      </c>
      <c r="O124" s="87">
        <v>0</v>
      </c>
      <c r="P124" s="87">
        <v>0</v>
      </c>
      <c r="Q124" s="87">
        <v>0</v>
      </c>
    </row>
    <row r="125" spans="1:17" x14ac:dyDescent="0.25">
      <c r="A125" s="150" t="s">
        <v>28</v>
      </c>
      <c r="B125" s="87">
        <v>0</v>
      </c>
      <c r="C125" s="87">
        <v>0</v>
      </c>
      <c r="D125" s="87">
        <v>0</v>
      </c>
      <c r="E125" s="87">
        <v>0</v>
      </c>
      <c r="F125" s="87">
        <v>0</v>
      </c>
      <c r="G125" s="87">
        <v>0</v>
      </c>
      <c r="H125" s="87">
        <v>0</v>
      </c>
      <c r="I125" s="87">
        <v>0</v>
      </c>
      <c r="J125" s="87">
        <v>0</v>
      </c>
      <c r="K125" s="87">
        <v>0</v>
      </c>
      <c r="L125" s="87">
        <v>0</v>
      </c>
      <c r="M125" s="87">
        <v>0</v>
      </c>
      <c r="N125" s="87">
        <v>0</v>
      </c>
      <c r="O125" s="87">
        <v>0</v>
      </c>
      <c r="P125" s="87">
        <v>0</v>
      </c>
      <c r="Q125" s="87">
        <v>0</v>
      </c>
    </row>
    <row r="126" spans="1:17" x14ac:dyDescent="0.25">
      <c r="A126" s="150" t="s">
        <v>26</v>
      </c>
      <c r="B126" s="87">
        <v>0.15087550701769689</v>
      </c>
      <c r="C126" s="87">
        <v>0.1567916436802024</v>
      </c>
      <c r="D126" s="87">
        <v>0.14647394340732972</v>
      </c>
      <c r="E126" s="87">
        <v>0.11759134160974734</v>
      </c>
      <c r="F126" s="87">
        <v>7.7167968926638839E-2</v>
      </c>
      <c r="G126" s="87">
        <v>0.10244560679823542</v>
      </c>
      <c r="H126" s="87">
        <v>9.1503733418169239E-2</v>
      </c>
      <c r="I126" s="87">
        <v>9.7955587818932779E-2</v>
      </c>
      <c r="J126" s="87">
        <v>0.11098168944452155</v>
      </c>
      <c r="K126" s="87">
        <v>0.1437347776445197</v>
      </c>
      <c r="L126" s="87">
        <v>0.14596315024355952</v>
      </c>
      <c r="M126" s="87">
        <v>0.11683010208169989</v>
      </c>
      <c r="N126" s="87">
        <v>0.17942645903274054</v>
      </c>
      <c r="O126" s="87">
        <v>2.1937773545356573E-2</v>
      </c>
      <c r="P126" s="87">
        <v>5.6928539054205307E-2</v>
      </c>
      <c r="Q126" s="87">
        <v>4.621049613670334E-2</v>
      </c>
    </row>
    <row r="127" spans="1:17" x14ac:dyDescent="0.25">
      <c r="A127" s="150" t="s">
        <v>25</v>
      </c>
      <c r="B127" s="87">
        <v>0</v>
      </c>
      <c r="C127" s="87">
        <v>0</v>
      </c>
      <c r="D127" s="87">
        <v>0</v>
      </c>
      <c r="E127" s="87">
        <v>0</v>
      </c>
      <c r="F127" s="87">
        <v>0</v>
      </c>
      <c r="G127" s="87">
        <v>0</v>
      </c>
      <c r="H127" s="87">
        <v>0</v>
      </c>
      <c r="I127" s="87">
        <v>0</v>
      </c>
      <c r="J127" s="87">
        <v>0</v>
      </c>
      <c r="K127" s="87">
        <v>0</v>
      </c>
      <c r="L127" s="87">
        <v>0</v>
      </c>
      <c r="M127" s="87">
        <v>0</v>
      </c>
      <c r="N127" s="87">
        <v>0</v>
      </c>
      <c r="O127" s="87">
        <v>0</v>
      </c>
      <c r="P127" s="87">
        <v>0</v>
      </c>
      <c r="Q127" s="87">
        <v>0</v>
      </c>
    </row>
    <row r="128" spans="1:17" x14ac:dyDescent="0.25">
      <c r="A128" s="150" t="s">
        <v>86</v>
      </c>
      <c r="B128" s="87">
        <v>0</v>
      </c>
      <c r="C128" s="87">
        <v>0</v>
      </c>
      <c r="D128" s="87">
        <v>0</v>
      </c>
      <c r="E128" s="87">
        <v>0</v>
      </c>
      <c r="F128" s="87">
        <v>0</v>
      </c>
      <c r="G128" s="87">
        <v>0</v>
      </c>
      <c r="H128" s="87">
        <v>0</v>
      </c>
      <c r="I128" s="87">
        <v>0</v>
      </c>
      <c r="J128" s="87">
        <v>0</v>
      </c>
      <c r="K128" s="87">
        <v>0</v>
      </c>
      <c r="L128" s="87">
        <v>0</v>
      </c>
      <c r="M128" s="87">
        <v>0</v>
      </c>
      <c r="N128" s="87">
        <v>0</v>
      </c>
      <c r="O128" s="87">
        <v>0</v>
      </c>
      <c r="P128" s="87">
        <v>0</v>
      </c>
      <c r="Q128" s="87">
        <v>0</v>
      </c>
    </row>
    <row r="129" spans="1:17" x14ac:dyDescent="0.25">
      <c r="A129" s="150" t="s">
        <v>22</v>
      </c>
      <c r="B129" s="87">
        <v>0</v>
      </c>
      <c r="C129" s="87">
        <v>0</v>
      </c>
      <c r="D129" s="87">
        <v>0</v>
      </c>
      <c r="E129" s="87">
        <v>0</v>
      </c>
      <c r="F129" s="87">
        <v>0</v>
      </c>
      <c r="G129" s="87">
        <v>0</v>
      </c>
      <c r="H129" s="87">
        <v>0</v>
      </c>
      <c r="I129" s="87">
        <v>0</v>
      </c>
      <c r="J129" s="87">
        <v>0</v>
      </c>
      <c r="K129" s="87">
        <v>0</v>
      </c>
      <c r="L129" s="87">
        <v>0</v>
      </c>
      <c r="M129" s="87">
        <v>0</v>
      </c>
      <c r="N129" s="87">
        <v>0</v>
      </c>
      <c r="O129" s="87">
        <v>0</v>
      </c>
      <c r="P129" s="87">
        <v>0</v>
      </c>
      <c r="Q129" s="87">
        <v>0</v>
      </c>
    </row>
    <row r="130" spans="1:17" x14ac:dyDescent="0.25">
      <c r="A130" s="152" t="s">
        <v>191</v>
      </c>
      <c r="B130" s="151">
        <v>2.2441469472241418E-2</v>
      </c>
      <c r="C130" s="151">
        <v>2.3321445307481894E-2</v>
      </c>
      <c r="D130" s="151">
        <v>2.1786773707867999E-2</v>
      </c>
      <c r="E130" s="151">
        <v>1.7490728316992686E-2</v>
      </c>
      <c r="F130" s="151">
        <v>1.1478089804854248E-2</v>
      </c>
      <c r="G130" s="151">
        <v>1.5237926970201916E-2</v>
      </c>
      <c r="H130" s="151">
        <v>1.3610414842609952E-2</v>
      </c>
      <c r="I130" s="151">
        <v>1.457007420970058E-2</v>
      </c>
      <c r="J130" s="151">
        <v>1.6507597852545266E-2</v>
      </c>
      <c r="K130" s="151">
        <v>2.3852957851216459E-2</v>
      </c>
      <c r="L130" s="151">
        <v>2.1710797497958487E-2</v>
      </c>
      <c r="M130" s="151">
        <v>1.7377500305584992E-2</v>
      </c>
      <c r="N130" s="151">
        <v>2.6901177116301498E-2</v>
      </c>
      <c r="O130" s="151">
        <v>3.263060287507892E-3</v>
      </c>
      <c r="P130" s="151">
        <v>8.555159567156979E-3</v>
      </c>
      <c r="Q130" s="151">
        <v>6.8734247118541368E-3</v>
      </c>
    </row>
    <row r="131" spans="1:17" x14ac:dyDescent="0.25">
      <c r="A131" s="156" t="s">
        <v>181</v>
      </c>
      <c r="B131" s="204">
        <v>0.33812848611213664</v>
      </c>
      <c r="C131" s="204">
        <v>0.34412878385309947</v>
      </c>
      <c r="D131" s="204">
        <v>0.31620460493350244</v>
      </c>
      <c r="E131" s="204">
        <v>0.27361865230474508</v>
      </c>
      <c r="F131" s="204">
        <v>0.18531925646846875</v>
      </c>
      <c r="G131" s="204">
        <v>0.24991593618280006</v>
      </c>
      <c r="H131" s="204">
        <v>0.2408062108291279</v>
      </c>
      <c r="I131" s="204">
        <v>0.25277586289976073</v>
      </c>
      <c r="J131" s="204">
        <v>0.26432463808348688</v>
      </c>
      <c r="K131" s="204">
        <v>0.40949558294506838</v>
      </c>
      <c r="L131" s="204">
        <v>0.32977770133603496</v>
      </c>
      <c r="M131" s="204">
        <v>0.27545326754325417</v>
      </c>
      <c r="N131" s="204">
        <v>0.43063592788194582</v>
      </c>
      <c r="O131" s="204">
        <v>5.5531593157719758E-2</v>
      </c>
      <c r="P131" s="204">
        <v>0.13825038046647042</v>
      </c>
      <c r="Q131" s="204">
        <v>0.11482288504502582</v>
      </c>
    </row>
    <row r="132" spans="1:17" x14ac:dyDescent="0.25">
      <c r="A132" s="152" t="s">
        <v>190</v>
      </c>
      <c r="B132" s="151">
        <v>0.2973330418810336</v>
      </c>
      <c r="C132" s="151">
        <v>0.33617079286081142</v>
      </c>
      <c r="D132" s="151">
        <v>0.30678595003943077</v>
      </c>
      <c r="E132" s="151">
        <v>0.18576045202436639</v>
      </c>
      <c r="F132" s="151">
        <v>9.8293899189800957E-2</v>
      </c>
      <c r="G132" s="151">
        <v>0.10220214461668861</v>
      </c>
      <c r="H132" s="151">
        <v>3.2277429867678342E-2</v>
      </c>
      <c r="I132" s="151">
        <v>5.4313185725852753E-2</v>
      </c>
      <c r="J132" s="151">
        <v>0.11831387134670324</v>
      </c>
      <c r="K132" s="151">
        <v>7.6065505378874507E-2</v>
      </c>
      <c r="L132" s="151">
        <v>0.2766390371702378</v>
      </c>
      <c r="M132" s="151">
        <v>0.17379582998503573</v>
      </c>
      <c r="N132" s="151">
        <v>0.25155500911896633</v>
      </c>
      <c r="O132" s="151">
        <v>1.6857050445678042E-2</v>
      </c>
      <c r="P132" s="151">
        <v>7.4619277515483917E-2</v>
      </c>
      <c r="Q132" s="151">
        <v>4.4418788510136156E-2</v>
      </c>
    </row>
    <row r="133" spans="1:17" x14ac:dyDescent="0.25">
      <c r="A133" s="154" t="s">
        <v>33</v>
      </c>
      <c r="B133" s="83">
        <v>0</v>
      </c>
      <c r="C133" s="83">
        <v>0</v>
      </c>
      <c r="D133" s="83">
        <v>0</v>
      </c>
      <c r="E133" s="83">
        <v>0</v>
      </c>
      <c r="F133" s="83">
        <v>0</v>
      </c>
      <c r="G133" s="83">
        <v>0</v>
      </c>
      <c r="H133" s="83">
        <v>0</v>
      </c>
      <c r="I133" s="83">
        <v>0</v>
      </c>
      <c r="J133" s="83">
        <v>0</v>
      </c>
      <c r="K133" s="83">
        <v>0</v>
      </c>
      <c r="L133" s="83">
        <v>0</v>
      </c>
      <c r="M133" s="83">
        <v>0</v>
      </c>
      <c r="N133" s="83">
        <v>0</v>
      </c>
      <c r="O133" s="83">
        <v>0</v>
      </c>
      <c r="P133" s="83">
        <v>0</v>
      </c>
      <c r="Q133" s="83">
        <v>0</v>
      </c>
    </row>
    <row r="134" spans="1:17" x14ac:dyDescent="0.25">
      <c r="A134" s="154" t="s">
        <v>30</v>
      </c>
      <c r="B134" s="208">
        <v>0</v>
      </c>
      <c r="C134" s="208">
        <v>6.7867735101836838E-3</v>
      </c>
      <c r="D134" s="208">
        <v>7.4709320345953859E-2</v>
      </c>
      <c r="E134" s="208">
        <v>9.8660369249702062E-3</v>
      </c>
      <c r="F134" s="208">
        <v>5.8778240499629264E-3</v>
      </c>
      <c r="G134" s="208">
        <v>3.6351121687908175E-2</v>
      </c>
      <c r="H134" s="208">
        <v>0</v>
      </c>
      <c r="I134" s="208">
        <v>2.3312059271434031E-3</v>
      </c>
      <c r="J134" s="208">
        <v>8.3925336904310338E-2</v>
      </c>
      <c r="K134" s="208">
        <v>7.6065505378874507E-2</v>
      </c>
      <c r="L134" s="208">
        <v>0</v>
      </c>
      <c r="M134" s="208">
        <v>0</v>
      </c>
      <c r="N134" s="208">
        <v>0</v>
      </c>
      <c r="O134" s="208">
        <v>0</v>
      </c>
      <c r="P134" s="208">
        <v>0</v>
      </c>
      <c r="Q134" s="208">
        <v>0</v>
      </c>
    </row>
    <row r="135" spans="1:17" x14ac:dyDescent="0.25">
      <c r="A135" s="154" t="s">
        <v>125</v>
      </c>
      <c r="B135" s="208">
        <v>0</v>
      </c>
      <c r="C135" s="208">
        <v>0</v>
      </c>
      <c r="D135" s="208">
        <v>0</v>
      </c>
      <c r="E135" s="208">
        <v>0</v>
      </c>
      <c r="F135" s="208">
        <v>0</v>
      </c>
      <c r="G135" s="208">
        <v>0</v>
      </c>
      <c r="H135" s="208">
        <v>0</v>
      </c>
      <c r="I135" s="208">
        <v>0</v>
      </c>
      <c r="J135" s="208">
        <v>0</v>
      </c>
      <c r="K135" s="208">
        <v>0</v>
      </c>
      <c r="L135" s="208">
        <v>0</v>
      </c>
      <c r="M135" s="208">
        <v>0</v>
      </c>
      <c r="N135" s="208">
        <v>0</v>
      </c>
      <c r="O135" s="208">
        <v>0</v>
      </c>
      <c r="P135" s="208">
        <v>0</v>
      </c>
      <c r="Q135" s="208">
        <v>0</v>
      </c>
    </row>
    <row r="136" spans="1:17" x14ac:dyDescent="0.25">
      <c r="A136" s="154" t="s">
        <v>29</v>
      </c>
      <c r="B136" s="208">
        <v>0</v>
      </c>
      <c r="C136" s="208">
        <v>0</v>
      </c>
      <c r="D136" s="208">
        <v>0</v>
      </c>
      <c r="E136" s="208">
        <v>0</v>
      </c>
      <c r="F136" s="208">
        <v>0</v>
      </c>
      <c r="G136" s="208">
        <v>0</v>
      </c>
      <c r="H136" s="208">
        <v>0</v>
      </c>
      <c r="I136" s="208">
        <v>0</v>
      </c>
      <c r="J136" s="208">
        <v>0</v>
      </c>
      <c r="K136" s="208">
        <v>0</v>
      </c>
      <c r="L136" s="208">
        <v>0</v>
      </c>
      <c r="M136" s="208">
        <v>0</v>
      </c>
      <c r="N136" s="208">
        <v>0</v>
      </c>
      <c r="O136" s="208">
        <v>0</v>
      </c>
      <c r="P136" s="208">
        <v>0</v>
      </c>
      <c r="Q136" s="208">
        <v>0</v>
      </c>
    </row>
    <row r="137" spans="1:17" x14ac:dyDescent="0.25">
      <c r="A137" s="154" t="s">
        <v>26</v>
      </c>
      <c r="B137" s="208">
        <v>0.2973330418810336</v>
      </c>
      <c r="C137" s="208">
        <v>0.32938401935062772</v>
      </c>
      <c r="D137" s="208">
        <v>0.23207662969347689</v>
      </c>
      <c r="E137" s="208">
        <v>0.17589441509939618</v>
      </c>
      <c r="F137" s="208">
        <v>9.241607513983803E-2</v>
      </c>
      <c r="G137" s="208">
        <v>6.5851022928780437E-2</v>
      </c>
      <c r="H137" s="208">
        <v>3.2277429867678342E-2</v>
      </c>
      <c r="I137" s="208">
        <v>5.1981979798709353E-2</v>
      </c>
      <c r="J137" s="208">
        <v>3.4388534442392898E-2</v>
      </c>
      <c r="K137" s="208">
        <v>0</v>
      </c>
      <c r="L137" s="208">
        <v>0.2766390371702378</v>
      </c>
      <c r="M137" s="208">
        <v>0.17379582998503573</v>
      </c>
      <c r="N137" s="208">
        <v>0.25155500911896633</v>
      </c>
      <c r="O137" s="208">
        <v>1.6857050445678042E-2</v>
      </c>
      <c r="P137" s="208">
        <v>7.4619277515483917E-2</v>
      </c>
      <c r="Q137" s="208">
        <v>4.4418788510136156E-2</v>
      </c>
    </row>
    <row r="138" spans="1:17" x14ac:dyDescent="0.25">
      <c r="A138" s="152" t="s">
        <v>189</v>
      </c>
      <c r="B138" s="151">
        <v>4.079544423110306E-2</v>
      </c>
      <c r="C138" s="151">
        <v>7.9579909922880606E-3</v>
      </c>
      <c r="D138" s="151">
        <v>9.4186548940716763E-3</v>
      </c>
      <c r="E138" s="151">
        <v>8.7858200280378704E-2</v>
      </c>
      <c r="F138" s="151">
        <v>8.7025357278667809E-2</v>
      </c>
      <c r="G138" s="151">
        <v>0.14771379156611145</v>
      </c>
      <c r="H138" s="151">
        <v>0.20852878096144956</v>
      </c>
      <c r="I138" s="151">
        <v>0.19846267717390798</v>
      </c>
      <c r="J138" s="151">
        <v>0.14601076673678365</v>
      </c>
      <c r="K138" s="151">
        <v>0.33343007756619386</v>
      </c>
      <c r="L138" s="151">
        <v>5.3138664165797177E-2</v>
      </c>
      <c r="M138" s="151">
        <v>0.10165743755821846</v>
      </c>
      <c r="N138" s="151">
        <v>0.17908091876297946</v>
      </c>
      <c r="O138" s="151">
        <v>3.8674542712041717E-2</v>
      </c>
      <c r="P138" s="151">
        <v>6.3631102950986507E-2</v>
      </c>
      <c r="Q138" s="151">
        <v>7.040409653488966E-2</v>
      </c>
    </row>
    <row r="139" spans="1:17" x14ac:dyDescent="0.25">
      <c r="A139" s="156" t="s">
        <v>180</v>
      </c>
      <c r="B139" s="155">
        <v>0.22935182847913146</v>
      </c>
      <c r="C139" s="155">
        <v>0.23113043413391704</v>
      </c>
      <c r="D139" s="155">
        <v>0.21633658654608251</v>
      </c>
      <c r="E139" s="155">
        <v>0.19050062385007771</v>
      </c>
      <c r="F139" s="155">
        <v>0.13116688764780962</v>
      </c>
      <c r="G139" s="155">
        <v>0.18087501546202472</v>
      </c>
      <c r="H139" s="155">
        <v>0.17760272005660294</v>
      </c>
      <c r="I139" s="155">
        <v>0.18493605399057667</v>
      </c>
      <c r="J139" s="155">
        <v>0.19301070546465965</v>
      </c>
      <c r="K139" s="155">
        <v>0.32572133307410989</v>
      </c>
      <c r="L139" s="155">
        <v>0.22474860289158027</v>
      </c>
      <c r="M139" s="155">
        <v>0.19227756477216087</v>
      </c>
      <c r="N139" s="155">
        <v>0.30216466174088918</v>
      </c>
      <c r="O139" s="155">
        <v>4.0208246753035359E-2</v>
      </c>
      <c r="P139" s="155">
        <v>9.7490754188240575E-2</v>
      </c>
      <c r="Q139" s="155">
        <v>8.2378661522066146E-2</v>
      </c>
    </row>
    <row r="140" spans="1:17" x14ac:dyDescent="0.25">
      <c r="A140" s="152" t="s">
        <v>193</v>
      </c>
      <c r="B140" s="151">
        <v>0.13457795089019187</v>
      </c>
      <c r="C140" s="151">
        <v>0.15241107989055674</v>
      </c>
      <c r="D140" s="151">
        <v>0.14165813674009306</v>
      </c>
      <c r="E140" s="151">
        <v>8.4448296194259267E-2</v>
      </c>
      <c r="F140" s="151">
        <v>4.4709898631640453E-2</v>
      </c>
      <c r="G140" s="151">
        <v>4.7621601679608896E-2</v>
      </c>
      <c r="H140" s="151">
        <v>1.4609309292076768E-2</v>
      </c>
      <c r="I140" s="151">
        <v>2.4670485636126043E-2</v>
      </c>
      <c r="J140" s="151">
        <v>5.6698099952632433E-2</v>
      </c>
      <c r="K140" s="151">
        <v>0</v>
      </c>
      <c r="L140" s="151">
        <v>0.12521149524142761</v>
      </c>
      <c r="M140" s="151">
        <v>7.8662924660773237E-2</v>
      </c>
      <c r="N140" s="151">
        <v>0.11385804096720391</v>
      </c>
      <c r="O140" s="151">
        <v>7.6297854173221526E-3</v>
      </c>
      <c r="P140" s="151">
        <v>3.377394386244624E-2</v>
      </c>
      <c r="Q140" s="151">
        <v>2.0104693043535689E-2</v>
      </c>
    </row>
    <row r="141" spans="1:17" x14ac:dyDescent="0.25">
      <c r="A141" s="152" t="s">
        <v>187</v>
      </c>
      <c r="B141" s="151">
        <v>7.1352683995087596E-2</v>
      </c>
      <c r="C141" s="151">
        <v>7.4150568410495027E-2</v>
      </c>
      <c r="D141" s="151">
        <v>6.9271077884309334E-2</v>
      </c>
      <c r="E141" s="151">
        <v>5.5611795474891354E-2</v>
      </c>
      <c r="F141" s="151">
        <v>3.6494602803352025E-2</v>
      </c>
      <c r="G141" s="151">
        <v>4.8449010399693931E-2</v>
      </c>
      <c r="H141" s="151">
        <v>4.3274333283211744E-2</v>
      </c>
      <c r="I141" s="151">
        <v>4.6325571601078683E-2</v>
      </c>
      <c r="J141" s="151">
        <v>5.2485930769711059E-2</v>
      </c>
      <c r="K141" s="151">
        <v>7.5591975095778113E-2</v>
      </c>
      <c r="L141" s="151">
        <v>6.9029511417214917E-2</v>
      </c>
      <c r="M141" s="151">
        <v>5.5251786852133472E-2</v>
      </c>
      <c r="N141" s="151">
        <v>8.5493942878764023E-2</v>
      </c>
      <c r="O141" s="151">
        <v>1.0374904809128602E-2</v>
      </c>
      <c r="P141" s="151">
        <v>2.7185368913786319E-2</v>
      </c>
      <c r="Q141" s="151">
        <v>2.1854063613596757E-2</v>
      </c>
    </row>
    <row r="142" spans="1:17" x14ac:dyDescent="0.25">
      <c r="A142" s="150" t="s">
        <v>33</v>
      </c>
      <c r="B142" s="87">
        <v>0</v>
      </c>
      <c r="C142" s="87">
        <v>0</v>
      </c>
      <c r="D142" s="87">
        <v>0</v>
      </c>
      <c r="E142" s="87">
        <v>0</v>
      </c>
      <c r="F142" s="87">
        <v>0</v>
      </c>
      <c r="G142" s="87">
        <v>0</v>
      </c>
      <c r="H142" s="87">
        <v>0</v>
      </c>
      <c r="I142" s="87">
        <v>0</v>
      </c>
      <c r="J142" s="87">
        <v>0</v>
      </c>
      <c r="K142" s="87">
        <v>0</v>
      </c>
      <c r="L142" s="87">
        <v>0</v>
      </c>
      <c r="M142" s="87">
        <v>0</v>
      </c>
      <c r="N142" s="87">
        <v>0</v>
      </c>
      <c r="O142" s="87">
        <v>0</v>
      </c>
      <c r="P142" s="87">
        <v>0</v>
      </c>
      <c r="Q142" s="87">
        <v>0</v>
      </c>
    </row>
    <row r="143" spans="1:17" x14ac:dyDescent="0.25">
      <c r="A143" s="150" t="s">
        <v>31</v>
      </c>
      <c r="B143" s="87">
        <v>0</v>
      </c>
      <c r="C143" s="87">
        <v>0</v>
      </c>
      <c r="D143" s="87">
        <v>0</v>
      </c>
      <c r="E143" s="87">
        <v>0</v>
      </c>
      <c r="F143" s="87">
        <v>0</v>
      </c>
      <c r="G143" s="87">
        <v>0</v>
      </c>
      <c r="H143" s="87">
        <v>0</v>
      </c>
      <c r="I143" s="87">
        <v>0</v>
      </c>
      <c r="J143" s="87">
        <v>0</v>
      </c>
      <c r="K143" s="87">
        <v>0</v>
      </c>
      <c r="L143" s="87">
        <v>0</v>
      </c>
      <c r="M143" s="87">
        <v>0</v>
      </c>
      <c r="N143" s="87">
        <v>0</v>
      </c>
      <c r="O143" s="87">
        <v>0</v>
      </c>
      <c r="P143" s="87">
        <v>0</v>
      </c>
      <c r="Q143" s="87">
        <v>0</v>
      </c>
    </row>
    <row r="144" spans="1:17" x14ac:dyDescent="0.25">
      <c r="A144" s="150" t="s">
        <v>30</v>
      </c>
      <c r="B144" s="87">
        <v>0</v>
      </c>
      <c r="C144" s="87">
        <v>0</v>
      </c>
      <c r="D144" s="87">
        <v>0</v>
      </c>
      <c r="E144" s="87">
        <v>0</v>
      </c>
      <c r="F144" s="87">
        <v>0</v>
      </c>
      <c r="G144" s="87">
        <v>0</v>
      </c>
      <c r="H144" s="87">
        <v>0</v>
      </c>
      <c r="I144" s="87">
        <v>0</v>
      </c>
      <c r="J144" s="87">
        <v>0</v>
      </c>
      <c r="K144" s="87">
        <v>7.6163150890771261E-3</v>
      </c>
      <c r="L144" s="87">
        <v>0</v>
      </c>
      <c r="M144" s="87">
        <v>0</v>
      </c>
      <c r="N144" s="87">
        <v>0</v>
      </c>
      <c r="O144" s="87">
        <v>0</v>
      </c>
      <c r="P144" s="87">
        <v>0</v>
      </c>
      <c r="Q144" s="87">
        <v>0</v>
      </c>
    </row>
    <row r="145" spans="1:17" x14ac:dyDescent="0.25">
      <c r="A145" s="150" t="s">
        <v>125</v>
      </c>
      <c r="B145" s="87">
        <v>0</v>
      </c>
      <c r="C145" s="87">
        <v>0</v>
      </c>
      <c r="D145" s="87">
        <v>0</v>
      </c>
      <c r="E145" s="87">
        <v>0</v>
      </c>
      <c r="F145" s="87">
        <v>0</v>
      </c>
      <c r="G145" s="87">
        <v>0</v>
      </c>
      <c r="H145" s="87">
        <v>0</v>
      </c>
      <c r="I145" s="87">
        <v>0</v>
      </c>
      <c r="J145" s="87">
        <v>0</v>
      </c>
      <c r="K145" s="87">
        <v>0</v>
      </c>
      <c r="L145" s="87">
        <v>0</v>
      </c>
      <c r="M145" s="87">
        <v>0</v>
      </c>
      <c r="N145" s="87">
        <v>6.3882169452179134E-4</v>
      </c>
      <c r="O145" s="87">
        <v>0</v>
      </c>
      <c r="P145" s="87">
        <v>2.624830343687716E-4</v>
      </c>
      <c r="Q145" s="87">
        <v>0</v>
      </c>
    </row>
    <row r="146" spans="1:17" x14ac:dyDescent="0.25">
      <c r="A146" s="150" t="s">
        <v>29</v>
      </c>
      <c r="B146" s="87">
        <v>0</v>
      </c>
      <c r="C146" s="87">
        <v>0</v>
      </c>
      <c r="D146" s="87">
        <v>0</v>
      </c>
      <c r="E146" s="87">
        <v>0</v>
      </c>
      <c r="F146" s="87">
        <v>0</v>
      </c>
      <c r="G146" s="87">
        <v>0</v>
      </c>
      <c r="H146" s="87">
        <v>0</v>
      </c>
      <c r="I146" s="87">
        <v>0</v>
      </c>
      <c r="J146" s="87">
        <v>0</v>
      </c>
      <c r="K146" s="87">
        <v>0</v>
      </c>
      <c r="L146" s="87">
        <v>0</v>
      </c>
      <c r="M146" s="87">
        <v>0</v>
      </c>
      <c r="N146" s="87">
        <v>0</v>
      </c>
      <c r="O146" s="87">
        <v>0</v>
      </c>
      <c r="P146" s="87">
        <v>0</v>
      </c>
      <c r="Q146" s="87">
        <v>0</v>
      </c>
    </row>
    <row r="147" spans="1:17" x14ac:dyDescent="0.25">
      <c r="A147" s="150" t="s">
        <v>28</v>
      </c>
      <c r="B147" s="87">
        <v>0</v>
      </c>
      <c r="C147" s="87">
        <v>0</v>
      </c>
      <c r="D147" s="87">
        <v>0</v>
      </c>
      <c r="E147" s="87">
        <v>0</v>
      </c>
      <c r="F147" s="87">
        <v>0</v>
      </c>
      <c r="G147" s="87">
        <v>0</v>
      </c>
      <c r="H147" s="87">
        <v>0</v>
      </c>
      <c r="I147" s="87">
        <v>0</v>
      </c>
      <c r="J147" s="87">
        <v>0</v>
      </c>
      <c r="K147" s="87">
        <v>0</v>
      </c>
      <c r="L147" s="87">
        <v>0</v>
      </c>
      <c r="M147" s="87">
        <v>0</v>
      </c>
      <c r="N147" s="87">
        <v>0</v>
      </c>
      <c r="O147" s="87">
        <v>0</v>
      </c>
      <c r="P147" s="87">
        <v>0</v>
      </c>
      <c r="Q147" s="87">
        <v>0</v>
      </c>
    </row>
    <row r="148" spans="1:17" x14ac:dyDescent="0.25">
      <c r="A148" s="150" t="s">
        <v>26</v>
      </c>
      <c r="B148" s="87">
        <v>7.1352683995087596E-2</v>
      </c>
      <c r="C148" s="87">
        <v>7.4150568410495027E-2</v>
      </c>
      <c r="D148" s="87">
        <v>6.9271077884309334E-2</v>
      </c>
      <c r="E148" s="87">
        <v>5.5611795474891354E-2</v>
      </c>
      <c r="F148" s="87">
        <v>3.6494602803352025E-2</v>
      </c>
      <c r="G148" s="87">
        <v>4.8449010399693931E-2</v>
      </c>
      <c r="H148" s="87">
        <v>4.3274333283211744E-2</v>
      </c>
      <c r="I148" s="87">
        <v>4.6325571601078683E-2</v>
      </c>
      <c r="J148" s="87">
        <v>5.2485930769711059E-2</v>
      </c>
      <c r="K148" s="87">
        <v>6.7975660006700994E-2</v>
      </c>
      <c r="L148" s="87">
        <v>6.9029511417214917E-2</v>
      </c>
      <c r="M148" s="87">
        <v>5.5251786852133472E-2</v>
      </c>
      <c r="N148" s="87">
        <v>8.4855121184242238E-2</v>
      </c>
      <c r="O148" s="87">
        <v>1.0374904809128602E-2</v>
      </c>
      <c r="P148" s="87">
        <v>2.6922885879417546E-2</v>
      </c>
      <c r="Q148" s="87">
        <v>2.1854063613596757E-2</v>
      </c>
    </row>
    <row r="149" spans="1:17" x14ac:dyDescent="0.25">
      <c r="A149" s="150" t="s">
        <v>25</v>
      </c>
      <c r="B149" s="87">
        <v>0</v>
      </c>
      <c r="C149" s="87">
        <v>0</v>
      </c>
      <c r="D149" s="87">
        <v>0</v>
      </c>
      <c r="E149" s="87">
        <v>0</v>
      </c>
      <c r="F149" s="87">
        <v>0</v>
      </c>
      <c r="G149" s="87">
        <v>0</v>
      </c>
      <c r="H149" s="87">
        <v>0</v>
      </c>
      <c r="I149" s="87">
        <v>0</v>
      </c>
      <c r="J149" s="87">
        <v>0</v>
      </c>
      <c r="K149" s="87">
        <v>0</v>
      </c>
      <c r="L149" s="87">
        <v>0</v>
      </c>
      <c r="M149" s="87">
        <v>0</v>
      </c>
      <c r="N149" s="87">
        <v>0</v>
      </c>
      <c r="O149" s="87">
        <v>0</v>
      </c>
      <c r="P149" s="87">
        <v>0</v>
      </c>
      <c r="Q149" s="87">
        <v>0</v>
      </c>
    </row>
    <row r="150" spans="1:17" x14ac:dyDescent="0.25">
      <c r="A150" s="150" t="s">
        <v>86</v>
      </c>
      <c r="B150" s="87">
        <v>0</v>
      </c>
      <c r="C150" s="87">
        <v>0</v>
      </c>
      <c r="D150" s="87">
        <v>0</v>
      </c>
      <c r="E150" s="87">
        <v>0</v>
      </c>
      <c r="F150" s="87">
        <v>0</v>
      </c>
      <c r="G150" s="87">
        <v>0</v>
      </c>
      <c r="H150" s="87">
        <v>0</v>
      </c>
      <c r="I150" s="87">
        <v>0</v>
      </c>
      <c r="J150" s="87">
        <v>0</v>
      </c>
      <c r="K150" s="87">
        <v>0</v>
      </c>
      <c r="L150" s="87">
        <v>0</v>
      </c>
      <c r="M150" s="87">
        <v>0</v>
      </c>
      <c r="N150" s="87">
        <v>0</v>
      </c>
      <c r="O150" s="87">
        <v>0</v>
      </c>
      <c r="P150" s="87">
        <v>0</v>
      </c>
      <c r="Q150" s="87">
        <v>0</v>
      </c>
    </row>
    <row r="151" spans="1:17" x14ac:dyDescent="0.25">
      <c r="A151" s="150" t="s">
        <v>22</v>
      </c>
      <c r="B151" s="87">
        <v>0</v>
      </c>
      <c r="C151" s="87">
        <v>0</v>
      </c>
      <c r="D151" s="87">
        <v>0</v>
      </c>
      <c r="E151" s="87">
        <v>0</v>
      </c>
      <c r="F151" s="87">
        <v>0</v>
      </c>
      <c r="G151" s="87">
        <v>0</v>
      </c>
      <c r="H151" s="87">
        <v>0</v>
      </c>
      <c r="I151" s="87">
        <v>0</v>
      </c>
      <c r="J151" s="87">
        <v>0</v>
      </c>
      <c r="K151" s="87">
        <v>0</v>
      </c>
      <c r="L151" s="87">
        <v>0</v>
      </c>
      <c r="M151" s="87">
        <v>0</v>
      </c>
      <c r="N151" s="87">
        <v>0</v>
      </c>
      <c r="O151" s="87">
        <v>0</v>
      </c>
      <c r="P151" s="87">
        <v>0</v>
      </c>
      <c r="Q151" s="87">
        <v>0</v>
      </c>
    </row>
    <row r="152" spans="1:17" x14ac:dyDescent="0.25">
      <c r="A152" s="152" t="s">
        <v>186</v>
      </c>
      <c r="B152" s="151">
        <v>2.3421193593851995E-2</v>
      </c>
      <c r="C152" s="151">
        <v>4.5687858328652747E-3</v>
      </c>
      <c r="D152" s="151">
        <v>5.4073719216801248E-3</v>
      </c>
      <c r="E152" s="151">
        <v>5.0440532180927103E-2</v>
      </c>
      <c r="F152" s="151">
        <v>4.9962386212817143E-2</v>
      </c>
      <c r="G152" s="151">
        <v>8.4804403382721882E-2</v>
      </c>
      <c r="H152" s="151">
        <v>0.11971907748131441</v>
      </c>
      <c r="I152" s="151">
        <v>0.11393999675337194</v>
      </c>
      <c r="J152" s="151">
        <v>8.3826674742316171E-2</v>
      </c>
      <c r="K152" s="151">
        <v>0.25012935797833175</v>
      </c>
      <c r="L152" s="151">
        <v>3.0507596232937736E-2</v>
      </c>
      <c r="M152" s="151">
        <v>5.8362853259254159E-2</v>
      </c>
      <c r="N152" s="151">
        <v>0.10281267789492128</v>
      </c>
      <c r="O152" s="151">
        <v>2.2203556526584605E-2</v>
      </c>
      <c r="P152" s="151">
        <v>3.6531441412008016E-2</v>
      </c>
      <c r="Q152" s="151">
        <v>4.0419904864933701E-2</v>
      </c>
    </row>
    <row r="153" spans="1:17" x14ac:dyDescent="0.25">
      <c r="A153" s="243" t="s">
        <v>179</v>
      </c>
      <c r="B153" s="242">
        <v>0.40254620083629489</v>
      </c>
      <c r="C153" s="242">
        <v>0.41833085922250052</v>
      </c>
      <c r="D153" s="242">
        <v>0.39080252723336362</v>
      </c>
      <c r="E153" s="242">
        <v>0.31374176466359416</v>
      </c>
      <c r="F153" s="242">
        <v>0.20588943382326544</v>
      </c>
      <c r="G153" s="242">
        <v>0.27333190538449326</v>
      </c>
      <c r="H153" s="242">
        <v>0.24413823673514248</v>
      </c>
      <c r="I153" s="242">
        <v>0.2613522267903452</v>
      </c>
      <c r="J153" s="242">
        <v>0.29610675934991559</v>
      </c>
      <c r="K153" s="242">
        <v>0.42786492094879852</v>
      </c>
      <c r="L153" s="242">
        <v>0.38943969603860445</v>
      </c>
      <c r="M153" s="242">
        <v>0.31171072539155398</v>
      </c>
      <c r="N153" s="242">
        <v>0.48254267215371693</v>
      </c>
      <c r="O153" s="242">
        <v>5.8531484467219966E-2</v>
      </c>
      <c r="P153" s="242">
        <v>0.15345906762331796</v>
      </c>
      <c r="Q153" s="242">
        <v>0.12329277313651919</v>
      </c>
    </row>
    <row r="154" spans="1:17" x14ac:dyDescent="0.25">
      <c r="A154" s="40"/>
      <c r="B154" s="40"/>
      <c r="C154" s="40"/>
      <c r="D154" s="40"/>
      <c r="E154" s="40"/>
      <c r="F154" s="40"/>
      <c r="G154" s="40"/>
      <c r="H154" s="40"/>
      <c r="I154" s="40"/>
      <c r="J154" s="40"/>
      <c r="K154" s="40"/>
      <c r="L154" s="40"/>
      <c r="M154" s="40"/>
      <c r="N154" s="40"/>
      <c r="O154" s="40"/>
      <c r="P154" s="40"/>
      <c r="Q154" s="40"/>
    </row>
    <row r="155" spans="1:17" ht="12.75" x14ac:dyDescent="0.25">
      <c r="A155" s="80" t="s">
        <v>129</v>
      </c>
      <c r="B155" s="233"/>
      <c r="C155" s="233"/>
      <c r="D155" s="233"/>
      <c r="E155" s="233"/>
      <c r="F155" s="233"/>
      <c r="G155" s="233"/>
      <c r="H155" s="233"/>
      <c r="I155" s="233"/>
      <c r="J155" s="233"/>
      <c r="K155" s="233"/>
      <c r="L155" s="233"/>
      <c r="M155" s="233"/>
      <c r="N155" s="233"/>
      <c r="O155" s="233"/>
      <c r="P155" s="233"/>
      <c r="Q155" s="233"/>
    </row>
    <row r="156" spans="1:17" x14ac:dyDescent="0.25">
      <c r="A156" s="40"/>
      <c r="B156" s="40"/>
      <c r="C156" s="40"/>
      <c r="D156" s="40"/>
      <c r="E156" s="40"/>
      <c r="F156" s="40"/>
      <c r="G156" s="40"/>
      <c r="H156" s="40"/>
      <c r="I156" s="40"/>
      <c r="J156" s="40"/>
      <c r="K156" s="40"/>
      <c r="L156" s="40"/>
      <c r="M156" s="40"/>
      <c r="N156" s="40"/>
      <c r="O156" s="40"/>
      <c r="P156" s="40"/>
      <c r="Q156" s="40"/>
    </row>
    <row r="157" spans="1:17" x14ac:dyDescent="0.25">
      <c r="A157" s="78" t="s">
        <v>41</v>
      </c>
      <c r="B157" s="77">
        <f t="shared" ref="B157:Q157" si="0">SUM(B$158:B$164,B$166:B$167,B$169:B$172)</f>
        <v>0.99999999999999978</v>
      </c>
      <c r="C157" s="77">
        <f t="shared" si="0"/>
        <v>1.0000000000000002</v>
      </c>
      <c r="D157" s="77">
        <f t="shared" si="0"/>
        <v>1.0000000000000002</v>
      </c>
      <c r="E157" s="77">
        <f t="shared" si="0"/>
        <v>1</v>
      </c>
      <c r="F157" s="77">
        <f t="shared" si="0"/>
        <v>0.99999999999999978</v>
      </c>
      <c r="G157" s="77">
        <f t="shared" si="0"/>
        <v>1</v>
      </c>
      <c r="H157" s="77">
        <f t="shared" si="0"/>
        <v>1</v>
      </c>
      <c r="I157" s="77">
        <f t="shared" si="0"/>
        <v>0.99999999999999989</v>
      </c>
      <c r="J157" s="77">
        <f t="shared" si="0"/>
        <v>1</v>
      </c>
      <c r="K157" s="77">
        <f t="shared" si="0"/>
        <v>1</v>
      </c>
      <c r="L157" s="77">
        <f t="shared" si="0"/>
        <v>1.0000000000000002</v>
      </c>
      <c r="M157" s="77">
        <f t="shared" si="0"/>
        <v>0.99999999999999989</v>
      </c>
      <c r="N157" s="77">
        <f t="shared" si="0"/>
        <v>1</v>
      </c>
      <c r="O157" s="77">
        <f t="shared" si="0"/>
        <v>1.0000000000000002</v>
      </c>
      <c r="P157" s="77">
        <f t="shared" si="0"/>
        <v>1</v>
      </c>
      <c r="Q157" s="77">
        <f t="shared" si="0"/>
        <v>1</v>
      </c>
    </row>
    <row r="158" spans="1:17" x14ac:dyDescent="0.25">
      <c r="A158" s="132" t="s">
        <v>83</v>
      </c>
      <c r="B158" s="240">
        <f t="shared" ref="B158:Q158" si="1">IF(B$6=0,0,B$6/B$5)</f>
        <v>1.920786173033741E-3</v>
      </c>
      <c r="C158" s="240">
        <f t="shared" si="1"/>
        <v>1.0935079814156803E-3</v>
      </c>
      <c r="D158" s="240">
        <f t="shared" si="1"/>
        <v>1.1943596515083686E-3</v>
      </c>
      <c r="E158" s="240">
        <f t="shared" si="1"/>
        <v>1.0624117101107687E-3</v>
      </c>
      <c r="F158" s="240">
        <f t="shared" si="1"/>
        <v>9.4006476924620331E-4</v>
      </c>
      <c r="G158" s="240">
        <f t="shared" si="1"/>
        <v>1.0660893835012894E-3</v>
      </c>
      <c r="H158" s="240">
        <f t="shared" si="1"/>
        <v>8.9573022145013684E-4</v>
      </c>
      <c r="I158" s="240">
        <f t="shared" si="1"/>
        <v>9.1591938805729166E-4</v>
      </c>
      <c r="J158" s="240">
        <f t="shared" si="1"/>
        <v>1.2252418810274085E-3</v>
      </c>
      <c r="K158" s="240">
        <f t="shared" si="1"/>
        <v>8.9641941419590172E-4</v>
      </c>
      <c r="L158" s="240">
        <f t="shared" si="1"/>
        <v>1.0021562058082222E-3</v>
      </c>
      <c r="M158" s="240">
        <f t="shared" si="1"/>
        <v>8.6251365708150105E-4</v>
      </c>
      <c r="N158" s="240">
        <f t="shared" si="1"/>
        <v>1.1699026779753109E-3</v>
      </c>
      <c r="O158" s="240">
        <f t="shared" si="1"/>
        <v>6.8535722908430398E-4</v>
      </c>
      <c r="P158" s="240">
        <f t="shared" si="1"/>
        <v>4.4321856018777138E-4</v>
      </c>
      <c r="Q158" s="240">
        <f t="shared" si="1"/>
        <v>1.0058524703776021E-3</v>
      </c>
    </row>
    <row r="159" spans="1:17" x14ac:dyDescent="0.25">
      <c r="A159" s="76" t="s">
        <v>82</v>
      </c>
      <c r="B159" s="239">
        <f t="shared" ref="B159:Q159" si="2">IF(B$7=0,0,B$7/B$5)</f>
        <v>2.6296152715022006E-3</v>
      </c>
      <c r="C159" s="239">
        <f t="shared" si="2"/>
        <v>7.5325476559010246E-4</v>
      </c>
      <c r="D159" s="239">
        <f t="shared" si="2"/>
        <v>1.6351150499547466E-3</v>
      </c>
      <c r="E159" s="239">
        <f t="shared" si="2"/>
        <v>1.4544742651481856E-3</v>
      </c>
      <c r="F159" s="239">
        <f t="shared" si="2"/>
        <v>1.2869775449844331E-3</v>
      </c>
      <c r="G159" s="239">
        <f t="shared" si="2"/>
        <v>1.4595091129865768E-3</v>
      </c>
      <c r="H159" s="239">
        <f t="shared" si="2"/>
        <v>1.2262821872312344E-3</v>
      </c>
      <c r="I159" s="239">
        <f t="shared" si="2"/>
        <v>1.2539217764652743E-3</v>
      </c>
      <c r="J159" s="239">
        <f t="shared" si="2"/>
        <v>1.6773937707730254E-3</v>
      </c>
      <c r="K159" s="239">
        <f t="shared" si="2"/>
        <v>1.2272257132700589E-3</v>
      </c>
      <c r="L159" s="239">
        <f t="shared" si="2"/>
        <v>1.3719826288950026E-3</v>
      </c>
      <c r="M159" s="239">
        <f t="shared" si="2"/>
        <v>1.1808076903003014E-3</v>
      </c>
      <c r="N159" s="239">
        <f t="shared" si="2"/>
        <v>1.6016327019452974E-3</v>
      </c>
      <c r="O159" s="239">
        <f t="shared" si="2"/>
        <v>9.3827509867380721E-4</v>
      </c>
      <c r="P159" s="239">
        <f t="shared" si="2"/>
        <v>6.0677982320237541E-4</v>
      </c>
      <c r="Q159" s="239">
        <f t="shared" si="2"/>
        <v>1.3770429286283157E-3</v>
      </c>
    </row>
    <row r="160" spans="1:17" x14ac:dyDescent="0.25">
      <c r="A160" s="76" t="s">
        <v>81</v>
      </c>
      <c r="B160" s="239">
        <f t="shared" ref="B160:Q160" si="3">IF(B$8=0,0,B$8/B$5)</f>
        <v>2.5798318309345654E-3</v>
      </c>
      <c r="C160" s="239">
        <f t="shared" si="3"/>
        <v>1.4687041886507896E-3</v>
      </c>
      <c r="D160" s="239">
        <f t="shared" si="3"/>
        <v>1.6041593227832328E-3</v>
      </c>
      <c r="E160" s="239">
        <f t="shared" si="3"/>
        <v>1.4269383993807214E-3</v>
      </c>
      <c r="F160" s="239">
        <f t="shared" si="3"/>
        <v>1.2626126993672973E-3</v>
      </c>
      <c r="G160" s="239">
        <f t="shared" si="3"/>
        <v>1.4318779283141584E-3</v>
      </c>
      <c r="H160" s="239">
        <f t="shared" si="3"/>
        <v>1.20306641606928E-3</v>
      </c>
      <c r="I160" s="239">
        <f t="shared" si="3"/>
        <v>1.2301827371800859E-3</v>
      </c>
      <c r="J160" s="239">
        <f t="shared" si="3"/>
        <v>1.6456376298649698E-3</v>
      </c>
      <c r="K160" s="239">
        <f t="shared" si="3"/>
        <v>1.2039920794294889E-3</v>
      </c>
      <c r="L160" s="239">
        <f t="shared" si="3"/>
        <v>1.3460084811154288E-3</v>
      </c>
      <c r="M160" s="239">
        <f t="shared" si="3"/>
        <v>1.158452834778684E-3</v>
      </c>
      <c r="N160" s="239">
        <f t="shared" si="3"/>
        <v>1.571310857037953E-3</v>
      </c>
      <c r="O160" s="239">
        <f t="shared" si="3"/>
        <v>9.2051182998688797E-4</v>
      </c>
      <c r="P160" s="239">
        <f t="shared" si="3"/>
        <v>5.9529236813873844E-4</v>
      </c>
      <c r="Q160" s="239">
        <f t="shared" si="3"/>
        <v>1.3509729800927311E-3</v>
      </c>
    </row>
    <row r="161" spans="1:17" x14ac:dyDescent="0.25">
      <c r="A161" s="76" t="s">
        <v>80</v>
      </c>
      <c r="B161" s="239">
        <f t="shared" ref="B161:Q161" si="4">IF(B$9=0,0,B$9/B$5)</f>
        <v>1.3438160576344154E-2</v>
      </c>
      <c r="C161" s="239">
        <f t="shared" si="4"/>
        <v>4.7898851333773957E-3</v>
      </c>
      <c r="D161" s="239">
        <f t="shared" si="4"/>
        <v>8.3559518535715541E-3</v>
      </c>
      <c r="E161" s="239">
        <f t="shared" si="4"/>
        <v>7.4328206643156196E-3</v>
      </c>
      <c r="F161" s="239">
        <f t="shared" si="4"/>
        <v>6.5768597768183145E-3</v>
      </c>
      <c r="G161" s="239">
        <f t="shared" si="4"/>
        <v>7.458550319319906E-3</v>
      </c>
      <c r="H161" s="239">
        <f t="shared" si="4"/>
        <v>6.266687420973957E-3</v>
      </c>
      <c r="I161" s="239">
        <f t="shared" si="4"/>
        <v>6.407934409617678E-3</v>
      </c>
      <c r="J161" s="239">
        <f t="shared" si="4"/>
        <v>8.572009405973087E-3</v>
      </c>
      <c r="K161" s="239">
        <f t="shared" si="4"/>
        <v>6.2715091356008437E-3</v>
      </c>
      <c r="L161" s="239">
        <f t="shared" si="4"/>
        <v>7.0112624743442088E-3</v>
      </c>
      <c r="M161" s="239">
        <f t="shared" si="4"/>
        <v>6.0342984481424862E-3</v>
      </c>
      <c r="N161" s="239">
        <f t="shared" si="4"/>
        <v>8.1848465310933437E-3</v>
      </c>
      <c r="O161" s="239">
        <f t="shared" si="4"/>
        <v>4.7948806722440821E-3</v>
      </c>
      <c r="P161" s="239">
        <f t="shared" si="4"/>
        <v>3.1008356192049197E-3</v>
      </c>
      <c r="Q161" s="239">
        <f t="shared" si="4"/>
        <v>7.0371221965315712E-3</v>
      </c>
    </row>
    <row r="162" spans="1:17" x14ac:dyDescent="0.25">
      <c r="A162" s="129" t="s">
        <v>79</v>
      </c>
      <c r="B162" s="238">
        <f t="shared" ref="B162:Q162" si="5">IF(B$10=0,0,B$10/B$5)</f>
        <v>8.9783756822579604E-3</v>
      </c>
      <c r="C162" s="238">
        <f t="shared" si="5"/>
        <v>5.111409904201278E-3</v>
      </c>
      <c r="D162" s="238">
        <f t="shared" si="5"/>
        <v>5.5828232218248369E-3</v>
      </c>
      <c r="E162" s="238">
        <f t="shared" si="5"/>
        <v>4.9660558767657577E-3</v>
      </c>
      <c r="F162" s="238">
        <f t="shared" si="5"/>
        <v>4.3941667127980156E-3</v>
      </c>
      <c r="G162" s="238">
        <f t="shared" si="5"/>
        <v>4.9832465114133355E-3</v>
      </c>
      <c r="H162" s="238">
        <f t="shared" si="5"/>
        <v>4.1869327002856229E-3</v>
      </c>
      <c r="I162" s="238">
        <f t="shared" si="5"/>
        <v>4.2813033934192756E-3</v>
      </c>
      <c r="J162" s="238">
        <f t="shared" si="5"/>
        <v>5.7271767487401858E-3</v>
      </c>
      <c r="K162" s="238">
        <f t="shared" si="5"/>
        <v>4.4539712254397365E-3</v>
      </c>
      <c r="L162" s="238">
        <f t="shared" si="5"/>
        <v>4.6844021653077508E-3</v>
      </c>
      <c r="M162" s="238">
        <f t="shared" si="5"/>
        <v>4.0316677374477843E-3</v>
      </c>
      <c r="N162" s="238">
        <f t="shared" si="5"/>
        <v>5.3644211718896235E-3</v>
      </c>
      <c r="O162" s="238">
        <f t="shared" si="5"/>
        <v>3.2035813073099011E-3</v>
      </c>
      <c r="P162" s="238">
        <f t="shared" si="5"/>
        <v>2.0010455659687765E-3</v>
      </c>
      <c r="Q162" s="238">
        <f t="shared" si="5"/>
        <v>4.7016797011369986E-3</v>
      </c>
    </row>
    <row r="163" spans="1:17" x14ac:dyDescent="0.25">
      <c r="A163" s="232" t="s">
        <v>185</v>
      </c>
      <c r="B163" s="241">
        <f t="shared" ref="B163:Q163" si="6">IF(B$15=0,0,B$15/B$5)</f>
        <v>0.71733376604322374</v>
      </c>
      <c r="C163" s="241">
        <f t="shared" si="6"/>
        <v>0.84250930825858317</v>
      </c>
      <c r="D163" s="241">
        <f t="shared" si="6"/>
        <v>0.8284858253501608</v>
      </c>
      <c r="E163" s="241">
        <f t="shared" si="6"/>
        <v>0.84212361836815841</v>
      </c>
      <c r="F163" s="241">
        <f t="shared" si="6"/>
        <v>0.85907789854860028</v>
      </c>
      <c r="G163" s="241">
        <f t="shared" si="6"/>
        <v>0.84080622098310154</v>
      </c>
      <c r="H163" s="241">
        <f t="shared" si="6"/>
        <v>0.86369490094616874</v>
      </c>
      <c r="I163" s="241">
        <f t="shared" si="6"/>
        <v>0.86173086541636512</v>
      </c>
      <c r="J163" s="241">
        <f t="shared" si="6"/>
        <v>0.81374095724019258</v>
      </c>
      <c r="K163" s="241">
        <f t="shared" si="6"/>
        <v>0.8560476166212414</v>
      </c>
      <c r="L163" s="241">
        <f t="shared" si="6"/>
        <v>0.84480367242586984</v>
      </c>
      <c r="M163" s="241">
        <f t="shared" si="6"/>
        <v>0.86420662462098297</v>
      </c>
      <c r="N163" s="241">
        <f t="shared" si="6"/>
        <v>0.82173537289090681</v>
      </c>
      <c r="O163" s="241">
        <f t="shared" si="6"/>
        <v>0.88746634689964454</v>
      </c>
      <c r="P163" s="241">
        <f t="shared" si="6"/>
        <v>0.92830106870466833</v>
      </c>
      <c r="Q163" s="241">
        <f t="shared" si="6"/>
        <v>0.83956978624015333</v>
      </c>
    </row>
    <row r="164" spans="1:17" x14ac:dyDescent="0.25">
      <c r="A164" s="127" t="s">
        <v>184</v>
      </c>
      <c r="B164" s="237">
        <f t="shared" ref="B164:Q164" si="7">IF(B$24=0,0,B$24/B$5)</f>
        <v>0.19452387598844242</v>
      </c>
      <c r="C164" s="237">
        <f t="shared" si="7"/>
        <v>0.10594054644565924</v>
      </c>
      <c r="D164" s="237">
        <f t="shared" si="7"/>
        <v>0.11705825986580515</v>
      </c>
      <c r="E164" s="237">
        <f t="shared" si="7"/>
        <v>0.10758146407794082</v>
      </c>
      <c r="F164" s="237">
        <f t="shared" si="7"/>
        <v>9.5717027409987679E-2</v>
      </c>
      <c r="G164" s="237">
        <f t="shared" si="7"/>
        <v>0.10762713623538998</v>
      </c>
      <c r="H164" s="237">
        <f t="shared" si="7"/>
        <v>9.1371664901623142E-2</v>
      </c>
      <c r="I164" s="237">
        <f t="shared" si="7"/>
        <v>9.2717274923520332E-2</v>
      </c>
      <c r="J164" s="237">
        <f t="shared" si="7"/>
        <v>0.12728780721790153</v>
      </c>
      <c r="K164" s="237">
        <f t="shared" si="7"/>
        <v>9.8573418776128963E-2</v>
      </c>
      <c r="L164" s="237">
        <f t="shared" si="7"/>
        <v>0.10802933818520817</v>
      </c>
      <c r="M164" s="237">
        <f t="shared" si="7"/>
        <v>9.4348626142556097E-2</v>
      </c>
      <c r="N164" s="237">
        <f t="shared" si="7"/>
        <v>0.12213698188905442</v>
      </c>
      <c r="O164" s="237">
        <f t="shared" si="7"/>
        <v>7.8318497317627384E-2</v>
      </c>
      <c r="P164" s="237">
        <f t="shared" si="7"/>
        <v>5.0106635841273728E-2</v>
      </c>
      <c r="Q164" s="237">
        <f t="shared" si="7"/>
        <v>0.1107637541293853</v>
      </c>
    </row>
    <row r="165" spans="1:17" x14ac:dyDescent="0.25">
      <c r="A165" s="127" t="s">
        <v>181</v>
      </c>
      <c r="B165" s="237">
        <f t="shared" ref="B165:Q165" si="8">IF(B$35=0,0,B$35/B$5)</f>
        <v>2.9063695988427542E-2</v>
      </c>
      <c r="C165" s="237">
        <f t="shared" si="8"/>
        <v>2.1557998417266678E-2</v>
      </c>
      <c r="D165" s="237">
        <f t="shared" si="8"/>
        <v>1.7408114865097139E-2</v>
      </c>
      <c r="E165" s="237">
        <f t="shared" si="8"/>
        <v>1.6690602220758192E-2</v>
      </c>
      <c r="F165" s="237">
        <f t="shared" si="8"/>
        <v>1.524228438091052E-2</v>
      </c>
      <c r="G165" s="237">
        <f t="shared" si="8"/>
        <v>1.7559131589085945E-2</v>
      </c>
      <c r="H165" s="237">
        <f t="shared" si="8"/>
        <v>1.5915302630210154E-2</v>
      </c>
      <c r="I165" s="237">
        <f t="shared" si="8"/>
        <v>1.5957778864602805E-2</v>
      </c>
      <c r="J165" s="237">
        <f t="shared" si="8"/>
        <v>1.9702301094605124E-2</v>
      </c>
      <c r="K165" s="237">
        <f t="shared" si="8"/>
        <v>1.5454664693097397E-2</v>
      </c>
      <c r="L165" s="237">
        <f t="shared" si="8"/>
        <v>1.5287000597665997E-2</v>
      </c>
      <c r="M165" s="237">
        <f t="shared" si="8"/>
        <v>1.3729918415552104E-2</v>
      </c>
      <c r="N165" s="237">
        <f t="shared" si="8"/>
        <v>1.8807456405656314E-2</v>
      </c>
      <c r="O165" s="237">
        <f t="shared" si="8"/>
        <v>1.1713141396495061E-2</v>
      </c>
      <c r="P165" s="237">
        <f t="shared" si="8"/>
        <v>7.1927921718556677E-3</v>
      </c>
      <c r="Q165" s="237">
        <f t="shared" si="8"/>
        <v>1.6874500032198883E-2</v>
      </c>
    </row>
    <row r="166" spans="1:17" x14ac:dyDescent="0.25">
      <c r="A166" s="142" t="s">
        <v>190</v>
      </c>
      <c r="B166" s="235">
        <f t="shared" ref="B166:Q166" si="9">IF(B$36=0,0,B$36/B$5)</f>
        <v>2.5557140233605939E-2</v>
      </c>
      <c r="C166" s="235">
        <f t="shared" si="9"/>
        <v>2.1059468897894642E-2</v>
      </c>
      <c r="D166" s="235">
        <f t="shared" si="9"/>
        <v>1.688958659665149E-2</v>
      </c>
      <c r="E166" s="235">
        <f t="shared" si="9"/>
        <v>1.1331295534756813E-2</v>
      </c>
      <c r="F166" s="235">
        <f t="shared" si="9"/>
        <v>8.0845541521715105E-3</v>
      </c>
      <c r="G166" s="235">
        <f t="shared" si="9"/>
        <v>7.1807381850935159E-3</v>
      </c>
      <c r="H166" s="235">
        <f t="shared" si="9"/>
        <v>2.1332716573244938E-3</v>
      </c>
      <c r="I166" s="235">
        <f t="shared" si="9"/>
        <v>3.4287997172774377E-3</v>
      </c>
      <c r="J166" s="235">
        <f t="shared" si="9"/>
        <v>8.8189112216049172E-3</v>
      </c>
      <c r="K166" s="235">
        <f t="shared" si="9"/>
        <v>2.8707681579539721E-3</v>
      </c>
      <c r="L166" s="235">
        <f t="shared" si="9"/>
        <v>1.2823732803722678E-2</v>
      </c>
      <c r="M166" s="235">
        <f t="shared" si="9"/>
        <v>8.6628217843994198E-3</v>
      </c>
      <c r="N166" s="235">
        <f t="shared" si="9"/>
        <v>1.098633337654637E-2</v>
      </c>
      <c r="O166" s="235">
        <f t="shared" si="9"/>
        <v>3.5556158966533894E-3</v>
      </c>
      <c r="P166" s="235">
        <f t="shared" si="9"/>
        <v>3.8822385397562663E-3</v>
      </c>
      <c r="Q166" s="235">
        <f t="shared" si="9"/>
        <v>6.5278350030188387E-3</v>
      </c>
    </row>
    <row r="167" spans="1:17" x14ac:dyDescent="0.25">
      <c r="A167" s="142" t="s">
        <v>189</v>
      </c>
      <c r="B167" s="235">
        <f t="shared" ref="B167:Q167" si="10">IF(B$42=0,0,B$42/B$5)</f>
        <v>3.5065557548216047E-3</v>
      </c>
      <c r="C167" s="235">
        <f t="shared" si="10"/>
        <v>4.9852951937203491E-4</v>
      </c>
      <c r="D167" s="235">
        <f t="shared" si="10"/>
        <v>5.1852826844564753E-4</v>
      </c>
      <c r="E167" s="235">
        <f t="shared" si="10"/>
        <v>5.3593066860013775E-3</v>
      </c>
      <c r="F167" s="235">
        <f t="shared" si="10"/>
        <v>7.1577302287390088E-3</v>
      </c>
      <c r="G167" s="235">
        <f t="shared" si="10"/>
        <v>1.0378393403992426E-2</v>
      </c>
      <c r="H167" s="235">
        <f t="shared" si="10"/>
        <v>1.3782030972885662E-2</v>
      </c>
      <c r="I167" s="235">
        <f t="shared" si="10"/>
        <v>1.2528979147325368E-2</v>
      </c>
      <c r="J167" s="235">
        <f t="shared" si="10"/>
        <v>1.0883389873000209E-2</v>
      </c>
      <c r="K167" s="235">
        <f t="shared" si="10"/>
        <v>1.2583896535143425E-2</v>
      </c>
      <c r="L167" s="235">
        <f t="shared" si="10"/>
        <v>2.463267793943319E-3</v>
      </c>
      <c r="M167" s="235">
        <f t="shared" si="10"/>
        <v>5.0670966311526832E-3</v>
      </c>
      <c r="N167" s="235">
        <f t="shared" si="10"/>
        <v>7.8211230291099446E-3</v>
      </c>
      <c r="O167" s="235">
        <f t="shared" si="10"/>
        <v>8.1575254998416703E-3</v>
      </c>
      <c r="P167" s="235">
        <f t="shared" si="10"/>
        <v>3.3105536320994018E-3</v>
      </c>
      <c r="Q167" s="235">
        <f t="shared" si="10"/>
        <v>1.0346665029180043E-2</v>
      </c>
    </row>
    <row r="168" spans="1:17" x14ac:dyDescent="0.25">
      <c r="A168" s="127" t="s">
        <v>180</v>
      </c>
      <c r="B168" s="236">
        <f t="shared" ref="B168:Q168" si="11">IF(B$43=0,0,B$43/B$5)</f>
        <v>1.7179123251466009E-2</v>
      </c>
      <c r="C168" s="236">
        <f t="shared" si="11"/>
        <v>9.7429250217635436E-3</v>
      </c>
      <c r="D168" s="236">
        <f t="shared" si="11"/>
        <v>1.0994343695321122E-2</v>
      </c>
      <c r="E168" s="236">
        <f t="shared" si="11"/>
        <v>1.0429137784344008E-2</v>
      </c>
      <c r="F168" s="236">
        <f t="shared" si="11"/>
        <v>9.4564570143940534E-3</v>
      </c>
      <c r="G168" s="236">
        <f t="shared" si="11"/>
        <v>1.0752109816099477E-2</v>
      </c>
      <c r="H168" s="236">
        <f t="shared" si="11"/>
        <v>9.4789013719770634E-3</v>
      </c>
      <c r="I168" s="236">
        <f t="shared" si="11"/>
        <v>9.6144493243925083E-3</v>
      </c>
      <c r="J168" s="236">
        <f t="shared" si="11"/>
        <v>1.2541821160801282E-2</v>
      </c>
      <c r="K168" s="236">
        <f t="shared" si="11"/>
        <v>1.010621886967427E-2</v>
      </c>
      <c r="L168" s="236">
        <f t="shared" si="11"/>
        <v>1.0019209415232025E-2</v>
      </c>
      <c r="M168" s="236">
        <f t="shared" si="11"/>
        <v>8.9001783176495576E-3</v>
      </c>
      <c r="N168" s="236">
        <f t="shared" si="11"/>
        <v>1.1904313008706266E-2</v>
      </c>
      <c r="O168" s="236">
        <f t="shared" si="11"/>
        <v>7.5518069316057252E-3</v>
      </c>
      <c r="P168" s="236">
        <f t="shared" si="11"/>
        <v>4.8019481776470597E-3</v>
      </c>
      <c r="Q168" s="236">
        <f t="shared" si="11"/>
        <v>1.0850550851489293E-2</v>
      </c>
    </row>
    <row r="169" spans="1:17" x14ac:dyDescent="0.25">
      <c r="A169" s="142" t="s">
        <v>188</v>
      </c>
      <c r="B169" s="235">
        <f t="shared" ref="B169:Q169" si="12">IF(B$44=0,0,B$44/B$5)</f>
        <v>4.1250057306652611E-3</v>
      </c>
      <c r="C169" s="235">
        <f t="shared" si="12"/>
        <v>2.5592101600671389E-3</v>
      </c>
      <c r="D169" s="235">
        <f t="shared" si="12"/>
        <v>2.7810361955590856E-3</v>
      </c>
      <c r="E169" s="235">
        <f t="shared" si="12"/>
        <v>1.836956034570029E-3</v>
      </c>
      <c r="F169" s="235">
        <f t="shared" si="12"/>
        <v>1.311338340456624E-3</v>
      </c>
      <c r="G169" s="235">
        <f t="shared" si="12"/>
        <v>1.1931488971567443E-3</v>
      </c>
      <c r="H169" s="235">
        <f t="shared" si="12"/>
        <v>3.4431699834546533E-4</v>
      </c>
      <c r="I169" s="235">
        <f t="shared" si="12"/>
        <v>5.5538750184171918E-4</v>
      </c>
      <c r="J169" s="235">
        <f t="shared" si="12"/>
        <v>1.5070559417519733E-3</v>
      </c>
      <c r="K169" s="235">
        <f t="shared" si="12"/>
        <v>0</v>
      </c>
      <c r="L169" s="235">
        <f t="shared" si="12"/>
        <v>2.0697922701976949E-3</v>
      </c>
      <c r="M169" s="235">
        <f t="shared" si="12"/>
        <v>1.3982076702537863E-3</v>
      </c>
      <c r="N169" s="235">
        <f t="shared" si="12"/>
        <v>1.7732300141180025E-3</v>
      </c>
      <c r="O169" s="235">
        <f t="shared" si="12"/>
        <v>5.7388799434037114E-4</v>
      </c>
      <c r="P169" s="235">
        <f t="shared" si="12"/>
        <v>6.2660595348013417E-4</v>
      </c>
      <c r="Q169" s="235">
        <f t="shared" si="12"/>
        <v>1.0536138452956591E-3</v>
      </c>
    </row>
    <row r="170" spans="1:17" x14ac:dyDescent="0.25">
      <c r="A170" s="142" t="s">
        <v>187</v>
      </c>
      <c r="B170" s="235">
        <f t="shared" ref="B170:Q170" si="13">IF(B$45=0,0,B$45/B$5)</f>
        <v>1.2336224603316142E-2</v>
      </c>
      <c r="C170" s="235">
        <f t="shared" si="13"/>
        <v>7.1069981090099476E-3</v>
      </c>
      <c r="D170" s="235">
        <f t="shared" si="13"/>
        <v>8.1071498346740548E-3</v>
      </c>
      <c r="E170" s="235">
        <f t="shared" si="13"/>
        <v>7.4949773755905672E-3</v>
      </c>
      <c r="F170" s="235">
        <f t="shared" si="13"/>
        <v>6.6797252235661778E-3</v>
      </c>
      <c r="G170" s="235">
        <f t="shared" si="13"/>
        <v>7.4342049930315656E-3</v>
      </c>
      <c r="H170" s="235">
        <f t="shared" si="13"/>
        <v>6.3130058459314308E-3</v>
      </c>
      <c r="I170" s="235">
        <f t="shared" si="13"/>
        <v>6.4940190791666066E-3</v>
      </c>
      <c r="J170" s="235">
        <f t="shared" si="13"/>
        <v>8.8066219769784224E-3</v>
      </c>
      <c r="K170" s="235">
        <f t="shared" si="13"/>
        <v>6.7398895735858652E-3</v>
      </c>
      <c r="L170" s="235">
        <f t="shared" si="13"/>
        <v>7.4451153096198206E-3</v>
      </c>
      <c r="M170" s="235">
        <f t="shared" si="13"/>
        <v>6.4645900842284004E-3</v>
      </c>
      <c r="N170" s="235">
        <f t="shared" si="13"/>
        <v>8.5298739387637892E-3</v>
      </c>
      <c r="O170" s="235">
        <f t="shared" si="13"/>
        <v>5.3078386105846953E-3</v>
      </c>
      <c r="P170" s="235">
        <f t="shared" si="13"/>
        <v>3.4975765841456074E-3</v>
      </c>
      <c r="Q170" s="235">
        <f t="shared" si="13"/>
        <v>7.6786767920731004E-3</v>
      </c>
    </row>
    <row r="171" spans="1:17" x14ac:dyDescent="0.25">
      <c r="A171" s="142" t="s">
        <v>186</v>
      </c>
      <c r="B171" s="235">
        <f t="shared" ref="B171:Q171" si="14">IF(B$56=0,0,B$56/B$5)</f>
        <v>7.1789291748460677E-4</v>
      </c>
      <c r="C171" s="235">
        <f t="shared" si="14"/>
        <v>7.6716752686456594E-5</v>
      </c>
      <c r="D171" s="235">
        <f t="shared" si="14"/>
        <v>1.0615766508798164E-4</v>
      </c>
      <c r="E171" s="235">
        <f t="shared" si="14"/>
        <v>1.0972043741834135E-3</v>
      </c>
      <c r="F171" s="235">
        <f t="shared" si="14"/>
        <v>1.4653934503712528E-3</v>
      </c>
      <c r="G171" s="235">
        <f t="shared" si="14"/>
        <v>2.1247559259111679E-3</v>
      </c>
      <c r="H171" s="235">
        <f t="shared" si="14"/>
        <v>2.8215785277001691E-3</v>
      </c>
      <c r="I171" s="235">
        <f t="shared" si="14"/>
        <v>2.5650427433841815E-3</v>
      </c>
      <c r="J171" s="235">
        <f t="shared" si="14"/>
        <v>2.2281432420708878E-3</v>
      </c>
      <c r="K171" s="235">
        <f t="shared" si="14"/>
        <v>3.3663292960884042E-3</v>
      </c>
      <c r="L171" s="235">
        <f t="shared" si="14"/>
        <v>5.0430183541450761E-4</v>
      </c>
      <c r="M171" s="235">
        <f t="shared" si="14"/>
        <v>1.0373805631673696E-3</v>
      </c>
      <c r="N171" s="235">
        <f t="shared" si="14"/>
        <v>1.6012090558244743E-3</v>
      </c>
      <c r="O171" s="235">
        <f t="shared" si="14"/>
        <v>1.6700803266806576E-3</v>
      </c>
      <c r="P171" s="235">
        <f t="shared" si="14"/>
        <v>6.7776564002131783E-4</v>
      </c>
      <c r="Q171" s="235">
        <f t="shared" si="14"/>
        <v>2.1182602141205345E-3</v>
      </c>
    </row>
    <row r="172" spans="1:17" x14ac:dyDescent="0.25">
      <c r="A172" s="72" t="s">
        <v>179</v>
      </c>
      <c r="B172" s="234">
        <f t="shared" ref="B172:Q172" si="15">IF(B$57=0,0,B$57/B$5)</f>
        <v>1.2352769194367485E-2</v>
      </c>
      <c r="C172" s="234">
        <f t="shared" si="15"/>
        <v>7.0324598834923544E-3</v>
      </c>
      <c r="D172" s="234">
        <f t="shared" si="15"/>
        <v>7.681047123973073E-3</v>
      </c>
      <c r="E172" s="234">
        <f t="shared" si="15"/>
        <v>6.8324766330775987E-3</v>
      </c>
      <c r="F172" s="234">
        <f t="shared" si="15"/>
        <v>6.045651142893088E-3</v>
      </c>
      <c r="G172" s="234">
        <f t="shared" si="15"/>
        <v>6.8561281207877682E-3</v>
      </c>
      <c r="H172" s="234">
        <f t="shared" si="15"/>
        <v>5.7605312040107295E-3</v>
      </c>
      <c r="I172" s="234">
        <f t="shared" si="15"/>
        <v>5.8903697663796554E-3</v>
      </c>
      <c r="J172" s="234">
        <f t="shared" si="15"/>
        <v>7.8796538501208681E-3</v>
      </c>
      <c r="K172" s="234">
        <f t="shared" si="15"/>
        <v>5.7649634719218502E-3</v>
      </c>
      <c r="L172" s="234">
        <f t="shared" si="15"/>
        <v>6.4449674205534525E-3</v>
      </c>
      <c r="M172" s="234">
        <f t="shared" si="15"/>
        <v>5.5469121355084059E-3</v>
      </c>
      <c r="N172" s="234">
        <f t="shared" si="15"/>
        <v>7.5237618657345382E-3</v>
      </c>
      <c r="O172" s="234">
        <f t="shared" si="15"/>
        <v>4.4076013173283777E-3</v>
      </c>
      <c r="P172" s="234">
        <f t="shared" si="15"/>
        <v>2.8503831678526131E-3</v>
      </c>
      <c r="Q172" s="234">
        <f t="shared" si="15"/>
        <v>6.4687384700059559E-3</v>
      </c>
    </row>
    <row r="173" spans="1:17" hidden="1" x14ac:dyDescent="0.25">
      <c r="A173" s="40"/>
      <c r="B173" s="40"/>
      <c r="C173" s="40"/>
      <c r="D173" s="40"/>
      <c r="E173" s="40"/>
      <c r="F173" s="40"/>
      <c r="G173" s="40"/>
      <c r="H173" s="40"/>
      <c r="I173" s="40"/>
      <c r="J173" s="40"/>
      <c r="K173" s="40"/>
      <c r="L173" s="40"/>
      <c r="M173" s="40"/>
      <c r="N173" s="40"/>
      <c r="O173" s="40"/>
      <c r="P173" s="40"/>
      <c r="Q173" s="40"/>
    </row>
    <row r="174" spans="1:17" x14ac:dyDescent="0.25">
      <c r="A174" s="40"/>
      <c r="B174" s="40"/>
      <c r="C174" s="40"/>
      <c r="D174" s="40"/>
      <c r="E174" s="40"/>
      <c r="F174" s="40"/>
      <c r="G174" s="40"/>
      <c r="H174" s="40"/>
      <c r="I174" s="40"/>
      <c r="J174" s="40"/>
      <c r="K174" s="40"/>
      <c r="L174" s="40"/>
      <c r="M174" s="40"/>
      <c r="N174" s="40"/>
      <c r="O174" s="40"/>
      <c r="P174" s="40"/>
      <c r="Q174" s="40"/>
    </row>
    <row r="175" spans="1:17" x14ac:dyDescent="0.25">
      <c r="A175" s="78" t="s">
        <v>40</v>
      </c>
      <c r="B175" s="77">
        <f t="shared" ref="B175:Q175" si="16">SUM(B$176:B$180,B$182:B$183,B$185:B$186,B$188:B$191)</f>
        <v>1</v>
      </c>
      <c r="C175" s="77">
        <f t="shared" si="16"/>
        <v>1</v>
      </c>
      <c r="D175" s="77">
        <f t="shared" si="16"/>
        <v>1.0000000000000002</v>
      </c>
      <c r="E175" s="77">
        <f t="shared" si="16"/>
        <v>1</v>
      </c>
      <c r="F175" s="77">
        <f t="shared" si="16"/>
        <v>1</v>
      </c>
      <c r="G175" s="77">
        <f t="shared" si="16"/>
        <v>0.99999999999999978</v>
      </c>
      <c r="H175" s="77">
        <f t="shared" si="16"/>
        <v>1</v>
      </c>
      <c r="I175" s="77">
        <f t="shared" si="16"/>
        <v>0.99999999999999978</v>
      </c>
      <c r="J175" s="77">
        <f t="shared" si="16"/>
        <v>0.99999999999999978</v>
      </c>
      <c r="K175" s="77">
        <f t="shared" si="16"/>
        <v>1.0000000000000002</v>
      </c>
      <c r="L175" s="77">
        <f t="shared" si="16"/>
        <v>1.0000000000000002</v>
      </c>
      <c r="M175" s="77">
        <f t="shared" si="16"/>
        <v>1.0000000000000002</v>
      </c>
      <c r="N175" s="77">
        <f t="shared" si="16"/>
        <v>1</v>
      </c>
      <c r="O175" s="77">
        <f t="shared" si="16"/>
        <v>0.99999999999999989</v>
      </c>
      <c r="P175" s="77">
        <f t="shared" si="16"/>
        <v>0.99999999999999989</v>
      </c>
      <c r="Q175" s="77">
        <f t="shared" si="16"/>
        <v>0.99999999999999989</v>
      </c>
    </row>
    <row r="176" spans="1:17" x14ac:dyDescent="0.25">
      <c r="A176" s="132" t="s">
        <v>83</v>
      </c>
      <c r="B176" s="240">
        <f t="shared" ref="B176:Q176" si="17">IF(B$61=0,0,B$61/B$60)</f>
        <v>8.4549957705316193E-3</v>
      </c>
      <c r="C176" s="240">
        <f t="shared" si="17"/>
        <v>8.5588097016829155E-3</v>
      </c>
      <c r="D176" s="240">
        <f t="shared" si="17"/>
        <v>8.6363803771753473E-3</v>
      </c>
      <c r="E176" s="240">
        <f t="shared" si="17"/>
        <v>8.2674579105848304E-3</v>
      </c>
      <c r="F176" s="240">
        <f t="shared" si="17"/>
        <v>8.111682298485124E-3</v>
      </c>
      <c r="G176" s="240">
        <f t="shared" si="17"/>
        <v>8.0317881898490685E-3</v>
      </c>
      <c r="H176" s="240">
        <f t="shared" si="17"/>
        <v>7.6667849313666273E-3</v>
      </c>
      <c r="I176" s="240">
        <f t="shared" si="17"/>
        <v>7.7613079968980037E-3</v>
      </c>
      <c r="J176" s="240">
        <f t="shared" si="17"/>
        <v>8.1454416152096538E-3</v>
      </c>
      <c r="K176" s="240">
        <f t="shared" si="17"/>
        <v>7.7805326930163307E-3</v>
      </c>
      <c r="L176" s="240">
        <f t="shared" si="17"/>
        <v>8.4146533680167484E-3</v>
      </c>
      <c r="M176" s="240">
        <f t="shared" si="17"/>
        <v>8.2031716038795232E-3</v>
      </c>
      <c r="N176" s="240">
        <f t="shared" si="17"/>
        <v>8.1611975141813366E-3</v>
      </c>
      <c r="O176" s="240">
        <f t="shared" si="17"/>
        <v>7.8549050842184834E-3</v>
      </c>
      <c r="P176" s="240">
        <f t="shared" si="17"/>
        <v>8.0904847934402408E-3</v>
      </c>
      <c r="Q176" s="240">
        <f t="shared" si="17"/>
        <v>7.9453449241474253E-3</v>
      </c>
    </row>
    <row r="177" spans="1:17" x14ac:dyDescent="0.25">
      <c r="A177" s="76" t="s">
        <v>82</v>
      </c>
      <c r="B177" s="239">
        <f t="shared" ref="B177:Q177" si="18">IF(B$62=0,0,B$62/B$60)</f>
        <v>1.223057712253294E-2</v>
      </c>
      <c r="C177" s="239">
        <f t="shared" si="18"/>
        <v>1.2380749201360539E-2</v>
      </c>
      <c r="D177" s="239">
        <f t="shared" si="18"/>
        <v>1.2492959089432132E-2</v>
      </c>
      <c r="E177" s="239">
        <f t="shared" si="18"/>
        <v>1.1959294164891705E-2</v>
      </c>
      <c r="F177" s="239">
        <f t="shared" si="18"/>
        <v>1.1733956898108487E-2</v>
      </c>
      <c r="G177" s="239">
        <f t="shared" si="18"/>
        <v>1.1618386047001149E-2</v>
      </c>
      <c r="H177" s="239">
        <f t="shared" si="18"/>
        <v>1.1090390454335745E-2</v>
      </c>
      <c r="I177" s="239">
        <f t="shared" si="18"/>
        <v>1.1227122828214512E-2</v>
      </c>
      <c r="J177" s="239">
        <f t="shared" si="18"/>
        <v>1.1782791449657581E-2</v>
      </c>
      <c r="K177" s="239">
        <f t="shared" si="18"/>
        <v>1.125493231918457E-2</v>
      </c>
      <c r="L177" s="239">
        <f t="shared" si="18"/>
        <v>1.2172219805905283E-2</v>
      </c>
      <c r="M177" s="239">
        <f t="shared" si="18"/>
        <v>1.186630078518802E-2</v>
      </c>
      <c r="N177" s="239">
        <f t="shared" si="18"/>
        <v>1.1805583150888187E-2</v>
      </c>
      <c r="O177" s="239">
        <f t="shared" si="18"/>
        <v>1.1362515727984773E-2</v>
      </c>
      <c r="P177" s="239">
        <f t="shared" si="18"/>
        <v>1.1703293639687909E-2</v>
      </c>
      <c r="Q177" s="239">
        <f t="shared" si="18"/>
        <v>1.1493341510424037E-2</v>
      </c>
    </row>
    <row r="178" spans="1:17" x14ac:dyDescent="0.25">
      <c r="A178" s="76" t="s">
        <v>81</v>
      </c>
      <c r="B178" s="239">
        <f t="shared" ref="B178:Q178" si="19">IF(B$63=0,0,B$63/B$60)</f>
        <v>1.1777599243436524E-2</v>
      </c>
      <c r="C178" s="239">
        <f t="shared" si="19"/>
        <v>1.1922209472722163E-2</v>
      </c>
      <c r="D178" s="239">
        <f t="shared" si="19"/>
        <v>1.2030263498269602E-2</v>
      </c>
      <c r="E178" s="239">
        <f t="shared" si="19"/>
        <v>1.1516363659484705E-2</v>
      </c>
      <c r="F178" s="239">
        <f t="shared" si="19"/>
        <v>1.1299372098400101E-2</v>
      </c>
      <c r="G178" s="239">
        <f t="shared" si="19"/>
        <v>1.1188081588154481E-2</v>
      </c>
      <c r="H178" s="239">
        <f t="shared" si="19"/>
        <v>1.0679641108983855E-2</v>
      </c>
      <c r="I178" s="239">
        <f t="shared" si="19"/>
        <v>1.0811309393073331E-2</v>
      </c>
      <c r="J178" s="239">
        <f t="shared" si="19"/>
        <v>1.134639798864354E-2</v>
      </c>
      <c r="K178" s="239">
        <f t="shared" si="19"/>
        <v>1.0838088917582103E-2</v>
      </c>
      <c r="L178" s="239">
        <f t="shared" si="19"/>
        <v>1.1721403278088608E-2</v>
      </c>
      <c r="M178" s="239">
        <f t="shared" si="19"/>
        <v>1.1426814429920969E-2</v>
      </c>
      <c r="N178" s="239">
        <f t="shared" si="19"/>
        <v>1.1368345564827471E-2</v>
      </c>
      <c r="O178" s="239">
        <f t="shared" si="19"/>
        <v>1.0941687812499105E-2</v>
      </c>
      <c r="P178" s="239">
        <f t="shared" si="19"/>
        <v>1.1269844500024538E-2</v>
      </c>
      <c r="Q178" s="239">
        <f t="shared" si="19"/>
        <v>1.1067668264675805E-2</v>
      </c>
    </row>
    <row r="179" spans="1:17" x14ac:dyDescent="0.25">
      <c r="A179" s="76" t="s">
        <v>80</v>
      </c>
      <c r="B179" s="239">
        <f t="shared" ref="B179:Q179" si="20">IF(B$64=0,0,B$64/B$60)</f>
        <v>6.4637713542975719E-2</v>
      </c>
      <c r="C179" s="239">
        <f t="shared" si="20"/>
        <v>6.5431362094157189E-2</v>
      </c>
      <c r="D179" s="239">
        <f t="shared" si="20"/>
        <v>6.6024383218932906E-2</v>
      </c>
      <c r="E179" s="239">
        <f t="shared" si="20"/>
        <v>6.3204002776146934E-2</v>
      </c>
      <c r="F179" s="239">
        <f t="shared" si="20"/>
        <v>6.2013111655068398E-2</v>
      </c>
      <c r="G179" s="239">
        <f t="shared" si="20"/>
        <v>6.1402328084272609E-2</v>
      </c>
      <c r="H179" s="239">
        <f t="shared" si="20"/>
        <v>5.8611909649497043E-2</v>
      </c>
      <c r="I179" s="239">
        <f t="shared" si="20"/>
        <v>5.9334530334218781E-2</v>
      </c>
      <c r="J179" s="239">
        <f t="shared" si="20"/>
        <v>6.2271198720168078E-2</v>
      </c>
      <c r="K179" s="239">
        <f t="shared" si="20"/>
        <v>5.9481501478187676E-2</v>
      </c>
      <c r="L179" s="239">
        <f t="shared" si="20"/>
        <v>6.432929935470609E-2</v>
      </c>
      <c r="M179" s="239">
        <f t="shared" si="20"/>
        <v>6.271253950516148E-2</v>
      </c>
      <c r="N179" s="239">
        <f t="shared" si="20"/>
        <v>6.2391651209085137E-2</v>
      </c>
      <c r="O179" s="239">
        <f t="shared" si="20"/>
        <v>6.005007199537063E-2</v>
      </c>
      <c r="P179" s="239">
        <f t="shared" si="20"/>
        <v>6.1851058556982606E-2</v>
      </c>
      <c r="Q179" s="239">
        <f t="shared" si="20"/>
        <v>6.0741476772481713E-2</v>
      </c>
    </row>
    <row r="180" spans="1:17" x14ac:dyDescent="0.25">
      <c r="A180" s="129" t="s">
        <v>79</v>
      </c>
      <c r="B180" s="238">
        <f t="shared" ref="B180:Q180" si="21">IF(B$65=0,0,B$65/B$60)</f>
        <v>3.9674010387580949E-2</v>
      </c>
      <c r="C180" s="238">
        <f t="shared" si="21"/>
        <v>4.016114427796412E-2</v>
      </c>
      <c r="D180" s="238">
        <f t="shared" si="21"/>
        <v>4.0525134972789117E-2</v>
      </c>
      <c r="E180" s="238">
        <f t="shared" si="21"/>
        <v>3.8794012430689528E-2</v>
      </c>
      <c r="F180" s="238">
        <f t="shared" si="21"/>
        <v>3.8063054850070048E-2</v>
      </c>
      <c r="G180" s="238">
        <f t="shared" si="21"/>
        <v>3.7688161735755225E-2</v>
      </c>
      <c r="H180" s="238">
        <f t="shared" si="21"/>
        <v>3.5975429587620428E-2</v>
      </c>
      <c r="I180" s="238">
        <f t="shared" si="21"/>
        <v>3.6418967252870131E-2</v>
      </c>
      <c r="J180" s="238">
        <f t="shared" si="21"/>
        <v>3.8221466222323468E-2</v>
      </c>
      <c r="K180" s="238">
        <f t="shared" si="21"/>
        <v>3.8807837252036036E-2</v>
      </c>
      <c r="L180" s="238">
        <f t="shared" si="21"/>
        <v>3.9484708708446663E-2</v>
      </c>
      <c r="M180" s="238">
        <f t="shared" si="21"/>
        <v>3.8492356975237389E-2</v>
      </c>
      <c r="N180" s="238">
        <f t="shared" si="21"/>
        <v>3.756652093062221E-2</v>
      </c>
      <c r="O180" s="238">
        <f t="shared" si="21"/>
        <v>3.6858159881155331E-2</v>
      </c>
      <c r="P180" s="238">
        <f t="shared" si="21"/>
        <v>3.6668026841218226E-2</v>
      </c>
      <c r="Q180" s="238">
        <f t="shared" si="21"/>
        <v>3.7282537520857743E-2</v>
      </c>
    </row>
    <row r="181" spans="1:17" x14ac:dyDescent="0.25">
      <c r="A181" s="127" t="s">
        <v>183</v>
      </c>
      <c r="B181" s="237">
        <f t="shared" ref="B181:Q181" si="22">IF(B$70=0,0,B$70/B$60)</f>
        <v>9.9823930370652555E-2</v>
      </c>
      <c r="C181" s="237">
        <f t="shared" si="22"/>
        <v>0.10104960982881026</v>
      </c>
      <c r="D181" s="237">
        <f t="shared" si="22"/>
        <v>0.10196544821824498</v>
      </c>
      <c r="E181" s="237">
        <f t="shared" si="22"/>
        <v>9.7609764121340273E-2</v>
      </c>
      <c r="F181" s="237">
        <f t="shared" si="22"/>
        <v>9.5770598936907619E-2</v>
      </c>
      <c r="G181" s="237">
        <f t="shared" si="22"/>
        <v>9.4827328927795676E-2</v>
      </c>
      <c r="H181" s="237">
        <f t="shared" si="22"/>
        <v>9.0517916971990325E-2</v>
      </c>
      <c r="I181" s="237">
        <f t="shared" si="22"/>
        <v>9.1633903800145938E-2</v>
      </c>
      <c r="J181" s="237">
        <f t="shared" si="22"/>
        <v>9.6169178400875646E-2</v>
      </c>
      <c r="K181" s="237">
        <f t="shared" si="22"/>
        <v>9.1563563780435009E-2</v>
      </c>
      <c r="L181" s="237">
        <f t="shared" si="22"/>
        <v>9.9347627686544163E-2</v>
      </c>
      <c r="M181" s="237">
        <f t="shared" si="22"/>
        <v>9.6850767667823009E-2</v>
      </c>
      <c r="N181" s="237">
        <f t="shared" si="22"/>
        <v>9.6312489875875762E-2</v>
      </c>
      <c r="O181" s="237">
        <f t="shared" si="22"/>
        <v>9.2738958064056951E-2</v>
      </c>
      <c r="P181" s="237">
        <f t="shared" si="22"/>
        <v>9.9039789592176755E-2</v>
      </c>
      <c r="Q181" s="237">
        <f t="shared" si="22"/>
        <v>9.3806736278123623E-2</v>
      </c>
    </row>
    <row r="182" spans="1:17" x14ac:dyDescent="0.25">
      <c r="A182" s="142" t="s">
        <v>192</v>
      </c>
      <c r="B182" s="235">
        <f t="shared" ref="B182:Q182" si="23">IF(B$71=0,0,B$71/B$60)</f>
        <v>9.8589601099680596E-2</v>
      </c>
      <c r="C182" s="235">
        <f t="shared" si="23"/>
        <v>9.9800124953100894E-2</v>
      </c>
      <c r="D182" s="235">
        <f t="shared" si="23"/>
        <v>0.10070463894239064</v>
      </c>
      <c r="E182" s="235">
        <f t="shared" si="23"/>
        <v>9.6402813157375228E-2</v>
      </c>
      <c r="F182" s="235">
        <f t="shared" si="23"/>
        <v>9.4586389367845275E-2</v>
      </c>
      <c r="G182" s="235">
        <f t="shared" si="23"/>
        <v>9.3654782952606597E-2</v>
      </c>
      <c r="H182" s="235">
        <f t="shared" si="23"/>
        <v>8.9398657150712199E-2</v>
      </c>
      <c r="I182" s="235">
        <f t="shared" si="23"/>
        <v>9.0500844730502239E-2</v>
      </c>
      <c r="J182" s="235">
        <f t="shared" si="23"/>
        <v>9.4980040371299285E-2</v>
      </c>
      <c r="K182" s="235">
        <f t="shared" si="23"/>
        <v>9.0427698132788378E-2</v>
      </c>
      <c r="L182" s="235">
        <f t="shared" si="23"/>
        <v>9.8119187928664461E-2</v>
      </c>
      <c r="M182" s="235">
        <f t="shared" si="23"/>
        <v>9.5653201743453792E-2</v>
      </c>
      <c r="N182" s="235">
        <f t="shared" si="23"/>
        <v>9.5121051671607545E-2</v>
      </c>
      <c r="O182" s="235">
        <f t="shared" si="23"/>
        <v>9.1592234927902416E-2</v>
      </c>
      <c r="P182" s="235">
        <f t="shared" si="23"/>
        <v>9.7858674607861545E-2</v>
      </c>
      <c r="Q182" s="235">
        <f t="shared" si="23"/>
        <v>9.2646809996193999E-2</v>
      </c>
    </row>
    <row r="183" spans="1:17" x14ac:dyDescent="0.25">
      <c r="A183" s="142" t="s">
        <v>191</v>
      </c>
      <c r="B183" s="235">
        <f t="shared" ref="B183:Q183" si="24">IF(B$82=0,0,B$82/B$60)</f>
        <v>1.2343292709719581E-3</v>
      </c>
      <c r="C183" s="235">
        <f t="shared" si="24"/>
        <v>1.2494848757093589E-3</v>
      </c>
      <c r="D183" s="235">
        <f t="shared" si="24"/>
        <v>1.2608092758543289E-3</v>
      </c>
      <c r="E183" s="235">
        <f t="shared" si="24"/>
        <v>1.2069509639650465E-3</v>
      </c>
      <c r="F183" s="235">
        <f t="shared" si="24"/>
        <v>1.1842095690623505E-3</v>
      </c>
      <c r="G183" s="235">
        <f t="shared" si="24"/>
        <v>1.1725459751890852E-3</v>
      </c>
      <c r="H183" s="235">
        <f t="shared" si="24"/>
        <v>1.1192598212781248E-3</v>
      </c>
      <c r="I183" s="235">
        <f t="shared" si="24"/>
        <v>1.1330590696436917E-3</v>
      </c>
      <c r="J183" s="235">
        <f t="shared" si="24"/>
        <v>1.1891380295763546E-3</v>
      </c>
      <c r="K183" s="235">
        <f t="shared" si="24"/>
        <v>1.1358656476466182E-3</v>
      </c>
      <c r="L183" s="235">
        <f t="shared" si="24"/>
        <v>1.2284397578797045E-3</v>
      </c>
      <c r="M183" s="235">
        <f t="shared" si="24"/>
        <v>1.1975659243692038E-3</v>
      </c>
      <c r="N183" s="235">
        <f t="shared" si="24"/>
        <v>1.1914382042682143E-3</v>
      </c>
      <c r="O183" s="235">
        <f t="shared" si="24"/>
        <v>1.1467231361545231E-3</v>
      </c>
      <c r="P183" s="235">
        <f t="shared" si="24"/>
        <v>1.1811149843152227E-3</v>
      </c>
      <c r="Q183" s="235">
        <f t="shared" si="24"/>
        <v>1.1599262819296393E-3</v>
      </c>
    </row>
    <row r="184" spans="1:17" x14ac:dyDescent="0.25">
      <c r="A184" s="127" t="s">
        <v>181</v>
      </c>
      <c r="B184" s="237">
        <f t="shared" ref="B184:Q184" si="25">IF(B$83=0,0,B$83/B$60)</f>
        <v>0.55437346378510266</v>
      </c>
      <c r="C184" s="237">
        <f t="shared" si="25"/>
        <v>0.54958829996085357</v>
      </c>
      <c r="D184" s="237">
        <f t="shared" si="25"/>
        <v>0.5454633808018724</v>
      </c>
      <c r="E184" s="237">
        <f t="shared" si="25"/>
        <v>0.56281850508775833</v>
      </c>
      <c r="F184" s="237">
        <f t="shared" si="25"/>
        <v>0.56992857704528288</v>
      </c>
      <c r="G184" s="237">
        <f t="shared" si="25"/>
        <v>0.5732431576717143</v>
      </c>
      <c r="H184" s="237">
        <f t="shared" si="25"/>
        <v>0.59029373257754902</v>
      </c>
      <c r="I184" s="237">
        <f t="shared" si="25"/>
        <v>0.58595913090338525</v>
      </c>
      <c r="J184" s="237">
        <f t="shared" si="25"/>
        <v>0.56757985297369229</v>
      </c>
      <c r="K184" s="237">
        <f t="shared" si="25"/>
        <v>0.5812659496612691</v>
      </c>
      <c r="L184" s="237">
        <f t="shared" si="25"/>
        <v>0.55621194388466888</v>
      </c>
      <c r="M184" s="237">
        <f t="shared" si="25"/>
        <v>0.56584957056404483</v>
      </c>
      <c r="N184" s="237">
        <f t="shared" si="25"/>
        <v>0.56852744558587898</v>
      </c>
      <c r="O184" s="237">
        <f t="shared" si="25"/>
        <v>0.58172073900786758</v>
      </c>
      <c r="P184" s="237">
        <f t="shared" si="25"/>
        <v>0.56894637809193194</v>
      </c>
      <c r="Q184" s="237">
        <f t="shared" si="25"/>
        <v>0.57759922329357583</v>
      </c>
    </row>
    <row r="185" spans="1:17" x14ac:dyDescent="0.25">
      <c r="A185" s="142" t="s">
        <v>190</v>
      </c>
      <c r="B185" s="235">
        <f t="shared" ref="B185:Q185" si="26">IF(B$84=0,0,B$84/B$60)</f>
        <v>0.4874879079862095</v>
      </c>
      <c r="C185" s="235">
        <f t="shared" si="26"/>
        <v>0.53687904997721259</v>
      </c>
      <c r="D185" s="235">
        <f t="shared" si="26"/>
        <v>0.52921589021834081</v>
      </c>
      <c r="E185" s="235">
        <f t="shared" si="26"/>
        <v>0.38209902370375443</v>
      </c>
      <c r="F185" s="235">
        <f t="shared" si="26"/>
        <v>0.30229185657782626</v>
      </c>
      <c r="G185" s="235">
        <f t="shared" si="26"/>
        <v>0.23442554722896411</v>
      </c>
      <c r="H185" s="235">
        <f t="shared" si="26"/>
        <v>7.9122396756293512E-2</v>
      </c>
      <c r="I185" s="235">
        <f t="shared" si="26"/>
        <v>0.12590326758031986</v>
      </c>
      <c r="J185" s="235">
        <f t="shared" si="26"/>
        <v>0.25405338749579609</v>
      </c>
      <c r="K185" s="235">
        <f t="shared" si="26"/>
        <v>0.10797256444753145</v>
      </c>
      <c r="L185" s="235">
        <f t="shared" si="26"/>
        <v>0.46658684318395333</v>
      </c>
      <c r="M185" s="235">
        <f t="shared" si="26"/>
        <v>0.35701989175863241</v>
      </c>
      <c r="N185" s="235">
        <f t="shared" si="26"/>
        <v>0.33210402917878401</v>
      </c>
      <c r="O185" s="235">
        <f t="shared" si="26"/>
        <v>0.1765858907541451</v>
      </c>
      <c r="P185" s="235">
        <f t="shared" si="26"/>
        <v>0.3070831887407911</v>
      </c>
      <c r="Q185" s="235">
        <f t="shared" si="26"/>
        <v>0.22344202319107037</v>
      </c>
    </row>
    <row r="186" spans="1:17" x14ac:dyDescent="0.25">
      <c r="A186" s="142" t="s">
        <v>189</v>
      </c>
      <c r="B186" s="235">
        <f t="shared" ref="B186:Q186" si="27">IF(B$90=0,0,B$90/B$60)</f>
        <v>6.6885555798893159E-2</v>
      </c>
      <c r="C186" s="235">
        <f t="shared" si="27"/>
        <v>1.270924998364094E-2</v>
      </c>
      <c r="D186" s="235">
        <f t="shared" si="27"/>
        <v>1.6247490583531681E-2</v>
      </c>
      <c r="E186" s="235">
        <f t="shared" si="27"/>
        <v>0.1807194813840039</v>
      </c>
      <c r="F186" s="235">
        <f t="shared" si="27"/>
        <v>0.26763672046745668</v>
      </c>
      <c r="G186" s="235">
        <f t="shared" si="27"/>
        <v>0.33881761044275016</v>
      </c>
      <c r="H186" s="235">
        <f t="shared" si="27"/>
        <v>0.51117133582125551</v>
      </c>
      <c r="I186" s="235">
        <f t="shared" si="27"/>
        <v>0.46005586332306536</v>
      </c>
      <c r="J186" s="235">
        <f t="shared" si="27"/>
        <v>0.31352646547789614</v>
      </c>
      <c r="K186" s="235">
        <f t="shared" si="27"/>
        <v>0.47329338521373759</v>
      </c>
      <c r="L186" s="235">
        <f t="shared" si="27"/>
        <v>8.9625100700715568E-2</v>
      </c>
      <c r="M186" s="235">
        <f t="shared" si="27"/>
        <v>0.20882967880541242</v>
      </c>
      <c r="N186" s="235">
        <f t="shared" si="27"/>
        <v>0.23642341640709505</v>
      </c>
      <c r="O186" s="235">
        <f t="shared" si="27"/>
        <v>0.40513484825372237</v>
      </c>
      <c r="P186" s="235">
        <f t="shared" si="27"/>
        <v>0.26186318935114083</v>
      </c>
      <c r="Q186" s="235">
        <f t="shared" si="27"/>
        <v>0.35415720010250545</v>
      </c>
    </row>
    <row r="187" spans="1:17" x14ac:dyDescent="0.25">
      <c r="A187" s="127" t="s">
        <v>180</v>
      </c>
      <c r="B187" s="236">
        <f t="shared" ref="B187:Q187" si="28">IF(B$91=0,0,B$91/B$60)</f>
        <v>0.11365895269471678</v>
      </c>
      <c r="C187" s="236">
        <f t="shared" si="28"/>
        <v>0.11436808138005551</v>
      </c>
      <c r="D187" s="236">
        <f t="shared" si="28"/>
        <v>0.11544735150571563</v>
      </c>
      <c r="E187" s="236">
        <f t="shared" si="28"/>
        <v>0.11257719008252053</v>
      </c>
      <c r="F187" s="236">
        <f t="shared" si="28"/>
        <v>0.11158331911711841</v>
      </c>
      <c r="G187" s="236">
        <f t="shared" si="28"/>
        <v>0.11140561222796867</v>
      </c>
      <c r="H187" s="236">
        <f t="shared" si="28"/>
        <v>0.10868612074120838</v>
      </c>
      <c r="I187" s="236">
        <f t="shared" si="28"/>
        <v>0.10930947352737905</v>
      </c>
      <c r="J187" s="236">
        <f t="shared" si="28"/>
        <v>0.11260655479125838</v>
      </c>
      <c r="K187" s="236">
        <f t="shared" si="28"/>
        <v>0.11124649353693014</v>
      </c>
      <c r="L187" s="236">
        <f t="shared" si="28"/>
        <v>0.11340443197724001</v>
      </c>
      <c r="M187" s="236">
        <f t="shared" si="28"/>
        <v>0.11207019090615804</v>
      </c>
      <c r="N187" s="236">
        <f t="shared" si="28"/>
        <v>0.11181192848974723</v>
      </c>
      <c r="O187" s="236">
        <f t="shared" si="28"/>
        <v>0.10987297311714328</v>
      </c>
      <c r="P187" s="236">
        <f t="shared" si="28"/>
        <v>0.11117389572734264</v>
      </c>
      <c r="Q187" s="236">
        <f t="shared" si="28"/>
        <v>0.11044355918818137</v>
      </c>
    </row>
    <row r="188" spans="1:17" x14ac:dyDescent="0.25">
      <c r="A188" s="142" t="s">
        <v>188</v>
      </c>
      <c r="B188" s="235">
        <f t="shared" ref="B188:Q188" si="29">IF(B$92=0,0,B$92/B$60)</f>
        <v>1.3144640453517915E-2</v>
      </c>
      <c r="C188" s="235">
        <f t="shared" si="29"/>
        <v>1.4500639156335857E-2</v>
      </c>
      <c r="D188" s="235">
        <f t="shared" si="29"/>
        <v>1.4557709911007001E-2</v>
      </c>
      <c r="E188" s="235">
        <f t="shared" si="29"/>
        <v>1.0348268460908418E-2</v>
      </c>
      <c r="F188" s="235">
        <f t="shared" si="29"/>
        <v>8.1913917447891289E-3</v>
      </c>
      <c r="G188" s="235">
        <f t="shared" si="29"/>
        <v>6.5073333338316799E-3</v>
      </c>
      <c r="H188" s="235">
        <f t="shared" si="29"/>
        <v>2.133458984610329E-3</v>
      </c>
      <c r="I188" s="235">
        <f t="shared" si="29"/>
        <v>3.406932659327289E-3</v>
      </c>
      <c r="J188" s="235">
        <f t="shared" si="29"/>
        <v>7.2529044559050309E-3</v>
      </c>
      <c r="K188" s="235">
        <f t="shared" si="29"/>
        <v>0</v>
      </c>
      <c r="L188" s="235">
        <f t="shared" si="29"/>
        <v>1.2581063434641158E-2</v>
      </c>
      <c r="M188" s="235">
        <f t="shared" si="29"/>
        <v>9.6266964473175481E-3</v>
      </c>
      <c r="N188" s="235">
        <f t="shared" si="29"/>
        <v>8.9548642852557443E-3</v>
      </c>
      <c r="O188" s="235">
        <f t="shared" si="29"/>
        <v>4.7614679361300087E-3</v>
      </c>
      <c r="P188" s="235">
        <f t="shared" si="29"/>
        <v>8.2802014966731757E-3</v>
      </c>
      <c r="Q188" s="235">
        <f t="shared" si="29"/>
        <v>6.0248982773462223E-3</v>
      </c>
    </row>
    <row r="189" spans="1:17" x14ac:dyDescent="0.25">
      <c r="A189" s="142" t="s">
        <v>187</v>
      </c>
      <c r="B189" s="235">
        <f t="shared" ref="B189:Q189" si="30">IF(B$93=0,0,B$93/B$60)</f>
        <v>9.8226692562440182E-2</v>
      </c>
      <c r="C189" s="235">
        <f t="shared" si="30"/>
        <v>9.9432760474908913E-2</v>
      </c>
      <c r="D189" s="235">
        <f t="shared" si="30"/>
        <v>0.10033394494622613</v>
      </c>
      <c r="E189" s="235">
        <f t="shared" si="30"/>
        <v>9.6047954191332469E-2</v>
      </c>
      <c r="F189" s="235">
        <f t="shared" si="30"/>
        <v>9.423821666174384E-2</v>
      </c>
      <c r="G189" s="235">
        <f t="shared" si="30"/>
        <v>9.3310039491756896E-2</v>
      </c>
      <c r="H189" s="235">
        <f t="shared" si="30"/>
        <v>8.9069580498246384E-2</v>
      </c>
      <c r="I189" s="235">
        <f t="shared" si="30"/>
        <v>9.0167710923145003E-2</v>
      </c>
      <c r="J189" s="235">
        <f t="shared" si="30"/>
        <v>9.4630418634993357E-2</v>
      </c>
      <c r="K189" s="235">
        <f t="shared" si="30"/>
        <v>9.0094833578217237E-2</v>
      </c>
      <c r="L189" s="235">
        <f t="shared" si="30"/>
        <v>9.7758010983335239E-2</v>
      </c>
      <c r="M189" s="235">
        <f t="shared" si="30"/>
        <v>9.5301102098664867E-2</v>
      </c>
      <c r="N189" s="235">
        <f t="shared" si="30"/>
        <v>9.4770910872396752E-2</v>
      </c>
      <c r="O189" s="235">
        <f t="shared" si="30"/>
        <v>9.1255083710841942E-2</v>
      </c>
      <c r="P189" s="235">
        <f t="shared" si="30"/>
        <v>9.3937449822634023E-2</v>
      </c>
      <c r="Q189" s="235">
        <f t="shared" si="30"/>
        <v>9.2305776886001029E-2</v>
      </c>
    </row>
    <row r="190" spans="1:17" x14ac:dyDescent="0.25">
      <c r="A190" s="142" t="s">
        <v>186</v>
      </c>
      <c r="B190" s="235">
        <f t="shared" ref="B190:Q190" si="31">IF(B$104=0,0,B$104/B$60)</f>
        <v>2.2876196787586763E-3</v>
      </c>
      <c r="C190" s="235">
        <f t="shared" si="31"/>
        <v>4.3468174881072786E-4</v>
      </c>
      <c r="D190" s="235">
        <f t="shared" si="31"/>
        <v>5.5569664848248781E-4</v>
      </c>
      <c r="E190" s="235">
        <f t="shared" si="31"/>
        <v>6.1809674302796347E-3</v>
      </c>
      <c r="F190" s="235">
        <f t="shared" si="31"/>
        <v>9.1537107105854418E-3</v>
      </c>
      <c r="G190" s="235">
        <f t="shared" si="31"/>
        <v>1.1588239402380095E-2</v>
      </c>
      <c r="H190" s="235">
        <f t="shared" si="31"/>
        <v>1.7483081258351674E-2</v>
      </c>
      <c r="I190" s="235">
        <f t="shared" si="31"/>
        <v>1.5734829944906752E-2</v>
      </c>
      <c r="J190" s="235">
        <f t="shared" si="31"/>
        <v>1.0723231700359982E-2</v>
      </c>
      <c r="K190" s="235">
        <f t="shared" si="31"/>
        <v>2.1151659958712904E-2</v>
      </c>
      <c r="L190" s="235">
        <f t="shared" si="31"/>
        <v>3.0653575592636067E-3</v>
      </c>
      <c r="M190" s="235">
        <f t="shared" si="31"/>
        <v>7.1423923601756211E-3</v>
      </c>
      <c r="N190" s="235">
        <f t="shared" si="31"/>
        <v>8.086153332094722E-3</v>
      </c>
      <c r="O190" s="235">
        <f t="shared" si="31"/>
        <v>1.3856421470171331E-2</v>
      </c>
      <c r="P190" s="235">
        <f t="shared" si="31"/>
        <v>8.9562444080354443E-3</v>
      </c>
      <c r="Q190" s="235">
        <f t="shared" si="31"/>
        <v>1.2112884024834132E-2</v>
      </c>
    </row>
    <row r="191" spans="1:17" x14ac:dyDescent="0.25">
      <c r="A191" s="72" t="s">
        <v>179</v>
      </c>
      <c r="B191" s="234">
        <f t="shared" ref="B191:Q191" si="32">IF(B$105=0,0,B$105/B$60)</f>
        <v>9.5368757082470376E-2</v>
      </c>
      <c r="C191" s="234">
        <f t="shared" si="32"/>
        <v>9.6539734082394024E-2</v>
      </c>
      <c r="D191" s="234">
        <f t="shared" si="32"/>
        <v>9.7414698317567827E-2</v>
      </c>
      <c r="E191" s="234">
        <f t="shared" si="32"/>
        <v>9.3253409766583195E-2</v>
      </c>
      <c r="F191" s="234">
        <f t="shared" si="32"/>
        <v>9.1496327100558869E-2</v>
      </c>
      <c r="G191" s="234">
        <f t="shared" si="32"/>
        <v>9.0595155527488619E-2</v>
      </c>
      <c r="H191" s="234">
        <f t="shared" si="32"/>
        <v>8.6478073977448569E-2</v>
      </c>
      <c r="I191" s="234">
        <f t="shared" si="32"/>
        <v>8.7544253963814836E-2</v>
      </c>
      <c r="J191" s="234">
        <f t="shared" si="32"/>
        <v>9.1877117838171443E-2</v>
      </c>
      <c r="K191" s="234">
        <f t="shared" si="32"/>
        <v>8.7761100361359271E-2</v>
      </c>
      <c r="L191" s="234">
        <f t="shared" si="32"/>
        <v>9.4913711936383691E-2</v>
      </c>
      <c r="M191" s="234">
        <f t="shared" si="32"/>
        <v>9.2528287562586839E-2</v>
      </c>
      <c r="N191" s="234">
        <f t="shared" si="32"/>
        <v>9.2054837678893706E-2</v>
      </c>
      <c r="O191" s="234">
        <f t="shared" si="32"/>
        <v>8.8599989309703989E-2</v>
      </c>
      <c r="P191" s="234">
        <f t="shared" si="32"/>
        <v>9.1257228257195067E-2</v>
      </c>
      <c r="Q191" s="234">
        <f t="shared" si="32"/>
        <v>8.962011224753233E-2</v>
      </c>
    </row>
    <row r="192" spans="1:17" hidden="1" x14ac:dyDescent="0.25">
      <c r="A192" s="40"/>
      <c r="B192" s="40"/>
      <c r="C192" s="40"/>
      <c r="D192" s="40"/>
      <c r="E192" s="40"/>
      <c r="F192" s="40"/>
      <c r="G192" s="40"/>
      <c r="H192" s="40"/>
      <c r="I192" s="40"/>
      <c r="J192" s="40"/>
      <c r="K192" s="40"/>
      <c r="L192" s="40"/>
      <c r="M192" s="40"/>
      <c r="N192" s="40"/>
      <c r="O192" s="40"/>
      <c r="P192" s="40"/>
      <c r="Q192" s="40"/>
    </row>
    <row r="193" spans="1:17" x14ac:dyDescent="0.25">
      <c r="A193" s="40"/>
      <c r="B193" s="40"/>
      <c r="C193" s="40"/>
      <c r="D193" s="40"/>
      <c r="E193" s="40"/>
      <c r="F193" s="40"/>
      <c r="G193" s="40"/>
      <c r="H193" s="40"/>
      <c r="I193" s="40"/>
      <c r="J193" s="40"/>
      <c r="K193" s="40"/>
      <c r="L193" s="40"/>
      <c r="M193" s="40"/>
      <c r="N193" s="40"/>
      <c r="O193" s="40"/>
      <c r="P193" s="40"/>
      <c r="Q193" s="40"/>
    </row>
    <row r="194" spans="1:17" x14ac:dyDescent="0.25">
      <c r="A194" s="78" t="s">
        <v>39</v>
      </c>
      <c r="B194" s="77">
        <f t="shared" ref="B194:Q194" si="33">SUM(B$195:B$199,B$201:B$202,B$204:B$205,B$207:B$210)</f>
        <v>1.0000000000000002</v>
      </c>
      <c r="C194" s="77">
        <f t="shared" si="33"/>
        <v>1</v>
      </c>
      <c r="D194" s="77">
        <f t="shared" si="33"/>
        <v>1.0000000000000002</v>
      </c>
      <c r="E194" s="77">
        <f t="shared" si="33"/>
        <v>0.99999999999999989</v>
      </c>
      <c r="F194" s="77">
        <f t="shared" si="33"/>
        <v>1</v>
      </c>
      <c r="G194" s="77">
        <f t="shared" si="33"/>
        <v>0.99999999999999989</v>
      </c>
      <c r="H194" s="77">
        <f t="shared" si="33"/>
        <v>1</v>
      </c>
      <c r="I194" s="77">
        <f t="shared" si="33"/>
        <v>1</v>
      </c>
      <c r="J194" s="77">
        <f t="shared" si="33"/>
        <v>0.99999999999999989</v>
      </c>
      <c r="K194" s="77">
        <f t="shared" si="33"/>
        <v>1</v>
      </c>
      <c r="L194" s="77">
        <f t="shared" si="33"/>
        <v>1</v>
      </c>
      <c r="M194" s="77">
        <f t="shared" si="33"/>
        <v>1</v>
      </c>
      <c r="N194" s="77">
        <f t="shared" si="33"/>
        <v>1</v>
      </c>
      <c r="O194" s="77">
        <f t="shared" si="33"/>
        <v>1.0000000000000002</v>
      </c>
      <c r="P194" s="77">
        <f t="shared" si="33"/>
        <v>0.99999999999999978</v>
      </c>
      <c r="Q194" s="77">
        <f t="shared" si="33"/>
        <v>1.0000000000000002</v>
      </c>
    </row>
    <row r="195" spans="1:17" x14ac:dyDescent="0.25">
      <c r="A195" s="132" t="s">
        <v>83</v>
      </c>
      <c r="B195" s="240">
        <f t="shared" ref="B195:Q195" si="34">IF(B$109=0,0,B$109/B$108)</f>
        <v>8.881841964449735E-3</v>
      </c>
      <c r="C195" s="240">
        <f t="shared" si="34"/>
        <v>8.9748544964141502E-3</v>
      </c>
      <c r="D195" s="240">
        <f t="shared" si="34"/>
        <v>9.0087863827344079E-3</v>
      </c>
      <c r="E195" s="240">
        <f t="shared" si="34"/>
        <v>8.7005090822237161E-3</v>
      </c>
      <c r="F195" s="240">
        <f t="shared" si="34"/>
        <v>8.5552513783655713E-3</v>
      </c>
      <c r="G195" s="240">
        <f t="shared" si="34"/>
        <v>8.4602753021470033E-3</v>
      </c>
      <c r="H195" s="240">
        <f t="shared" si="34"/>
        <v>8.1403295107349127E-3</v>
      </c>
      <c r="I195" s="240">
        <f t="shared" si="34"/>
        <v>8.2284846499875806E-3</v>
      </c>
      <c r="J195" s="240">
        <f t="shared" si="34"/>
        <v>8.5371973500851534E-3</v>
      </c>
      <c r="K195" s="240">
        <f t="shared" si="34"/>
        <v>8.1134731277681775E-3</v>
      </c>
      <c r="L195" s="240">
        <f t="shared" si="34"/>
        <v>8.8442725016464573E-3</v>
      </c>
      <c r="M195" s="240">
        <f t="shared" si="34"/>
        <v>8.6466561412501409E-3</v>
      </c>
      <c r="N195" s="240">
        <f t="shared" si="34"/>
        <v>8.6083062661398528E-3</v>
      </c>
      <c r="O195" s="240">
        <f t="shared" si="34"/>
        <v>8.318747534789445E-3</v>
      </c>
      <c r="P195" s="240">
        <f t="shared" si="34"/>
        <v>8.5699684860253041E-3</v>
      </c>
      <c r="Q195" s="240">
        <f t="shared" si="34"/>
        <v>8.4041987099718034E-3</v>
      </c>
    </row>
    <row r="196" spans="1:17" x14ac:dyDescent="0.25">
      <c r="A196" s="76" t="s">
        <v>82</v>
      </c>
      <c r="B196" s="239">
        <f t="shared" ref="B196:Q196" si="35">IF(B$110=0,0,B$110/B$108)</f>
        <v>1.3829103529043636E-2</v>
      </c>
      <c r="C196" s="239">
        <f t="shared" si="35"/>
        <v>1.397392483291088E-2</v>
      </c>
      <c r="D196" s="239">
        <f t="shared" si="35"/>
        <v>1.4026757068694494E-2</v>
      </c>
      <c r="E196" s="239">
        <f t="shared" si="35"/>
        <v>1.3546766688154032E-2</v>
      </c>
      <c r="F196" s="239">
        <f t="shared" si="35"/>
        <v>1.3320599207007018E-2</v>
      </c>
      <c r="G196" s="239">
        <f t="shared" si="35"/>
        <v>1.3172720648024987E-2</v>
      </c>
      <c r="H196" s="239">
        <f t="shared" si="35"/>
        <v>1.2674562327844412E-2</v>
      </c>
      <c r="I196" s="239">
        <f t="shared" si="35"/>
        <v>1.2811820629919819E-2</v>
      </c>
      <c r="J196" s="239">
        <f t="shared" si="35"/>
        <v>1.3292488931322592E-2</v>
      </c>
      <c r="K196" s="239">
        <f t="shared" si="35"/>
        <v>1.263274671099949E-2</v>
      </c>
      <c r="L196" s="239">
        <f t="shared" si="35"/>
        <v>1.3770607555717762E-2</v>
      </c>
      <c r="M196" s="239">
        <f t="shared" si="35"/>
        <v>1.3462917200733745E-2</v>
      </c>
      <c r="N196" s="239">
        <f t="shared" si="35"/>
        <v>1.3403206118804032E-2</v>
      </c>
      <c r="O196" s="239">
        <f t="shared" si="35"/>
        <v>1.2952360709753636E-2</v>
      </c>
      <c r="P196" s="239">
        <f t="shared" si="35"/>
        <v>1.3343513868885618E-2</v>
      </c>
      <c r="Q196" s="239">
        <f t="shared" si="35"/>
        <v>1.3085408916759023E-2</v>
      </c>
    </row>
    <row r="197" spans="1:17" x14ac:dyDescent="0.25">
      <c r="A197" s="76" t="s">
        <v>81</v>
      </c>
      <c r="B197" s="239">
        <f t="shared" ref="B197:Q197" si="36">IF(B$111=0,0,B$111/B$108)</f>
        <v>1.2375338280403872E-2</v>
      </c>
      <c r="C197" s="239">
        <f t="shared" si="36"/>
        <v>1.2504935446395313E-2</v>
      </c>
      <c r="D197" s="239">
        <f t="shared" si="36"/>
        <v>1.2552213766971848E-2</v>
      </c>
      <c r="E197" s="239">
        <f t="shared" si="36"/>
        <v>1.2122681706701072E-2</v>
      </c>
      <c r="F197" s="239">
        <f t="shared" si="36"/>
        <v>1.192028976702523E-2</v>
      </c>
      <c r="G197" s="239">
        <f t="shared" si="36"/>
        <v>1.1787956735605098E-2</v>
      </c>
      <c r="H197" s="239">
        <f t="shared" si="36"/>
        <v>1.1342166615046303E-2</v>
      </c>
      <c r="I197" s="239">
        <f t="shared" si="36"/>
        <v>1.146499582927625E-2</v>
      </c>
      <c r="J197" s="239">
        <f t="shared" si="36"/>
        <v>1.1895134544922834E-2</v>
      </c>
      <c r="K197" s="239">
        <f t="shared" si="36"/>
        <v>1.1304746806685419E-2</v>
      </c>
      <c r="L197" s="239">
        <f t="shared" si="36"/>
        <v>1.2322991614806295E-2</v>
      </c>
      <c r="M197" s="239">
        <f t="shared" si="36"/>
        <v>1.2047646779868311E-2</v>
      </c>
      <c r="N197" s="239">
        <f t="shared" si="36"/>
        <v>1.199421274226658E-2</v>
      </c>
      <c r="O197" s="239">
        <f t="shared" si="36"/>
        <v>1.15907618289483E-2</v>
      </c>
      <c r="P197" s="239">
        <f t="shared" si="36"/>
        <v>1.1940795556987191E-2</v>
      </c>
      <c r="Q197" s="239">
        <f t="shared" si="36"/>
        <v>1.1709823528489052E-2</v>
      </c>
    </row>
    <row r="198" spans="1:17" x14ac:dyDescent="0.25">
      <c r="A198" s="76" t="s">
        <v>80</v>
      </c>
      <c r="B198" s="239">
        <f t="shared" ref="B198:Q198" si="37">IF(B$112=0,0,B$112/B$108)</f>
        <v>7.2399777653565478E-2</v>
      </c>
      <c r="C198" s="239">
        <f t="shared" si="37"/>
        <v>7.3157963473598375E-2</v>
      </c>
      <c r="D198" s="239">
        <f t="shared" si="37"/>
        <v>7.3434557116537041E-2</v>
      </c>
      <c r="E198" s="239">
        <f t="shared" si="37"/>
        <v>7.092165403832984E-2</v>
      </c>
      <c r="F198" s="239">
        <f t="shared" si="37"/>
        <v>6.9737594976719552E-2</v>
      </c>
      <c r="G198" s="239">
        <f t="shared" si="37"/>
        <v>6.8963403448863619E-2</v>
      </c>
      <c r="H198" s="239">
        <f t="shared" si="37"/>
        <v>6.6355385398987804E-2</v>
      </c>
      <c r="I198" s="239">
        <f t="shared" si="37"/>
        <v>6.7073976487014186E-2</v>
      </c>
      <c r="J198" s="239">
        <f t="shared" si="37"/>
        <v>6.9590428697643106E-2</v>
      </c>
      <c r="K198" s="239">
        <f t="shared" si="37"/>
        <v>6.6136467277819563E-2</v>
      </c>
      <c r="L198" s="239">
        <f t="shared" si="37"/>
        <v>7.2093532534094965E-2</v>
      </c>
      <c r="M198" s="239">
        <f t="shared" si="37"/>
        <v>7.0482675167946499E-2</v>
      </c>
      <c r="N198" s="239">
        <f t="shared" si="37"/>
        <v>7.0170068566507302E-2</v>
      </c>
      <c r="O198" s="239">
        <f t="shared" si="37"/>
        <v>6.7809748730675051E-2</v>
      </c>
      <c r="P198" s="239">
        <f t="shared" si="37"/>
        <v>6.9857560556667198E-2</v>
      </c>
      <c r="Q198" s="239">
        <f t="shared" si="37"/>
        <v>6.8506298625190296E-2</v>
      </c>
    </row>
    <row r="199" spans="1:17" x14ac:dyDescent="0.25">
      <c r="A199" s="129" t="s">
        <v>79</v>
      </c>
      <c r="B199" s="238">
        <f t="shared" ref="B199:Q199" si="38">IF(B$113=0,0,B$113/B$108)</f>
        <v>4.170580730211388E-2</v>
      </c>
      <c r="C199" s="238">
        <f t="shared" si="38"/>
        <v>4.2142559357635286E-2</v>
      </c>
      <c r="D199" s="238">
        <f t="shared" si="38"/>
        <v>4.230189080238899E-2</v>
      </c>
      <c r="E199" s="238">
        <f t="shared" si="38"/>
        <v>4.0854335921073182E-2</v>
      </c>
      <c r="F199" s="238">
        <f t="shared" si="38"/>
        <v>4.0172260082468617E-2</v>
      </c>
      <c r="G199" s="238">
        <f t="shared" si="38"/>
        <v>3.9726287957661963E-2</v>
      </c>
      <c r="H199" s="238">
        <f t="shared" si="38"/>
        <v>3.8223942208079405E-2</v>
      </c>
      <c r="I199" s="238">
        <f t="shared" si="38"/>
        <v>3.8637885764503707E-2</v>
      </c>
      <c r="J199" s="238">
        <f t="shared" si="38"/>
        <v>4.0087485119403105E-2</v>
      </c>
      <c r="K199" s="238">
        <f t="shared" si="38"/>
        <v>4.0496518961239181E-2</v>
      </c>
      <c r="L199" s="238">
        <f t="shared" si="38"/>
        <v>4.1529395158958329E-2</v>
      </c>
      <c r="M199" s="238">
        <f t="shared" si="38"/>
        <v>4.0601462655833177E-2</v>
      </c>
      <c r="N199" s="238">
        <f t="shared" si="38"/>
        <v>3.9652044110856134E-2</v>
      </c>
      <c r="O199" s="238">
        <f t="shared" si="38"/>
        <v>3.9061726505551245E-2</v>
      </c>
      <c r="P199" s="238">
        <f t="shared" si="38"/>
        <v>3.8868072341325596E-2</v>
      </c>
      <c r="Q199" s="238">
        <f t="shared" si="38"/>
        <v>3.9462973258213463E-2</v>
      </c>
    </row>
    <row r="200" spans="1:17" x14ac:dyDescent="0.25">
      <c r="A200" s="127" t="s">
        <v>183</v>
      </c>
      <c r="B200" s="237">
        <f t="shared" ref="B200:Q200" si="39">IF(B$118=0,0,B$118/B$108)</f>
        <v>0.12897217146663428</v>
      </c>
      <c r="C200" s="237">
        <f t="shared" si="39"/>
        <v>0.13032279538778432</v>
      </c>
      <c r="D200" s="237">
        <f t="shared" si="39"/>
        <v>0.13081551627588381</v>
      </c>
      <c r="E200" s="237">
        <f t="shared" si="39"/>
        <v>0.12633905823712616</v>
      </c>
      <c r="F200" s="237">
        <f t="shared" si="39"/>
        <v>0.12422978838478838</v>
      </c>
      <c r="G200" s="237">
        <f t="shared" si="39"/>
        <v>0.12285065207091135</v>
      </c>
      <c r="H200" s="237">
        <f t="shared" si="39"/>
        <v>0.11820475726269582</v>
      </c>
      <c r="I200" s="237">
        <f t="shared" si="39"/>
        <v>0.11948484756163015</v>
      </c>
      <c r="J200" s="237">
        <f t="shared" si="39"/>
        <v>0.12396762798603721</v>
      </c>
      <c r="K200" s="237">
        <f t="shared" si="39"/>
        <v>0.11747867831022503</v>
      </c>
      <c r="L200" s="237">
        <f t="shared" si="39"/>
        <v>0.12842662976278862</v>
      </c>
      <c r="M200" s="237">
        <f t="shared" si="39"/>
        <v>0.12555706608223002</v>
      </c>
      <c r="N200" s="237">
        <f t="shared" si="39"/>
        <v>0.12495135473348187</v>
      </c>
      <c r="O200" s="237">
        <f t="shared" si="39"/>
        <v>0.12079554418315694</v>
      </c>
      <c r="P200" s="237">
        <f t="shared" si="39"/>
        <v>0.12438067656091155</v>
      </c>
      <c r="Q200" s="237">
        <f t="shared" si="39"/>
        <v>0.12203637054122053</v>
      </c>
    </row>
    <row r="201" spans="1:17" x14ac:dyDescent="0.25">
      <c r="A201" s="142" t="s">
        <v>192</v>
      </c>
      <c r="B201" s="235">
        <f t="shared" ref="B201:Q201" si="40">IF(B$119=0,0,B$119/B$108)</f>
        <v>0.1122725664576282</v>
      </c>
      <c r="C201" s="235">
        <f t="shared" si="40"/>
        <v>0.11344830857487875</v>
      </c>
      <c r="D201" s="235">
        <f t="shared" si="40"/>
        <v>0.11387723086117615</v>
      </c>
      <c r="E201" s="235">
        <f t="shared" si="40"/>
        <v>0.10998039461397671</v>
      </c>
      <c r="F201" s="235">
        <f t="shared" si="40"/>
        <v>0.10814423773625112</v>
      </c>
      <c r="G201" s="235">
        <f t="shared" si="40"/>
        <v>0.10694367507460791</v>
      </c>
      <c r="H201" s="235">
        <f t="shared" si="40"/>
        <v>0.10289934110954421</v>
      </c>
      <c r="I201" s="235">
        <f t="shared" si="40"/>
        <v>0.1040136824556233</v>
      </c>
      <c r="J201" s="235">
        <f t="shared" si="40"/>
        <v>0.10791602245184798</v>
      </c>
      <c r="K201" s="235">
        <f t="shared" si="40"/>
        <v>0.10222375742475667</v>
      </c>
      <c r="L201" s="235">
        <f t="shared" si="40"/>
        <v>0.11179766271285979</v>
      </c>
      <c r="M201" s="235">
        <f t="shared" si="40"/>
        <v>0.10929965655101689</v>
      </c>
      <c r="N201" s="235">
        <f t="shared" si="40"/>
        <v>0.10876605048955598</v>
      </c>
      <c r="O201" s="235">
        <f t="shared" si="40"/>
        <v>0.10515466714924168</v>
      </c>
      <c r="P201" s="235">
        <f t="shared" si="40"/>
        <v>0.10826745486330856</v>
      </c>
      <c r="Q201" s="235">
        <f t="shared" si="40"/>
        <v>0.10623482853726723</v>
      </c>
    </row>
    <row r="202" spans="1:17" x14ac:dyDescent="0.25">
      <c r="A202" s="142" t="s">
        <v>191</v>
      </c>
      <c r="B202" s="235">
        <f t="shared" ref="B202:Q202" si="41">IF(B$130=0,0,B$130/B$108)</f>
        <v>1.6699605009006056E-2</v>
      </c>
      <c r="C202" s="235">
        <f t="shared" si="41"/>
        <v>1.6874486812905567E-2</v>
      </c>
      <c r="D202" s="235">
        <f t="shared" si="41"/>
        <v>1.6938285414707651E-2</v>
      </c>
      <c r="E202" s="235">
        <f t="shared" si="41"/>
        <v>1.6358663623149437E-2</v>
      </c>
      <c r="F202" s="235">
        <f t="shared" si="41"/>
        <v>1.6085550648537252E-2</v>
      </c>
      <c r="G202" s="235">
        <f t="shared" si="41"/>
        <v>1.5906976996303442E-2</v>
      </c>
      <c r="H202" s="235">
        <f t="shared" si="41"/>
        <v>1.5305416153151596E-2</v>
      </c>
      <c r="I202" s="235">
        <f t="shared" si="41"/>
        <v>1.5471165106006855E-2</v>
      </c>
      <c r="J202" s="235">
        <f t="shared" si="41"/>
        <v>1.6051605534189228E-2</v>
      </c>
      <c r="K202" s="235">
        <f t="shared" si="41"/>
        <v>1.5254920885468362E-2</v>
      </c>
      <c r="L202" s="235">
        <f t="shared" si="41"/>
        <v>1.6628967049928833E-2</v>
      </c>
      <c r="M202" s="235">
        <f t="shared" si="41"/>
        <v>1.6257409531213129E-2</v>
      </c>
      <c r="N202" s="235">
        <f t="shared" si="41"/>
        <v>1.6185304243925887E-2</v>
      </c>
      <c r="O202" s="235">
        <f t="shared" si="41"/>
        <v>1.5640877033915253E-2</v>
      </c>
      <c r="P202" s="235">
        <f t="shared" si="41"/>
        <v>1.6113221697602997E-2</v>
      </c>
      <c r="Q202" s="235">
        <f t="shared" si="41"/>
        <v>1.5801542003953301E-2</v>
      </c>
    </row>
    <row r="203" spans="1:17" x14ac:dyDescent="0.25">
      <c r="A203" s="127" t="s">
        <v>181</v>
      </c>
      <c r="B203" s="237">
        <f t="shared" ref="B203:Q203" si="42">IF(B$131=0,0,B$131/B$108)</f>
        <v>0.25161508106010388</v>
      </c>
      <c r="C203" s="237">
        <f t="shared" si="42"/>
        <v>0.24899814520532224</v>
      </c>
      <c r="D203" s="237">
        <f t="shared" si="42"/>
        <v>0.24583556609275772</v>
      </c>
      <c r="E203" s="237">
        <f t="shared" si="42"/>
        <v>0.25590904008978432</v>
      </c>
      <c r="F203" s="237">
        <f t="shared" si="42"/>
        <v>0.25970891818707742</v>
      </c>
      <c r="G203" s="237">
        <f t="shared" si="42"/>
        <v>0.26088896840386694</v>
      </c>
      <c r="H203" s="237">
        <f t="shared" si="42"/>
        <v>0.27079551296737697</v>
      </c>
      <c r="I203" s="237">
        <f t="shared" si="42"/>
        <v>0.26840886693163368</v>
      </c>
      <c r="J203" s="237">
        <f t="shared" si="42"/>
        <v>0.2570231514835013</v>
      </c>
      <c r="K203" s="237">
        <f t="shared" si="42"/>
        <v>0.26188880891587996</v>
      </c>
      <c r="L203" s="237">
        <f t="shared" si="42"/>
        <v>0.25258687663748219</v>
      </c>
      <c r="M203" s="237">
        <f t="shared" si="42"/>
        <v>0.25769854688031607</v>
      </c>
      <c r="N203" s="237">
        <f t="shared" si="42"/>
        <v>0.25909548422366158</v>
      </c>
      <c r="O203" s="237">
        <f t="shared" si="42"/>
        <v>0.26618043908120831</v>
      </c>
      <c r="P203" s="237">
        <f t="shared" si="42"/>
        <v>0.26038778268801926</v>
      </c>
      <c r="Q203" s="237">
        <f t="shared" si="42"/>
        <v>0.26397010473177063</v>
      </c>
    </row>
    <row r="204" spans="1:17" x14ac:dyDescent="0.25">
      <c r="A204" s="142" t="s">
        <v>190</v>
      </c>
      <c r="B204" s="235">
        <f t="shared" ref="B204:Q204" si="43">IF(B$132=0,0,B$132/B$108)</f>
        <v>0.22125754116419655</v>
      </c>
      <c r="C204" s="235">
        <f t="shared" si="43"/>
        <v>0.24324005378834199</v>
      </c>
      <c r="D204" s="235">
        <f t="shared" si="43"/>
        <v>0.23851296445574688</v>
      </c>
      <c r="E204" s="235">
        <f t="shared" si="43"/>
        <v>0.17373734781521558</v>
      </c>
      <c r="F204" s="235">
        <f t="shared" si="43"/>
        <v>0.1377504027883702</v>
      </c>
      <c r="G204" s="235">
        <f t="shared" si="43"/>
        <v>0.10668952322515304</v>
      </c>
      <c r="H204" s="235">
        <f t="shared" si="43"/>
        <v>3.6297166705922979E-2</v>
      </c>
      <c r="I204" s="235">
        <f t="shared" si="43"/>
        <v>5.7672202056351145E-2</v>
      </c>
      <c r="J204" s="235">
        <f t="shared" si="43"/>
        <v>0.11504566618620844</v>
      </c>
      <c r="K204" s="235">
        <f t="shared" si="43"/>
        <v>4.8646934015720893E-2</v>
      </c>
      <c r="L204" s="235">
        <f t="shared" si="43"/>
        <v>0.21188634062201037</v>
      </c>
      <c r="M204" s="235">
        <f t="shared" si="43"/>
        <v>0.16259357981284184</v>
      </c>
      <c r="N204" s="235">
        <f t="shared" si="43"/>
        <v>0.15135004461224072</v>
      </c>
      <c r="O204" s="235">
        <f t="shared" si="43"/>
        <v>8.0801159017727442E-2</v>
      </c>
      <c r="P204" s="235">
        <f t="shared" si="43"/>
        <v>0.14054173415277604</v>
      </c>
      <c r="Q204" s="235">
        <f t="shared" si="43"/>
        <v>0.10211581297997488</v>
      </c>
    </row>
    <row r="205" spans="1:17" x14ac:dyDescent="0.25">
      <c r="A205" s="142" t="s">
        <v>189</v>
      </c>
      <c r="B205" s="235">
        <f t="shared" ref="B205:Q205" si="44">IF(B$138=0,0,B$138/B$108)</f>
        <v>3.0357539895907358E-2</v>
      </c>
      <c r="C205" s="235">
        <f t="shared" si="44"/>
        <v>5.7580914169802653E-3</v>
      </c>
      <c r="D205" s="235">
        <f t="shared" si="44"/>
        <v>7.3226016370108483E-3</v>
      </c>
      <c r="E205" s="235">
        <f t="shared" si="44"/>
        <v>8.2171692274568747E-2</v>
      </c>
      <c r="F205" s="235">
        <f t="shared" si="44"/>
        <v>0.12195851539870722</v>
      </c>
      <c r="G205" s="235">
        <f t="shared" si="44"/>
        <v>0.1541994451787139</v>
      </c>
      <c r="H205" s="235">
        <f t="shared" si="44"/>
        <v>0.23449834626145397</v>
      </c>
      <c r="I205" s="235">
        <f t="shared" si="44"/>
        <v>0.2107366648752825</v>
      </c>
      <c r="J205" s="235">
        <f t="shared" si="44"/>
        <v>0.14197748529729287</v>
      </c>
      <c r="K205" s="235">
        <f t="shared" si="44"/>
        <v>0.21324187490015903</v>
      </c>
      <c r="L205" s="235">
        <f t="shared" si="44"/>
        <v>4.0700536015471842E-2</v>
      </c>
      <c r="M205" s="235">
        <f t="shared" si="44"/>
        <v>9.5104967067474261E-2</v>
      </c>
      <c r="N205" s="235">
        <f t="shared" si="44"/>
        <v>0.10774543961142082</v>
      </c>
      <c r="O205" s="235">
        <f t="shared" si="44"/>
        <v>0.18537928006348087</v>
      </c>
      <c r="P205" s="235">
        <f t="shared" si="44"/>
        <v>0.11984604853524324</v>
      </c>
      <c r="Q205" s="235">
        <f t="shared" si="44"/>
        <v>0.16185429175179575</v>
      </c>
    </row>
    <row r="206" spans="1:17" x14ac:dyDescent="0.25">
      <c r="A206" s="127" t="s">
        <v>180</v>
      </c>
      <c r="B206" s="236">
        <f t="shared" ref="B206:Q206" si="45">IF(B$139=0,0,B$139/B$108)</f>
        <v>0.17066997098529391</v>
      </c>
      <c r="C206" s="236">
        <f t="shared" si="45"/>
        <v>0.16723695343198447</v>
      </c>
      <c r="D206" s="236">
        <f t="shared" si="45"/>
        <v>0.16819245004770078</v>
      </c>
      <c r="E206" s="236">
        <f t="shared" si="45"/>
        <v>0.17817071817049157</v>
      </c>
      <c r="F206" s="236">
        <f t="shared" si="45"/>
        <v>0.18381905443687449</v>
      </c>
      <c r="G206" s="236">
        <f t="shared" si="45"/>
        <v>0.18881667537761743</v>
      </c>
      <c r="H206" s="236">
        <f t="shared" si="45"/>
        <v>0.19972084406185006</v>
      </c>
      <c r="I206" s="236">
        <f t="shared" si="45"/>
        <v>0.19637348335787286</v>
      </c>
      <c r="J206" s="236">
        <f t="shared" si="45"/>
        <v>0.18767913633882258</v>
      </c>
      <c r="K206" s="236">
        <f t="shared" si="45"/>
        <v>0.20831182437617196</v>
      </c>
      <c r="L206" s="236">
        <f t="shared" si="45"/>
        <v>0.17214186223942526</v>
      </c>
      <c r="M206" s="236">
        <f t="shared" si="45"/>
        <v>0.17988404886753059</v>
      </c>
      <c r="N206" s="236">
        <f t="shared" si="45"/>
        <v>0.18179973913021211</v>
      </c>
      <c r="O206" s="236">
        <f t="shared" si="45"/>
        <v>0.19273080721835339</v>
      </c>
      <c r="P206" s="236">
        <f t="shared" si="45"/>
        <v>0.18361903403090715</v>
      </c>
      <c r="Q206" s="236">
        <f t="shared" si="45"/>
        <v>0.18938301281243508</v>
      </c>
    </row>
    <row r="207" spans="1:17" x14ac:dyDescent="0.25">
      <c r="A207" s="142" t="s">
        <v>188</v>
      </c>
      <c r="B207" s="235">
        <f t="shared" ref="B207:Q207" si="46">IF(B$140=0,0,B$140/B$108)</f>
        <v>0.10014489583970869</v>
      </c>
      <c r="C207" s="235">
        <f t="shared" si="46"/>
        <v>0.11027870373577589</v>
      </c>
      <c r="D207" s="235">
        <f t="shared" si="46"/>
        <v>0.11013314699977138</v>
      </c>
      <c r="E207" s="235">
        <f t="shared" si="46"/>
        <v>7.8982489805633382E-2</v>
      </c>
      <c r="F207" s="235">
        <f t="shared" si="46"/>
        <v>6.2657058025984952E-2</v>
      </c>
      <c r="G207" s="235">
        <f t="shared" si="46"/>
        <v>4.9712518239915564E-2</v>
      </c>
      <c r="H207" s="235">
        <f t="shared" si="46"/>
        <v>1.642870999973586E-2</v>
      </c>
      <c r="I207" s="235">
        <f t="shared" si="46"/>
        <v>2.6196239705337795E-2</v>
      </c>
      <c r="J207" s="235">
        <f t="shared" si="46"/>
        <v>5.5131918229844888E-2</v>
      </c>
      <c r="K207" s="235">
        <f t="shared" si="46"/>
        <v>0</v>
      </c>
      <c r="L207" s="235">
        <f t="shared" si="46"/>
        <v>9.5903332378177664E-2</v>
      </c>
      <c r="M207" s="235">
        <f t="shared" si="46"/>
        <v>7.3592597246114916E-2</v>
      </c>
      <c r="N207" s="235">
        <f t="shared" si="46"/>
        <v>6.8503583531103626E-2</v>
      </c>
      <c r="O207" s="235">
        <f t="shared" si="46"/>
        <v>3.6571967721330971E-2</v>
      </c>
      <c r="P207" s="235">
        <f t="shared" si="46"/>
        <v>6.3611559876356957E-2</v>
      </c>
      <c r="Q207" s="235">
        <f t="shared" si="46"/>
        <v>4.621933969191902E-2</v>
      </c>
    </row>
    <row r="208" spans="1:17" x14ac:dyDescent="0.25">
      <c r="A208" s="142" t="s">
        <v>187</v>
      </c>
      <c r="B208" s="235">
        <f t="shared" ref="B208:Q208" si="47">IF(B$141=0,0,B$141/B$108)</f>
        <v>5.3096417795825371E-2</v>
      </c>
      <c r="C208" s="235">
        <f t="shared" si="47"/>
        <v>5.3652454739197851E-2</v>
      </c>
      <c r="D208" s="235">
        <f t="shared" si="47"/>
        <v>5.3855302484054401E-2</v>
      </c>
      <c r="E208" s="235">
        <f t="shared" si="47"/>
        <v>5.2012394176250587E-2</v>
      </c>
      <c r="F208" s="235">
        <f t="shared" si="47"/>
        <v>5.1144031086366205E-2</v>
      </c>
      <c r="G208" s="235">
        <f t="shared" si="47"/>
        <v>5.0576255905982033E-2</v>
      </c>
      <c r="H208" s="235">
        <f t="shared" si="47"/>
        <v>4.8663592352540308E-2</v>
      </c>
      <c r="I208" s="235">
        <f t="shared" si="47"/>
        <v>4.9190591383072933E-2</v>
      </c>
      <c r="J208" s="235">
        <f t="shared" si="47"/>
        <v>5.1036102547183521E-2</v>
      </c>
      <c r="K208" s="235">
        <f t="shared" si="47"/>
        <v>4.8344092454076136E-2</v>
      </c>
      <c r="L208" s="235">
        <f t="shared" si="47"/>
        <v>5.2871824304818453E-2</v>
      </c>
      <c r="M208" s="235">
        <f t="shared" si="47"/>
        <v>5.1690456647423583E-2</v>
      </c>
      <c r="N208" s="235">
        <f t="shared" si="47"/>
        <v>5.1438101408101532E-2</v>
      </c>
      <c r="O208" s="235">
        <f t="shared" si="47"/>
        <v>4.9730190698404009E-2</v>
      </c>
      <c r="P208" s="235">
        <f t="shared" si="47"/>
        <v>5.1202303452129873E-2</v>
      </c>
      <c r="Q208" s="235">
        <f t="shared" si="47"/>
        <v>5.0241025198363293E-2</v>
      </c>
    </row>
    <row r="209" spans="1:17" x14ac:dyDescent="0.25">
      <c r="A209" s="142" t="s">
        <v>186</v>
      </c>
      <c r="B209" s="235">
        <f t="shared" ref="B209:Q209" si="48">IF(B$152=0,0,B$152/B$108)</f>
        <v>1.7428657349759832E-2</v>
      </c>
      <c r="C209" s="235">
        <f t="shared" si="48"/>
        <v>3.3057949570107154E-3</v>
      </c>
      <c r="D209" s="235">
        <f t="shared" si="48"/>
        <v>4.2040005638750025E-3</v>
      </c>
      <c r="E209" s="235">
        <f t="shared" si="48"/>
        <v>4.7175834188607602E-2</v>
      </c>
      <c r="F209" s="235">
        <f t="shared" si="48"/>
        <v>7.001796532452334E-2</v>
      </c>
      <c r="G209" s="235">
        <f t="shared" si="48"/>
        <v>8.8527901231719816E-2</v>
      </c>
      <c r="H209" s="235">
        <f t="shared" si="48"/>
        <v>0.13462854170957386</v>
      </c>
      <c r="I209" s="235">
        <f t="shared" si="48"/>
        <v>0.12098665226946211</v>
      </c>
      <c r="J209" s="235">
        <f t="shared" si="48"/>
        <v>8.1511115561794176E-2</v>
      </c>
      <c r="K209" s="235">
        <f t="shared" si="48"/>
        <v>0.15996773192209582</v>
      </c>
      <c r="L209" s="235">
        <f t="shared" si="48"/>
        <v>2.3366705556429151E-2</v>
      </c>
      <c r="M209" s="235">
        <f t="shared" si="48"/>
        <v>5.4600994973992074E-2</v>
      </c>
      <c r="N209" s="235">
        <f t="shared" si="48"/>
        <v>6.185805419100697E-2</v>
      </c>
      <c r="O209" s="235">
        <f t="shared" si="48"/>
        <v>0.10642864879861844</v>
      </c>
      <c r="P209" s="235">
        <f t="shared" si="48"/>
        <v>6.8805170702420301E-2</v>
      </c>
      <c r="Q209" s="235">
        <f t="shared" si="48"/>
        <v>9.2922647922152768E-2</v>
      </c>
    </row>
    <row r="210" spans="1:17" x14ac:dyDescent="0.25">
      <c r="A210" s="72" t="s">
        <v>179</v>
      </c>
      <c r="B210" s="234">
        <f t="shared" ref="B210:Q210" si="49">IF(B$153=0,0,B$153/B$108)</f>
        <v>0.29955090775839149</v>
      </c>
      <c r="C210" s="234">
        <f t="shared" si="49"/>
        <v>0.30268786836795497</v>
      </c>
      <c r="D210" s="234">
        <f t="shared" si="49"/>
        <v>0.30383226244633094</v>
      </c>
      <c r="E210" s="234">
        <f t="shared" si="49"/>
        <v>0.29343523606611599</v>
      </c>
      <c r="F210" s="234">
        <f t="shared" si="49"/>
        <v>0.28853624357967378</v>
      </c>
      <c r="G210" s="234">
        <f t="shared" si="49"/>
        <v>0.28533306005530157</v>
      </c>
      <c r="H210" s="234">
        <f t="shared" si="49"/>
        <v>0.27454249964738442</v>
      </c>
      <c r="I210" s="234">
        <f t="shared" si="49"/>
        <v>0.27751563878816182</v>
      </c>
      <c r="J210" s="234">
        <f t="shared" si="49"/>
        <v>0.28792734954826216</v>
      </c>
      <c r="K210" s="234">
        <f t="shared" si="49"/>
        <v>0.27363673551321133</v>
      </c>
      <c r="L210" s="234">
        <f t="shared" si="49"/>
        <v>0.29828383199508007</v>
      </c>
      <c r="M210" s="234">
        <f t="shared" si="49"/>
        <v>0.29161898022429145</v>
      </c>
      <c r="N210" s="234">
        <f t="shared" si="49"/>
        <v>0.29032558410807052</v>
      </c>
      <c r="O210" s="234">
        <f t="shared" si="49"/>
        <v>0.28055986420756379</v>
      </c>
      <c r="P210" s="234">
        <f t="shared" si="49"/>
        <v>0.28903259591027103</v>
      </c>
      <c r="Q210" s="234">
        <f t="shared" si="49"/>
        <v>0.28344180887595022</v>
      </c>
    </row>
    <row r="211" spans="1:17" x14ac:dyDescent="0.25">
      <c r="A211" s="40"/>
      <c r="B211" s="40"/>
      <c r="C211" s="40"/>
      <c r="D211" s="40"/>
      <c r="E211" s="40"/>
      <c r="F211" s="40"/>
      <c r="G211" s="40"/>
      <c r="H211" s="40"/>
      <c r="I211" s="40"/>
      <c r="J211" s="40"/>
      <c r="K211" s="40"/>
      <c r="L211" s="40"/>
      <c r="M211" s="40"/>
      <c r="N211" s="40"/>
      <c r="O211" s="40"/>
      <c r="P211" s="40"/>
      <c r="Q211" s="40"/>
    </row>
    <row r="212" spans="1:17" ht="12.75" x14ac:dyDescent="0.25">
      <c r="A212" s="80" t="s">
        <v>128</v>
      </c>
      <c r="B212" s="233"/>
      <c r="C212" s="233"/>
      <c r="D212" s="233"/>
      <c r="E212" s="233"/>
      <c r="F212" s="233"/>
      <c r="G212" s="233"/>
      <c r="H212" s="233"/>
      <c r="I212" s="233"/>
      <c r="J212" s="233"/>
      <c r="K212" s="233"/>
      <c r="L212" s="233"/>
      <c r="M212" s="233"/>
      <c r="N212" s="233"/>
      <c r="O212" s="233"/>
      <c r="P212" s="233"/>
      <c r="Q212" s="233"/>
    </row>
    <row r="213" spans="1:17" x14ac:dyDescent="0.25">
      <c r="A213" s="40"/>
      <c r="B213" s="40"/>
      <c r="C213" s="40"/>
      <c r="D213" s="40"/>
      <c r="E213" s="40"/>
      <c r="F213" s="40"/>
      <c r="G213" s="40"/>
      <c r="H213" s="40"/>
      <c r="I213" s="40"/>
      <c r="J213" s="40"/>
      <c r="K213" s="40"/>
      <c r="L213" s="40"/>
      <c r="M213" s="40"/>
      <c r="N213" s="40"/>
      <c r="O213" s="40"/>
      <c r="P213" s="40"/>
      <c r="Q213" s="40"/>
    </row>
    <row r="214" spans="1:17" x14ac:dyDescent="0.25">
      <c r="A214" s="78" t="s">
        <v>194</v>
      </c>
      <c r="B214" s="253">
        <f>IF(B$5=0,0,(B$5-B$15)/(CHI_fec!B$5-CHI_fec!B$15))</f>
        <v>0.42783363290827425</v>
      </c>
      <c r="C214" s="253">
        <f>IF(C$5=0,0,(C$5-C$15)/(CHI_fec!C$5-CHI_fec!C$15))</f>
        <v>0.41870962446186072</v>
      </c>
      <c r="D214" s="253">
        <f>IF(D$5=0,0,(D$5-D$15)/(CHI_fec!D$5-CHI_fec!D$15))</f>
        <v>0.42192842506303413</v>
      </c>
      <c r="E214" s="253">
        <f>IF(E$5=0,0,(E$5-E$15)/(CHI_fec!E$5-CHI_fec!E$15))</f>
        <v>0.44038871166318566</v>
      </c>
      <c r="F214" s="253">
        <f>IF(F$5=0,0,(F$5-F$15)/(CHI_fec!F$5-CHI_fec!F$15))</f>
        <v>0.44654314720460914</v>
      </c>
      <c r="G214" s="253">
        <f>IF(G$5=0,0,(G$5-G$15)/(CHI_fec!G$5-CHI_fec!G$15))</f>
        <v>0.45025069880146501</v>
      </c>
      <c r="H214" s="253">
        <f>IF(H$5=0,0,(H$5-H$15)/(CHI_fec!H$5-CHI_fec!H$15))</f>
        <v>0.45883527315436268</v>
      </c>
      <c r="I214" s="253">
        <f>IF(I$5=0,0,(I$5-I$15)/(CHI_fec!I$5-CHI_fec!I$15))</f>
        <v>0.45909527809869499</v>
      </c>
      <c r="J214" s="253">
        <f>IF(J$5=0,0,(J$5-J$15)/(CHI_fec!J$5-CHI_fec!J$15))</f>
        <v>0.4776402659797423</v>
      </c>
      <c r="K214" s="253">
        <f>IF(K$5=0,0,(K$5-K$15)/(CHI_fec!K$5-CHI_fec!K$15))</f>
        <v>0.50456021645946902</v>
      </c>
      <c r="L214" s="253">
        <f>IF(L$5=0,0,(L$5-L$15)/(CHI_fec!L$5-CHI_fec!L$15))</f>
        <v>0.50561650980494999</v>
      </c>
      <c r="M214" s="253">
        <f>IF(M$5=0,0,(M$5-M$15)/(CHI_fec!M$5-CHI_fec!M$15))</f>
        <v>0.52431131154032995</v>
      </c>
      <c r="N214" s="253">
        <f>IF(N$5=0,0,(N$5-N$15)/(CHI_fec!N$5-CHI_fec!N$15))</f>
        <v>0.50744860637637934</v>
      </c>
      <c r="O214" s="253">
        <f>IF(O$5=0,0,(O$5-O$15)/(CHI_fec!O$5-CHI_fec!O$15))</f>
        <v>0.54681704474569526</v>
      </c>
      <c r="P214" s="253">
        <f>IF(P$5=0,0,(P$5-P$15)/(CHI_fec!P$5-CHI_fec!P$15))</f>
        <v>0.53873025724709656</v>
      </c>
      <c r="Q214" s="253">
        <f>IF(Q$5=0,0,(Q$5-Q$15)/(CHI_fec!Q$5-CHI_fec!Q$15))</f>
        <v>0.54779298538093935</v>
      </c>
    </row>
    <row r="215" spans="1:17" x14ac:dyDescent="0.25">
      <c r="A215" s="132" t="s">
        <v>83</v>
      </c>
      <c r="B215" s="252">
        <f>IF(B$6=0,0,B$6/CHI_fec!B$6)</f>
        <v>0.3562931523789033</v>
      </c>
      <c r="C215" s="252">
        <f>IF(C$6=0,0,C$6/CHI_fec!C$6)</f>
        <v>0.3562931523789033</v>
      </c>
      <c r="D215" s="252">
        <f>IF(D$6=0,0,D$6/CHI_fec!D$6)</f>
        <v>0.36008195297632384</v>
      </c>
      <c r="E215" s="252">
        <f>IF(E$6=0,0,E$6/CHI_fec!E$6)</f>
        <v>0.36319455442004095</v>
      </c>
      <c r="F215" s="252">
        <f>IF(F$6=0,0,F$6/CHI_fec!F$6)</f>
        <v>0.36506446425439487</v>
      </c>
      <c r="G215" s="252">
        <f>IF(G$6=0,0,G$6/CHI_fec!G$6)</f>
        <v>0.36952973193262889</v>
      </c>
      <c r="H215" s="252">
        <f>IF(H$6=0,0,H$6/CHI_fec!H$6)</f>
        <v>0.36952973193262884</v>
      </c>
      <c r="I215" s="252">
        <f>IF(I$6=0,0,I$6/CHI_fec!I$6)</f>
        <v>0.37270249390937221</v>
      </c>
      <c r="J215" s="252">
        <f>IF(J$6=0,0,J$6/CHI_fec!J$6)</f>
        <v>0.38506395175652175</v>
      </c>
      <c r="K215" s="252">
        <f>IF(K$6=0,0,K$6/CHI_fec!K$6)</f>
        <v>0.38506395175652181</v>
      </c>
      <c r="L215" s="252">
        <f>IF(L$6=0,0,L$6/CHI_fec!L$6)</f>
        <v>0.40013145339928224</v>
      </c>
      <c r="M215" s="252">
        <f>IF(M$6=0,0,M$6/CHI_fec!M$6)</f>
        <v>0.40813523469963853</v>
      </c>
      <c r="N215" s="252">
        <f>IF(N$6=0,0,N$6/CHI_fec!N$6)</f>
        <v>0.40813523469963858</v>
      </c>
      <c r="O215" s="252">
        <f>IF(O$6=0,0,O$6/CHI_fec!O$6)</f>
        <v>0.40813523469963858</v>
      </c>
      <c r="P215" s="252">
        <f>IF(P$6=0,0,P$6/CHI_fec!P$6)</f>
        <v>0.40813523469963864</v>
      </c>
      <c r="Q215" s="252">
        <f>IF(Q$6=0,0,Q$6/CHI_fec!Q$6)</f>
        <v>0.42091272616587272</v>
      </c>
    </row>
    <row r="216" spans="1:17" x14ac:dyDescent="0.25">
      <c r="A216" s="76" t="s">
        <v>82</v>
      </c>
      <c r="B216" s="251">
        <f>IF(B$7=0,0,B$7/CHI_fec!B$7)</f>
        <v>9.3542174575815165E-2</v>
      </c>
      <c r="C216" s="251">
        <f>IF(C$7=0,0,C$7/CHI_fec!C$7)</f>
        <v>9.3542174575815151E-2</v>
      </c>
      <c r="D216" s="251">
        <f>IF(D$7=0,0,D$7/CHI_fec!D$7)</f>
        <v>9.4536896603309967E-2</v>
      </c>
      <c r="E216" s="251">
        <f>IF(E$7=0,0,E$7/CHI_fec!E$7)</f>
        <v>9.5354087463389955E-2</v>
      </c>
      <c r="F216" s="251">
        <f>IF(F$7=0,0,F$7/CHI_fec!F$7)</f>
        <v>9.5845018683926461E-2</v>
      </c>
      <c r="G216" s="251">
        <f>IF(G$7=0,0,G$7/CHI_fec!G$7)</f>
        <v>9.7017342221149272E-2</v>
      </c>
      <c r="H216" s="251">
        <f>IF(H$7=0,0,H$7/CHI_fec!H$7)</f>
        <v>9.7017342221149286E-2</v>
      </c>
      <c r="I216" s="251">
        <f>IF(I$7=0,0,I$7/CHI_fec!I$7)</f>
        <v>9.7850327791414754E-2</v>
      </c>
      <c r="J216" s="251">
        <f>IF(J$7=0,0,J$7/CHI_fec!J$7)</f>
        <v>0.1010957386005452</v>
      </c>
      <c r="K216" s="251">
        <f>IF(K$7=0,0,K$7/CHI_fec!K$7)</f>
        <v>0.1010957386005452</v>
      </c>
      <c r="L216" s="251">
        <f>IF(L$7=0,0,L$7/CHI_fec!L$7)</f>
        <v>0.10505160151757817</v>
      </c>
      <c r="M216" s="251">
        <f>IF(M$7=0,0,M$7/CHI_fec!M$7)</f>
        <v>0.10715293605815437</v>
      </c>
      <c r="N216" s="251">
        <f>IF(N$7=0,0,N$7/CHI_fec!N$7)</f>
        <v>0.10715293605815439</v>
      </c>
      <c r="O216" s="251">
        <f>IF(O$7=0,0,O$7/CHI_fec!O$7)</f>
        <v>0.10715293605815439</v>
      </c>
      <c r="P216" s="251">
        <f>IF(P$7=0,0,P$7/CHI_fec!P$7)</f>
        <v>0.10715293605815439</v>
      </c>
      <c r="Q216" s="251">
        <f>IF(Q$7=0,0,Q$7/CHI_fec!Q$7)</f>
        <v>0.11050757346669032</v>
      </c>
    </row>
    <row r="217" spans="1:17" x14ac:dyDescent="0.25">
      <c r="A217" s="76" t="s">
        <v>81</v>
      </c>
      <c r="B217" s="251">
        <f>IF(B$8=0,0,B$8/CHI_fec!B$8)</f>
        <v>0.50752054162863713</v>
      </c>
      <c r="C217" s="251">
        <f>IF(C$8=0,0,C$8/CHI_fec!C$8)</f>
        <v>0.50752054162863725</v>
      </c>
      <c r="D217" s="251">
        <f>IF(D$8=0,0,D$8/CHI_fec!D$8)</f>
        <v>0.51291748546122817</v>
      </c>
      <c r="E217" s="251">
        <f>IF(E$8=0,0,E$8/CHI_fec!E$8)</f>
        <v>0.51735121976131793</v>
      </c>
      <c r="F217" s="251">
        <f>IF(F$8=0,0,F$8/CHI_fec!F$8)</f>
        <v>0.52001480632084507</v>
      </c>
      <c r="G217" s="251">
        <f>IF(G$8=0,0,G$8/CHI_fec!G$8)</f>
        <v>0.52637534133377772</v>
      </c>
      <c r="H217" s="251">
        <f>IF(H$8=0,0,H$8/CHI_fec!H$8)</f>
        <v>0.52637534133377772</v>
      </c>
      <c r="I217" s="251">
        <f>IF(I$8=0,0,I$8/CHI_fec!I$8)</f>
        <v>0.5308947710958829</v>
      </c>
      <c r="J217" s="251">
        <f>IF(J$8=0,0,J$8/CHI_fec!J$8)</f>
        <v>0.54850300672998553</v>
      </c>
      <c r="K217" s="251">
        <f>IF(K$8=0,0,K$8/CHI_fec!K$8)</f>
        <v>0.54850300672998553</v>
      </c>
      <c r="L217" s="251">
        <f>IF(L$8=0,0,L$8/CHI_fec!L$8)</f>
        <v>0.56996585703644276</v>
      </c>
      <c r="M217" s="251">
        <f>IF(M$8=0,0,M$8/CHI_fec!M$8)</f>
        <v>0.58136681547056435</v>
      </c>
      <c r="N217" s="251">
        <f>IF(N$8=0,0,N$8/CHI_fec!N$8)</f>
        <v>0.58136681547056424</v>
      </c>
      <c r="O217" s="251">
        <f>IF(O$8=0,0,O$8/CHI_fec!O$8)</f>
        <v>0.58136681547056424</v>
      </c>
      <c r="P217" s="251">
        <f>IF(P$8=0,0,P$8/CHI_fec!P$8)</f>
        <v>0.58136681547056435</v>
      </c>
      <c r="Q217" s="251">
        <f>IF(Q$8=0,0,Q$8/CHI_fec!Q$8)</f>
        <v>0.59956766874630196</v>
      </c>
    </row>
    <row r="218" spans="1:17" x14ac:dyDescent="0.25">
      <c r="A218" s="76" t="s">
        <v>80</v>
      </c>
      <c r="B218" s="251">
        <f>IF(B$9=0,0,B$9/CHI_fec!B$9)</f>
        <v>0.35974677983520753</v>
      </c>
      <c r="C218" s="251">
        <f>IF(C$9=0,0,C$9/CHI_fec!C$9)</f>
        <v>0.35974677983520753</v>
      </c>
      <c r="D218" s="251">
        <f>IF(D$9=0,0,D$9/CHI_fec!D$9)</f>
        <v>0.36357230610552499</v>
      </c>
      <c r="E218" s="251">
        <f>IF(E$9=0,0,E$9/CHI_fec!E$9)</f>
        <v>0.36671507867584058</v>
      </c>
      <c r="F218" s="251">
        <f>IF(F$9=0,0,F$9/CHI_fec!F$9)</f>
        <v>0.36860311395521533</v>
      </c>
      <c r="G218" s="251">
        <f>IF(G$9=0,0,G$9/CHI_fec!G$9)</f>
        <v>0.37311166444972094</v>
      </c>
      <c r="H218" s="251">
        <f>IF(H$9=0,0,H$9/CHI_fec!H$9)</f>
        <v>0.37311166444972105</v>
      </c>
      <c r="I218" s="251">
        <f>IF(I$9=0,0,I$9/CHI_fec!I$9)</f>
        <v>0.37631518070226799</v>
      </c>
      <c r="J218" s="251">
        <f>IF(J$9=0,0,J$9/CHI_fec!J$9)</f>
        <v>0.38879646086409247</v>
      </c>
      <c r="K218" s="251">
        <f>IF(K$9=0,0,K$9/CHI_fec!K$9)</f>
        <v>0.38879646086409253</v>
      </c>
      <c r="L218" s="251">
        <f>IF(L$9=0,0,L$9/CHI_fec!L$9)</f>
        <v>0.40401001509591872</v>
      </c>
      <c r="M218" s="251">
        <f>IF(M$9=0,0,M$9/CHI_fec!M$9)</f>
        <v>0.41209137879904811</v>
      </c>
      <c r="N218" s="251">
        <f>IF(N$9=0,0,N$9/CHI_fec!N$9)</f>
        <v>0.41209137879904817</v>
      </c>
      <c r="O218" s="251">
        <f>IF(O$9=0,0,O$9/CHI_fec!O$9)</f>
        <v>0.41209137879904811</v>
      </c>
      <c r="P218" s="251">
        <f>IF(P$9=0,0,P$9/CHI_fec!P$9)</f>
        <v>0.41209137879904817</v>
      </c>
      <c r="Q218" s="251">
        <f>IF(Q$9=0,0,Q$9/CHI_fec!Q$9)</f>
        <v>0.42499272528482401</v>
      </c>
    </row>
    <row r="219" spans="1:17" x14ac:dyDescent="0.25">
      <c r="A219" s="129" t="s">
        <v>79</v>
      </c>
      <c r="B219" s="250">
        <f>IF(B$10=0,0,B$10/CHI_fec!B$10)</f>
        <v>0.59479621640350344</v>
      </c>
      <c r="C219" s="250">
        <f>IF(C$10=0,0,C$10/CHI_fec!C$10)</f>
        <v>0.59479621640350333</v>
      </c>
      <c r="D219" s="250">
        <f>IF(D$10=0,0,D$10/CHI_fec!D$10)</f>
        <v>0.60112124467027295</v>
      </c>
      <c r="E219" s="250">
        <f>IF(E$10=0,0,E$10/CHI_fec!E$10)</f>
        <v>0.60631742525789822</v>
      </c>
      <c r="F219" s="250">
        <f>IF(F$10=0,0,F$10/CHI_fec!F$10)</f>
        <v>0.60943905498067963</v>
      </c>
      <c r="G219" s="250">
        <f>IF(G$10=0,0,G$10/CHI_fec!G$10)</f>
        <v>0.61689337820443313</v>
      </c>
      <c r="H219" s="250">
        <f>IF(H$10=0,0,H$10/CHI_fec!H$10)</f>
        <v>0.61689337820443313</v>
      </c>
      <c r="I219" s="250">
        <f>IF(I$10=0,0,I$10/CHI_fec!I$10)</f>
        <v>0.62218999085813032</v>
      </c>
      <c r="J219" s="250">
        <f>IF(J$10=0,0,J$10/CHI_fec!J$10)</f>
        <v>0.64282622343129203</v>
      </c>
      <c r="K219" s="250">
        <f>IF(K$10=0,0,K$10/CHI_fec!K$10)</f>
        <v>0.68329931515694675</v>
      </c>
      <c r="L219" s="250">
        <f>IF(L$10=0,0,L$10/CHI_fec!L$10)</f>
        <v>0.66797992876615264</v>
      </c>
      <c r="M219" s="250">
        <f>IF(M$10=0,0,M$10/CHI_fec!M$10)</f>
        <v>0.68134145087957876</v>
      </c>
      <c r="N219" s="250">
        <f>IF(N$10=0,0,N$10/CHI_fec!N$10)</f>
        <v>0.66837345143406557</v>
      </c>
      <c r="O219" s="250">
        <f>IF(O$10=0,0,O$10/CHI_fec!O$10)</f>
        <v>0.68134145087957887</v>
      </c>
      <c r="P219" s="250">
        <f>IF(P$10=0,0,P$10/CHI_fec!P$10)</f>
        <v>0.65808970616256046</v>
      </c>
      <c r="Q219" s="250">
        <f>IF(Q$10=0,0,Q$10/CHI_fec!Q$10)</f>
        <v>0.70267221047599648</v>
      </c>
    </row>
    <row r="220" spans="1:17" x14ac:dyDescent="0.25">
      <c r="A220" s="232" t="s">
        <v>185</v>
      </c>
      <c r="B220" s="254">
        <f>IF(B$15=0,0,B$15/CHI_fec!B$15)</f>
        <v>1</v>
      </c>
      <c r="C220" s="254">
        <f>IF(C$15=0,0,C$15/CHI_fec!C$15)</f>
        <v>1</v>
      </c>
      <c r="D220" s="254">
        <f>IF(D$15=0,0,D$15/CHI_fec!D$15)</f>
        <v>1</v>
      </c>
      <c r="E220" s="254">
        <f>IF(E$15=0,0,E$15/CHI_fec!E$15)</f>
        <v>1</v>
      </c>
      <c r="F220" s="254">
        <f>IF(F$15=0,0,F$15/CHI_fec!F$15)</f>
        <v>1</v>
      </c>
      <c r="G220" s="254">
        <f>IF(G$15=0,0,G$15/CHI_fec!G$15)</f>
        <v>1</v>
      </c>
      <c r="H220" s="254">
        <f>IF(H$15=0,0,H$15/CHI_fec!H$15)</f>
        <v>1</v>
      </c>
      <c r="I220" s="254">
        <f>IF(I$15=0,0,I$15/CHI_fec!I$15)</f>
        <v>1</v>
      </c>
      <c r="J220" s="254">
        <f>IF(J$15=0,0,J$15/CHI_fec!J$15)</f>
        <v>1</v>
      </c>
      <c r="K220" s="254">
        <f>IF(K$15=0,0,K$15/CHI_fec!K$15)</f>
        <v>1</v>
      </c>
      <c r="L220" s="254">
        <f>IF(L$15=0,0,L$15/CHI_fec!L$15)</f>
        <v>1</v>
      </c>
      <c r="M220" s="254">
        <f>IF(M$15=0,0,M$15/CHI_fec!M$15)</f>
        <v>1</v>
      </c>
      <c r="N220" s="254">
        <f>IF(N$15=0,0,N$15/CHI_fec!N$15)</f>
        <v>1</v>
      </c>
      <c r="O220" s="254">
        <f>IF(O$15=0,0,O$15/CHI_fec!O$15)</f>
        <v>1</v>
      </c>
      <c r="P220" s="254">
        <f>IF(P$15=0,0,P$15/CHI_fec!P$15)</f>
        <v>1</v>
      </c>
      <c r="Q220" s="254">
        <f>IF(Q$15=0,0,Q$15/CHI_fec!Q$15)</f>
        <v>1</v>
      </c>
    </row>
    <row r="221" spans="1:17" x14ac:dyDescent="0.25">
      <c r="A221" s="127" t="s">
        <v>184</v>
      </c>
      <c r="B221" s="249">
        <f>IF(B$24=0,0,B$24/CHI_fec!B$24)</f>
        <v>0.46782153212448291</v>
      </c>
      <c r="C221" s="249">
        <f>IF(C$24=0,0,C$24/CHI_fec!C$24)</f>
        <v>0.44753454567658935</v>
      </c>
      <c r="D221" s="249">
        <f>IF(D$24=0,0,D$24/CHI_fec!D$24)</f>
        <v>0.45755903278281934</v>
      </c>
      <c r="E221" s="249">
        <f>IF(E$24=0,0,E$24/CHI_fec!E$24)</f>
        <v>0.47682911688606111</v>
      </c>
      <c r="F221" s="249">
        <f>IF(F$24=0,0,F$24/CHI_fec!F$24)</f>
        <v>0.48192540779842852</v>
      </c>
      <c r="G221" s="249">
        <f>IF(G$24=0,0,G$24/CHI_fec!G$24)</f>
        <v>0.48367806293270299</v>
      </c>
      <c r="H221" s="249">
        <f>IF(H$24=0,0,H$24/CHI_fec!H$24)</f>
        <v>0.48872272702748332</v>
      </c>
      <c r="I221" s="249">
        <f>IF(I$24=0,0,I$24/CHI_fec!I$24)</f>
        <v>0.48915279876356893</v>
      </c>
      <c r="J221" s="249">
        <f>IF(J$24=0,0,J$24/CHI_fec!J$24)</f>
        <v>0.5186527352038498</v>
      </c>
      <c r="K221" s="249">
        <f>IF(K$24=0,0,K$24/CHI_fec!K$24)</f>
        <v>0.54898473226566713</v>
      </c>
      <c r="L221" s="249">
        <f>IF(L$24=0,0,L$24/CHI_fec!L$24)</f>
        <v>0.55922660468987528</v>
      </c>
      <c r="M221" s="249">
        <f>IF(M$24=0,0,M$24/CHI_fec!M$24)</f>
        <v>0.57883199266293872</v>
      </c>
      <c r="N221" s="249">
        <f>IF(N$24=0,0,N$24/CHI_fec!N$24)</f>
        <v>0.55243396955213009</v>
      </c>
      <c r="O221" s="249">
        <f>IF(O$24=0,0,O$24/CHI_fec!O$24)</f>
        <v>0.60468650305548266</v>
      </c>
      <c r="P221" s="249">
        <f>IF(P$24=0,0,P$24/CHI_fec!P$24)</f>
        <v>0.59821904269558623</v>
      </c>
      <c r="Q221" s="249">
        <f>IF(Q$24=0,0,Q$24/CHI_fec!Q$24)</f>
        <v>0.60094437469606288</v>
      </c>
    </row>
    <row r="222" spans="1:17" x14ac:dyDescent="0.25">
      <c r="A222" s="127" t="s">
        <v>181</v>
      </c>
      <c r="B222" s="249">
        <f>IF(B$35=0,0,B$35/CHI_fec!B$35)</f>
        <v>0.34375541981757696</v>
      </c>
      <c r="C222" s="249">
        <f>IF(C$35=0,0,C$35/CHI_fec!C$35)</f>
        <v>0.33665465462166999</v>
      </c>
      <c r="D222" s="249">
        <f>IF(D$35=0,0,D$35/CHI_fec!D$35)</f>
        <v>0.3346479992538296</v>
      </c>
      <c r="E222" s="249">
        <f>IF(E$35=0,0,E$35/CHI_fec!E$35)</f>
        <v>0.36382182115216277</v>
      </c>
      <c r="F222" s="249">
        <f>IF(F$35=0,0,F$35/CHI_fec!F$35)</f>
        <v>0.37742624881970149</v>
      </c>
      <c r="G222" s="249">
        <f>IF(G$35=0,0,G$35/CHI_fec!G$35)</f>
        <v>0.38808696778581442</v>
      </c>
      <c r="H222" s="249">
        <f>IF(H$35=0,0,H$35/CHI_fec!H$35)</f>
        <v>0.41865599832550343</v>
      </c>
      <c r="I222" s="249">
        <f>IF(I$35=0,0,I$35/CHI_fec!I$35)</f>
        <v>0.41404519241695714</v>
      </c>
      <c r="J222" s="249">
        <f>IF(J$35=0,0,J$35/CHI_fec!J$35)</f>
        <v>0.39481917715399822</v>
      </c>
      <c r="K222" s="249">
        <f>IF(K$35=0,0,K$35/CHI_fec!K$35)</f>
        <v>0.42330310484970468</v>
      </c>
      <c r="L222" s="249">
        <f>IF(L$35=0,0,L$35/CHI_fec!L$35)</f>
        <v>0.38918833169349332</v>
      </c>
      <c r="M222" s="249">
        <f>IF(M$35=0,0,M$35/CHI_fec!M$35)</f>
        <v>0.41426316872525626</v>
      </c>
      <c r="N222" s="249">
        <f>IF(N$35=0,0,N$35/CHI_fec!N$35)</f>
        <v>0.41836435515801812</v>
      </c>
      <c r="O222" s="249">
        <f>IF(O$35=0,0,O$35/CHI_fec!O$35)</f>
        <v>0.44476513380093047</v>
      </c>
      <c r="P222" s="249">
        <f>IF(P$35=0,0,P$35/CHI_fec!P$35)</f>
        <v>0.42233193286174964</v>
      </c>
      <c r="Q222" s="249">
        <f>IF(Q$35=0,0,Q$35/CHI_fec!Q$35)</f>
        <v>0.45025541145027831</v>
      </c>
    </row>
    <row r="223" spans="1:17" x14ac:dyDescent="0.25">
      <c r="A223" s="127" t="s">
        <v>180</v>
      </c>
      <c r="B223" s="248">
        <f>IF(B$43=0,0,B$43/CHI_fec!B$43)</f>
        <v>0.38136969692962175</v>
      </c>
      <c r="C223" s="248">
        <f>IF(C$43=0,0,C$43/CHI_fec!C$43)</f>
        <v>0.37991952187106343</v>
      </c>
      <c r="D223" s="248">
        <f>IF(D$43=0,0,D$43/CHI_fec!D$43)</f>
        <v>0.39669093161854935</v>
      </c>
      <c r="E223" s="248">
        <f>IF(E$43=0,0,E$43/CHI_fec!E$43)</f>
        <v>0.42668916582327121</v>
      </c>
      <c r="F223" s="248">
        <f>IF(F$43=0,0,F$43/CHI_fec!F$43)</f>
        <v>0.43949806501099309</v>
      </c>
      <c r="G223" s="248">
        <f>IF(G$43=0,0,G$43/CHI_fec!G$43)</f>
        <v>0.44603217797443134</v>
      </c>
      <c r="H223" s="248">
        <f>IF(H$43=0,0,H$43/CHI_fec!H$43)</f>
        <v>0.46800112311116937</v>
      </c>
      <c r="I223" s="248">
        <f>IF(I$43=0,0,I$43/CHI_fec!I$43)</f>
        <v>0.46821593755123508</v>
      </c>
      <c r="J223" s="248">
        <f>IF(J$43=0,0,J$43/CHI_fec!J$43)</f>
        <v>0.47172442635161449</v>
      </c>
      <c r="K223" s="248">
        <f>IF(K$43=0,0,K$43/CHI_fec!K$43)</f>
        <v>0.51954963074736682</v>
      </c>
      <c r="L223" s="248">
        <f>IF(L$43=0,0,L$43/CHI_fec!L$43)</f>
        <v>0.47875955725039471</v>
      </c>
      <c r="M223" s="248">
        <f>IF(M$43=0,0,M$43/CHI_fec!M$43)</f>
        <v>0.50402670585806697</v>
      </c>
      <c r="N223" s="248">
        <f>IF(N$43=0,0,N$43/CHI_fec!N$43)</f>
        <v>0.49702178313182233</v>
      </c>
      <c r="O223" s="248">
        <f>IF(O$43=0,0,O$43/CHI_fec!O$43)</f>
        <v>0.53821364123586335</v>
      </c>
      <c r="P223" s="248">
        <f>IF(P$43=0,0,P$43/CHI_fec!P$43)</f>
        <v>0.52920062803760992</v>
      </c>
      <c r="Q223" s="248">
        <f>IF(Q$43=0,0,Q$43/CHI_fec!Q$43)</f>
        <v>0.54340832517961546</v>
      </c>
    </row>
    <row r="224" spans="1:17" x14ac:dyDescent="0.25">
      <c r="A224" s="72" t="s">
        <v>179</v>
      </c>
      <c r="B224" s="247">
        <f>IF(B$57=0,0,B$57/CHI_fec!B$57)</f>
        <v>0.5092778939896565</v>
      </c>
      <c r="C224" s="247">
        <f>IF(C$57=0,0,C$57/CHI_fec!C$57)</f>
        <v>0.50927789398965639</v>
      </c>
      <c r="D224" s="247">
        <f>IF(D$57=0,0,D$57/CHI_fec!D$57)</f>
        <v>0.51469352540473634</v>
      </c>
      <c r="E224" s="247">
        <f>IF(E$57=0,0,E$57/CHI_fec!E$57)</f>
        <v>0.51914261205571888</v>
      </c>
      <c r="F224" s="247">
        <f>IF(F$57=0,0,F$57/CHI_fec!F$57)</f>
        <v>0.52181542161164751</v>
      </c>
      <c r="G224" s="247">
        <f>IF(G$57=0,0,G$57/CHI_fec!G$57)</f>
        <v>0.52819798076016777</v>
      </c>
      <c r="H224" s="247">
        <f>IF(H$57=0,0,H$57/CHI_fec!H$57)</f>
        <v>0.52819798076016788</v>
      </c>
      <c r="I224" s="247">
        <f>IF(I$57=0,0,I$57/CHI_fec!I$57)</f>
        <v>0.53273305960425388</v>
      </c>
      <c r="J224" s="247">
        <f>IF(J$57=0,0,J$57/CHI_fec!J$57)</f>
        <v>0.55040226592215502</v>
      </c>
      <c r="K224" s="247">
        <f>IF(K$57=0,0,K$57/CHI_fec!K$57)</f>
        <v>0.55040226592215502</v>
      </c>
      <c r="L224" s="247">
        <f>IF(L$57=0,0,L$57/CHI_fec!L$57)</f>
        <v>0.5719394339902919</v>
      </c>
      <c r="M224" s="247">
        <f>IF(M$57=0,0,M$57/CHI_fec!M$57)</f>
        <v>0.58337986964667088</v>
      </c>
      <c r="N224" s="247">
        <f>IF(N$57=0,0,N$57/CHI_fec!N$57)</f>
        <v>0.58337986964667088</v>
      </c>
      <c r="O224" s="247">
        <f>IF(O$57=0,0,O$57/CHI_fec!O$57)</f>
        <v>0.58337986964667099</v>
      </c>
      <c r="P224" s="247">
        <f>IF(P$57=0,0,P$57/CHI_fec!P$57)</f>
        <v>0.58337986964667088</v>
      </c>
      <c r="Q224" s="247">
        <f>IF(Q$57=0,0,Q$57/CHI_fec!Q$57)</f>
        <v>0.60164374561775413</v>
      </c>
    </row>
    <row r="225" spans="1:17" x14ac:dyDescent="0.25">
      <c r="A225" s="40"/>
      <c r="B225" s="40"/>
      <c r="C225" s="40"/>
      <c r="D225" s="40"/>
      <c r="E225" s="40"/>
      <c r="F225" s="40"/>
      <c r="G225" s="40"/>
      <c r="H225" s="40"/>
      <c r="I225" s="40"/>
      <c r="J225" s="40"/>
      <c r="K225" s="40"/>
      <c r="L225" s="40"/>
      <c r="M225" s="40"/>
      <c r="N225" s="40"/>
      <c r="O225" s="40"/>
      <c r="P225" s="40"/>
      <c r="Q225" s="40"/>
    </row>
    <row r="226" spans="1:17" x14ac:dyDescent="0.25">
      <c r="A226" s="78" t="s">
        <v>40</v>
      </c>
      <c r="B226" s="253">
        <f>IF(B$60=0,0,B$60/CHI_fec!B$60)</f>
        <v>0.43398518687315885</v>
      </c>
      <c r="C226" s="253">
        <f>IF(C$60=0,0,C$60/CHI_fec!C$60)</f>
        <v>0.42872117121197706</v>
      </c>
      <c r="D226" s="253">
        <f>IF(D$60=0,0,D$60/CHI_fec!D$60)</f>
        <v>0.426898324043337</v>
      </c>
      <c r="E226" s="253">
        <f>IF(E$60=0,0,E$60/CHI_fec!E$60)</f>
        <v>0.4516284113519406</v>
      </c>
      <c r="F226" s="253">
        <f>IF(F$60=0,0,F$60/CHI_fec!F$60)</f>
        <v>0.46030142018428921</v>
      </c>
      <c r="G226" s="253">
        <f>IF(G$60=0,0,G$60/CHI_fec!G$60)</f>
        <v>0.46959408953932341</v>
      </c>
      <c r="H226" s="253">
        <f>IF(H$60=0,0,H$60/CHI_fec!H$60)</f>
        <v>0.49774436746092654</v>
      </c>
      <c r="I226" s="253">
        <f>IF(I$60=0,0,I$60/CHI_fec!I$60)</f>
        <v>0.49168246095210266</v>
      </c>
      <c r="J226" s="253">
        <f>IF(J$60=0,0,J$60/CHI_fec!J$60)</f>
        <v>0.46849504255194674</v>
      </c>
      <c r="K226" s="253">
        <f>IF(K$60=0,0,K$60/CHI_fec!K$60)</f>
        <v>0.52787005462227887</v>
      </c>
      <c r="L226" s="253">
        <f>IF(L$60=0,0,L$60/CHI_fec!L$60)</f>
        <v>0.48809024424745406</v>
      </c>
      <c r="M226" s="253">
        <f>IF(M$60=0,0,M$60/CHI_fec!M$60)</f>
        <v>0.50067344875615949</v>
      </c>
      <c r="N226" s="253">
        <f>IF(N$60=0,0,N$60/CHI_fec!N$60)</f>
        <v>0.50324847677270679</v>
      </c>
      <c r="O226" s="253">
        <f>IF(O$60=0,0,O$60/CHI_fec!O$60)</f>
        <v>0.52287203646861002</v>
      </c>
      <c r="P226" s="253">
        <f>IF(P$60=0,0,P$60/CHI_fec!P$60)</f>
        <v>0.50764698562723953</v>
      </c>
      <c r="Q226" s="253">
        <f>IF(Q$60=0,0,Q$60/CHI_fec!Q$60)</f>
        <v>0.51692031709921882</v>
      </c>
    </row>
    <row r="227" spans="1:17" x14ac:dyDescent="0.25">
      <c r="A227" s="132" t="s">
        <v>83</v>
      </c>
      <c r="B227" s="252">
        <f>IF(B$61=0,0,B$61/CHI_fec!B$61)</f>
        <v>0.40113109376858719</v>
      </c>
      <c r="C227" s="252">
        <f>IF(C$61=0,0,C$61/CHI_fec!C$61)</f>
        <v>0.40113109376858713</v>
      </c>
      <c r="D227" s="252">
        <f>IF(D$61=0,0,D$61/CHI_fec!D$61)</f>
        <v>0.40304565045409818</v>
      </c>
      <c r="E227" s="252">
        <f>IF(E$61=0,0,E$61/CHI_fec!E$61)</f>
        <v>0.40817958009521937</v>
      </c>
      <c r="F227" s="252">
        <f>IF(F$61=0,0,F$61/CHI_fec!F$61)</f>
        <v>0.40817958009521954</v>
      </c>
      <c r="G227" s="252">
        <f>IF(G$61=0,0,G$61/CHI_fec!G$61)</f>
        <v>0.41231857097940344</v>
      </c>
      <c r="H227" s="252">
        <f>IF(H$61=0,0,H$61/CHI_fec!H$61)</f>
        <v>0.41717441129234134</v>
      </c>
      <c r="I227" s="252">
        <f>IF(I$61=0,0,I$61/CHI_fec!I$61)</f>
        <v>0.41717441129234134</v>
      </c>
      <c r="J227" s="252">
        <f>IF(J$61=0,0,J$61/CHI_fec!J$61)</f>
        <v>0.41717441129234129</v>
      </c>
      <c r="K227" s="252">
        <f>IF(K$61=0,0,K$61/CHI_fec!K$61)</f>
        <v>0.44898763892748422</v>
      </c>
      <c r="L227" s="252">
        <f>IF(L$61=0,0,L$61/CHI_fec!L$61)</f>
        <v>0.44898763892748428</v>
      </c>
      <c r="M227" s="252">
        <f>IF(M$61=0,0,M$61/CHI_fec!M$61)</f>
        <v>0.44898763892748422</v>
      </c>
      <c r="N227" s="252">
        <f>IF(N$61=0,0,N$61/CHI_fec!N$61)</f>
        <v>0.44898763892748422</v>
      </c>
      <c r="O227" s="252">
        <f>IF(O$61=0,0,O$61/CHI_fec!O$61)</f>
        <v>0.44898763892748428</v>
      </c>
      <c r="P227" s="252">
        <f>IF(P$61=0,0,P$61/CHI_fec!P$61)</f>
        <v>0.44898763892748422</v>
      </c>
      <c r="Q227" s="252">
        <f>IF(Q$61=0,0,Q$61/CHI_fec!Q$61)</f>
        <v>0.44898763892748428</v>
      </c>
    </row>
    <row r="228" spans="1:17" x14ac:dyDescent="0.25">
      <c r="A228" s="76" t="s">
        <v>82</v>
      </c>
      <c r="B228" s="251">
        <f>IF(B$62=0,0,B$62/CHI_fec!B$62)</f>
        <v>0.10779390064135067</v>
      </c>
      <c r="C228" s="251">
        <f>IF(C$62=0,0,C$62/CHI_fec!C$62)</f>
        <v>0.10779390064135068</v>
      </c>
      <c r="D228" s="251">
        <f>IF(D$62=0,0,D$62/CHI_fec!D$62)</f>
        <v>0.10830838963593674</v>
      </c>
      <c r="E228" s="251">
        <f>IF(E$62=0,0,E$62/CHI_fec!E$62)</f>
        <v>0.10968800420641422</v>
      </c>
      <c r="F228" s="251">
        <f>IF(F$62=0,0,F$62/CHI_fec!F$62)</f>
        <v>0.10968800420641424</v>
      </c>
      <c r="G228" s="251">
        <f>IF(G$62=0,0,G$62/CHI_fec!G$62)</f>
        <v>0.11080025398972963</v>
      </c>
      <c r="H228" s="251">
        <f>IF(H$62=0,0,H$62/CHI_fec!H$62)</f>
        <v>0.11210513904190926</v>
      </c>
      <c r="I228" s="251">
        <f>IF(I$62=0,0,I$62/CHI_fec!I$62)</f>
        <v>0.11210513904190926</v>
      </c>
      <c r="J228" s="251">
        <f>IF(J$62=0,0,J$62/CHI_fec!J$62)</f>
        <v>0.11210513904190925</v>
      </c>
      <c r="K228" s="251">
        <f>IF(K$62=0,0,K$62/CHI_fec!K$62)</f>
        <v>0.12065414447194361</v>
      </c>
      <c r="L228" s="251">
        <f>IF(L$62=0,0,L$62/CHI_fec!L$62)</f>
        <v>0.1206541444719436</v>
      </c>
      <c r="M228" s="251">
        <f>IF(M$62=0,0,M$62/CHI_fec!M$62)</f>
        <v>0.1206541444719436</v>
      </c>
      <c r="N228" s="251">
        <f>IF(N$62=0,0,N$62/CHI_fec!N$62)</f>
        <v>0.12065414447194359</v>
      </c>
      <c r="O228" s="251">
        <f>IF(O$62=0,0,O$62/CHI_fec!O$62)</f>
        <v>0.1206541444719436</v>
      </c>
      <c r="P228" s="251">
        <f>IF(P$62=0,0,P$62/CHI_fec!P$62)</f>
        <v>0.1206541444719436</v>
      </c>
      <c r="Q228" s="251">
        <f>IF(Q$62=0,0,Q$62/CHI_fec!Q$62)</f>
        <v>0.1206541444719436</v>
      </c>
    </row>
    <row r="229" spans="1:17" x14ac:dyDescent="0.25">
      <c r="A229" s="76" t="s">
        <v>81</v>
      </c>
      <c r="B229" s="251">
        <f>IF(B$63=0,0,B$63/CHI_fec!B$63)</f>
        <v>0.57242457149114245</v>
      </c>
      <c r="C229" s="251">
        <f>IF(C$63=0,0,C$63/CHI_fec!C$63)</f>
        <v>0.57242457149114245</v>
      </c>
      <c r="D229" s="251">
        <f>IF(D$63=0,0,D$63/CHI_fec!D$63)</f>
        <v>0.57515669400002822</v>
      </c>
      <c r="E229" s="251">
        <f>IF(E$63=0,0,E$63/CHI_fec!E$63)</f>
        <v>0.58248294599230066</v>
      </c>
      <c r="F229" s="251">
        <f>IF(F$63=0,0,F$63/CHI_fec!F$63)</f>
        <v>0.58248294599230066</v>
      </c>
      <c r="G229" s="251">
        <f>IF(G$63=0,0,G$63/CHI_fec!G$63)</f>
        <v>0.58838939433323034</v>
      </c>
      <c r="H229" s="251">
        <f>IF(H$63=0,0,H$63/CHI_fec!H$63)</f>
        <v>0.59531880557445016</v>
      </c>
      <c r="I229" s="251">
        <f>IF(I$63=0,0,I$63/CHI_fec!I$63)</f>
        <v>0.59531880557445027</v>
      </c>
      <c r="J229" s="251">
        <f>IF(J$63=0,0,J$63/CHI_fec!J$63)</f>
        <v>0.59531880557445016</v>
      </c>
      <c r="K229" s="251">
        <f>IF(K$63=0,0,K$63/CHI_fec!K$63)</f>
        <v>0.64071711420644728</v>
      </c>
      <c r="L229" s="251">
        <f>IF(L$63=0,0,L$63/CHI_fec!L$63)</f>
        <v>0.64071711420644717</v>
      </c>
      <c r="M229" s="251">
        <f>IF(M$63=0,0,M$63/CHI_fec!M$63)</f>
        <v>0.64071711420644728</v>
      </c>
      <c r="N229" s="251">
        <f>IF(N$63=0,0,N$63/CHI_fec!N$63)</f>
        <v>0.64071711420644728</v>
      </c>
      <c r="O229" s="251">
        <f>IF(O$63=0,0,O$63/CHI_fec!O$63)</f>
        <v>0.64071711420644717</v>
      </c>
      <c r="P229" s="251">
        <f>IF(P$63=0,0,P$63/CHI_fec!P$63)</f>
        <v>0.64071711420644728</v>
      </c>
      <c r="Q229" s="251">
        <f>IF(Q$63=0,0,Q$63/CHI_fec!Q$63)</f>
        <v>0.64071711420644728</v>
      </c>
    </row>
    <row r="230" spans="1:17" x14ac:dyDescent="0.25">
      <c r="A230" s="76" t="s">
        <v>80</v>
      </c>
      <c r="B230" s="251">
        <f>IF(B$64=0,0,B$64/CHI_fec!B$64)</f>
        <v>0.42218817618056775</v>
      </c>
      <c r="C230" s="251">
        <f>IF(C$64=0,0,C$64/CHI_fec!C$64)</f>
        <v>0.42218817618056764</v>
      </c>
      <c r="D230" s="251">
        <f>IF(D$64=0,0,D$64/CHI_fec!D$64)</f>
        <v>0.4242032361143569</v>
      </c>
      <c r="E230" s="251">
        <f>IF(E$64=0,0,E$64/CHI_fec!E$64)</f>
        <v>0.42960666762464228</v>
      </c>
      <c r="F230" s="251">
        <f>IF(F$64=0,0,F$64/CHI_fec!F$64)</f>
        <v>0.42960666762464239</v>
      </c>
      <c r="G230" s="251">
        <f>IF(G$64=0,0,G$64/CHI_fec!G$64)</f>
        <v>0.43396293179804435</v>
      </c>
      <c r="H230" s="251">
        <f>IF(H$64=0,0,H$64/CHI_fec!H$64)</f>
        <v>0.43907367588492885</v>
      </c>
      <c r="I230" s="251">
        <f>IF(I$64=0,0,I$64/CHI_fec!I$64)</f>
        <v>0.43907367588492874</v>
      </c>
      <c r="J230" s="251">
        <f>IF(J$64=0,0,J$64/CHI_fec!J$64)</f>
        <v>0.43907367588492874</v>
      </c>
      <c r="K230" s="251">
        <f>IF(K$64=0,0,K$64/CHI_fec!K$64)</f>
        <v>0.47255691555980339</v>
      </c>
      <c r="L230" s="251">
        <f>IF(L$64=0,0,L$64/CHI_fec!L$64)</f>
        <v>0.47255691555980339</v>
      </c>
      <c r="M230" s="251">
        <f>IF(M$64=0,0,M$64/CHI_fec!M$64)</f>
        <v>0.47255691555980345</v>
      </c>
      <c r="N230" s="251">
        <f>IF(N$64=0,0,N$64/CHI_fec!N$64)</f>
        <v>0.47255691555980339</v>
      </c>
      <c r="O230" s="251">
        <f>IF(O$64=0,0,O$64/CHI_fec!O$64)</f>
        <v>0.47255691555980345</v>
      </c>
      <c r="P230" s="251">
        <f>IF(P$64=0,0,P$64/CHI_fec!P$64)</f>
        <v>0.47255691555980345</v>
      </c>
      <c r="Q230" s="251">
        <f>IF(Q$64=0,0,Q$64/CHI_fec!Q$64)</f>
        <v>0.47255691555980339</v>
      </c>
    </row>
    <row r="231" spans="1:17" x14ac:dyDescent="0.25">
      <c r="A231" s="129" t="s">
        <v>79</v>
      </c>
      <c r="B231" s="250">
        <f>IF(B$65=0,0,B$65/CHI_fec!B$65)</f>
        <v>0.67223482055863859</v>
      </c>
      <c r="C231" s="250">
        <f>IF(C$65=0,0,C$65/CHI_fec!C$65)</f>
        <v>0.6722348205586387</v>
      </c>
      <c r="D231" s="250">
        <f>IF(D$65=0,0,D$65/CHI_fec!D$65)</f>
        <v>0.67544332692956643</v>
      </c>
      <c r="E231" s="250">
        <f>IF(E$65=0,0,E$65/CHI_fec!E$65)</f>
        <v>0.68404701366607989</v>
      </c>
      <c r="F231" s="250">
        <f>IF(F$65=0,0,F$65/CHI_fec!F$65)</f>
        <v>0.68404701366607978</v>
      </c>
      <c r="G231" s="250">
        <f>IF(G$65=0,0,G$65/CHI_fec!G$65)</f>
        <v>0.69098333407989554</v>
      </c>
      <c r="H231" s="250">
        <f>IF(H$65=0,0,H$65/CHI_fec!H$65)</f>
        <v>0.69912098531695577</v>
      </c>
      <c r="I231" s="250">
        <f>IF(I$65=0,0,I$65/CHI_fec!I$65)</f>
        <v>0.69912098531695566</v>
      </c>
      <c r="J231" s="250">
        <f>IF(J$65=0,0,J$65/CHI_fec!J$65)</f>
        <v>0.69912098531695566</v>
      </c>
      <c r="K231" s="250">
        <f>IF(K$65=0,0,K$65/CHI_fec!K$65)</f>
        <v>0.7998093220584378</v>
      </c>
      <c r="L231" s="250">
        <f>IF(L$65=0,0,L$65/CHI_fec!L$65)</f>
        <v>0.75243512551432212</v>
      </c>
      <c r="M231" s="250">
        <f>IF(M$65=0,0,M$65/CHI_fec!M$65)</f>
        <v>0.75243512551432212</v>
      </c>
      <c r="N231" s="250">
        <f>IF(N$65=0,0,N$65/CHI_fec!N$65)</f>
        <v>0.73811399727846061</v>
      </c>
      <c r="O231" s="250">
        <f>IF(O$65=0,0,O$65/CHI_fec!O$65)</f>
        <v>0.75243512551432201</v>
      </c>
      <c r="P231" s="250">
        <f>IF(P$65=0,0,P$65/CHI_fec!P$65)</f>
        <v>0.72675720817641309</v>
      </c>
      <c r="Q231" s="250">
        <f>IF(Q$65=0,0,Q$65/CHI_fec!Q$65)</f>
        <v>0.75243512551432212</v>
      </c>
    </row>
    <row r="232" spans="1:17" x14ac:dyDescent="0.25">
      <c r="A232" s="127" t="s">
        <v>183</v>
      </c>
      <c r="B232" s="249">
        <f>IF(B$70=0,0,B$70/CHI_fec!B$70)</f>
        <v>0.60505255427385629</v>
      </c>
      <c r="C232" s="249">
        <f>IF(C$70=0,0,C$70/CHI_fec!C$70)</f>
        <v>0.6050525542738564</v>
      </c>
      <c r="D232" s="249">
        <f>IF(D$70=0,0,D$70/CHI_fec!D$70)</f>
        <v>0.60794040672624894</v>
      </c>
      <c r="E232" s="249">
        <f>IF(E$70=0,0,E$70/CHI_fec!E$70)</f>
        <v>0.61568425229463741</v>
      </c>
      <c r="F232" s="249">
        <f>IF(F$70=0,0,F$70/CHI_fec!F$70)</f>
        <v>0.61568425229463741</v>
      </c>
      <c r="G232" s="249">
        <f>IF(G$70=0,0,G$70/CHI_fec!G$70)</f>
        <v>0.62192736594375408</v>
      </c>
      <c r="H232" s="249">
        <f>IF(H$70=0,0,H$70/CHI_fec!H$70)</f>
        <v>0.62925175098926722</v>
      </c>
      <c r="I232" s="249">
        <f>IF(I$70=0,0,I$70/CHI_fec!I$70)</f>
        <v>0.62925175098926722</v>
      </c>
      <c r="J232" s="249">
        <f>IF(J$70=0,0,J$70/CHI_fec!J$70)</f>
        <v>0.62925175098926722</v>
      </c>
      <c r="K232" s="249">
        <f>IF(K$70=0,0,K$70/CHI_fec!K$70)</f>
        <v>0.67504580178077833</v>
      </c>
      <c r="L232" s="249">
        <f>IF(L$70=0,0,L$70/CHI_fec!L$70)</f>
        <v>0.6772377459404425</v>
      </c>
      <c r="M232" s="249">
        <f>IF(M$70=0,0,M$70/CHI_fec!M$70)</f>
        <v>0.67723774594044284</v>
      </c>
      <c r="N232" s="249">
        <f>IF(N$70=0,0,N$70/CHI_fec!N$70)</f>
        <v>0.676937552254115</v>
      </c>
      <c r="O232" s="249">
        <f>IF(O$70=0,0,O$70/CHI_fec!O$70)</f>
        <v>0.6772377459404425</v>
      </c>
      <c r="P232" s="249">
        <f>IF(P$70=0,0,P$70/CHI_fec!P$70)</f>
        <v>0.70219065915238488</v>
      </c>
      <c r="Q232" s="249">
        <f>IF(Q$70=0,0,Q$70/CHI_fec!Q$70)</f>
        <v>0.67723774594044261</v>
      </c>
    </row>
    <row r="233" spans="1:17" x14ac:dyDescent="0.25">
      <c r="A233" s="127" t="s">
        <v>181</v>
      </c>
      <c r="B233" s="249">
        <f>IF(B$83=0,0,B$83/CHI_fec!B$83)</f>
        <v>0.40425916331658213</v>
      </c>
      <c r="C233" s="249">
        <f>IF(C$83=0,0,C$83/CHI_fec!C$83)</f>
        <v>0.3959086058227449</v>
      </c>
      <c r="D233" s="249">
        <f>IF(D$83=0,0,D$83/CHI_fec!D$83)</f>
        <v>0.39126642549671276</v>
      </c>
      <c r="E233" s="249">
        <f>IF(E$83=0,0,E$83/CHI_fec!E$83)</f>
        <v>0.42710254209432952</v>
      </c>
      <c r="F233" s="249">
        <f>IF(F$83=0,0,F$83/CHI_fec!F$83)</f>
        <v>0.44080375106926423</v>
      </c>
      <c r="G233" s="249">
        <f>IF(G$83=0,0,G$83/CHI_fec!G$83)</f>
        <v>0.45231817070587726</v>
      </c>
      <c r="H233" s="249">
        <f>IF(H$83=0,0,H$83/CHI_fec!H$83)</f>
        <v>0.49369310218560958</v>
      </c>
      <c r="I233" s="249">
        <f>IF(I$83=0,0,I$83/CHI_fec!I$83)</f>
        <v>0.48409943507983333</v>
      </c>
      <c r="J233" s="249">
        <f>IF(J$83=0,0,J$83/CHI_fec!J$83)</f>
        <v>0.44680137802877262</v>
      </c>
      <c r="K233" s="249">
        <f>IF(K$83=0,0,K$83/CHI_fec!K$83)</f>
        <v>0.51556620469305359</v>
      </c>
      <c r="L233" s="249">
        <f>IF(L$83=0,0,L$83/CHI_fec!L$83)</f>
        <v>0.45616606138328397</v>
      </c>
      <c r="M233" s="249">
        <f>IF(M$83=0,0,M$83/CHI_fec!M$83)</f>
        <v>0.47603412267195622</v>
      </c>
      <c r="N233" s="249">
        <f>IF(N$83=0,0,N$83/CHI_fec!N$83)</f>
        <v>0.48074683872499419</v>
      </c>
      <c r="O233" s="249">
        <f>IF(O$83=0,0,O$83/CHI_fec!O$83)</f>
        <v>0.51108424848750744</v>
      </c>
      <c r="P233" s="249">
        <f>IF(P$83=0,0,P$83/CHI_fec!P$83)</f>
        <v>0.48530602359566577</v>
      </c>
      <c r="Q233" s="249">
        <f>IF(Q$83=0,0,Q$83/CHI_fec!Q$83)</f>
        <v>0.50168687080662855</v>
      </c>
    </row>
    <row r="234" spans="1:17" x14ac:dyDescent="0.25">
      <c r="A234" s="127" t="s">
        <v>180</v>
      </c>
      <c r="B234" s="248">
        <f>IF(B$91=0,0,B$91/CHI_fec!B$91)</f>
        <v>0.48223654961369122</v>
      </c>
      <c r="C234" s="248">
        <f>IF(C$91=0,0,C$91/CHI_fec!C$91)</f>
        <v>0.47935949400045619</v>
      </c>
      <c r="D234" s="248">
        <f>IF(D$91=0,0,D$91/CHI_fec!D$91)</f>
        <v>0.48182573351456315</v>
      </c>
      <c r="E234" s="248">
        <f>IF(E$91=0,0,E$91/CHI_fec!E$91)</f>
        <v>0.49706504884754693</v>
      </c>
      <c r="F234" s="248">
        <f>IF(F$91=0,0,F$91/CHI_fec!F$91)</f>
        <v>0.50213808009183458</v>
      </c>
      <c r="G234" s="248">
        <f>IF(G$91=0,0,G$91/CHI_fec!G$91)</f>
        <v>0.51145951091729958</v>
      </c>
      <c r="H234" s="248">
        <f>IF(H$91=0,0,H$91/CHI_fec!H$91)</f>
        <v>0.52888592502696818</v>
      </c>
      <c r="I234" s="248">
        <f>IF(I$91=0,0,I$91/CHI_fec!I$91)</f>
        <v>0.52544115589339402</v>
      </c>
      <c r="J234" s="248">
        <f>IF(J$91=0,0,J$91/CHI_fec!J$91)</f>
        <v>0.51576306533399807</v>
      </c>
      <c r="K234" s="248">
        <f>IF(K$91=0,0,K$91/CHI_fec!K$91)</f>
        <v>0.57410975203532288</v>
      </c>
      <c r="L234" s="248">
        <f>IF(L$91=0,0,L$91/CHI_fec!L$91)</f>
        <v>0.54114259772734474</v>
      </c>
      <c r="M234" s="248">
        <f>IF(M$91=0,0,M$91/CHI_fec!M$91)</f>
        <v>0.54856265688776973</v>
      </c>
      <c r="N234" s="248">
        <f>IF(N$91=0,0,N$91/CHI_fec!N$91)</f>
        <v>0.55011333729971623</v>
      </c>
      <c r="O234" s="248">
        <f>IF(O$91=0,0,O$91/CHI_fec!O$91)</f>
        <v>0.56165271149113527</v>
      </c>
      <c r="P234" s="248">
        <f>IF(P$91=0,0,P$91/CHI_fec!P$91)</f>
        <v>0.55175490588119513</v>
      </c>
      <c r="Q234" s="248">
        <f>IF(Q$91=0,0,Q$91/CHI_fec!Q$91)</f>
        <v>0.55814310391886879</v>
      </c>
    </row>
    <row r="235" spans="1:17" x14ac:dyDescent="0.25">
      <c r="A235" s="72" t="s">
        <v>179</v>
      </c>
      <c r="B235" s="247">
        <f>IF(B$105=0,0,B$105/CHI_fec!B$105)</f>
        <v>0.57804886920817822</v>
      </c>
      <c r="C235" s="247">
        <f>IF(C$105=0,0,C$105/CHI_fec!C$105)</f>
        <v>0.57804886920817833</v>
      </c>
      <c r="D235" s="247">
        <f>IF(D$105=0,0,D$105/CHI_fec!D$105)</f>
        <v>0.58080783590083018</v>
      </c>
      <c r="E235" s="247">
        <f>IF(E$105=0,0,E$105/CHI_fec!E$105)</f>
        <v>0.58820607121528468</v>
      </c>
      <c r="F235" s="247">
        <f>IF(F$105=0,0,F$105/CHI_fec!F$105)</f>
        <v>0.5882060712152849</v>
      </c>
      <c r="G235" s="247">
        <f>IF(G$105=0,0,G$105/CHI_fec!G$105)</f>
        <v>0.59417055274621733</v>
      </c>
      <c r="H235" s="247">
        <f>IF(H$105=0,0,H$105/CHI_fec!H$105)</f>
        <v>0.60116804819235325</v>
      </c>
      <c r="I235" s="247">
        <f>IF(I$105=0,0,I$105/CHI_fec!I$105)</f>
        <v>0.60116804819235325</v>
      </c>
      <c r="J235" s="247">
        <f>IF(J$105=0,0,J$105/CHI_fec!J$105)</f>
        <v>0.60116804819235337</v>
      </c>
      <c r="K235" s="247">
        <f>IF(K$105=0,0,K$105/CHI_fec!K$105)</f>
        <v>0.6470124131544116</v>
      </c>
      <c r="L235" s="247">
        <f>IF(L$105=0,0,L$105/CHI_fec!L$105)</f>
        <v>0.6470124131544116</v>
      </c>
      <c r="M235" s="247">
        <f>IF(M$105=0,0,M$105/CHI_fec!M$105)</f>
        <v>0.6470124131544116</v>
      </c>
      <c r="N235" s="247">
        <f>IF(N$105=0,0,N$105/CHI_fec!N$105)</f>
        <v>0.6470124131544116</v>
      </c>
      <c r="O235" s="247">
        <f>IF(O$105=0,0,O$105/CHI_fec!O$105)</f>
        <v>0.64701241315441149</v>
      </c>
      <c r="P235" s="247">
        <f>IF(P$105=0,0,P$105/CHI_fec!P$105)</f>
        <v>0.6470124131544116</v>
      </c>
      <c r="Q235" s="247">
        <f>IF(Q$105=0,0,Q$105/CHI_fec!Q$105)</f>
        <v>0.6470124131544116</v>
      </c>
    </row>
    <row r="236" spans="1:17" x14ac:dyDescent="0.25">
      <c r="A236" s="40"/>
      <c r="B236" s="40"/>
      <c r="C236" s="40"/>
      <c r="D236" s="40"/>
      <c r="E236" s="40"/>
      <c r="F236" s="40"/>
      <c r="G236" s="40"/>
      <c r="H236" s="40"/>
      <c r="I236" s="40"/>
      <c r="J236" s="40"/>
      <c r="K236" s="40"/>
      <c r="L236" s="40"/>
      <c r="M236" s="40"/>
      <c r="N236" s="40"/>
      <c r="O236" s="40"/>
      <c r="P236" s="40"/>
      <c r="Q236" s="40"/>
    </row>
    <row r="237" spans="1:17" x14ac:dyDescent="0.25">
      <c r="A237" s="78" t="s">
        <v>39</v>
      </c>
      <c r="B237" s="253">
        <f>IF(B$108=0,0,B$108/CHI_fec!B$108)</f>
        <v>0.47113937595562727</v>
      </c>
      <c r="C237" s="253">
        <f>IF(C$108=0,0,C$108/CHI_fec!C$108)</f>
        <v>0.46625663760223374</v>
      </c>
      <c r="D237" s="253">
        <f>IF(D$108=0,0,D$108/CHI_fec!D$108)</f>
        <v>0.46450046684281759</v>
      </c>
      <c r="E237" s="253">
        <f>IF(E$108=0,0,E$108/CHI_fec!E$108)</f>
        <v>0.48764554297764728</v>
      </c>
      <c r="F237" s="253">
        <f>IF(F$108=0,0,F$108/CHI_fec!F$108)</f>
        <v>0.49592516782288754</v>
      </c>
      <c r="G237" s="253">
        <f>IF(G$108=0,0,G$108/CHI_fec!G$108)</f>
        <v>0.52204374478714122</v>
      </c>
      <c r="H237" s="253">
        <f>IF(H$108=0,0,H$108/CHI_fec!H$108)</f>
        <v>0.54256204184838319</v>
      </c>
      <c r="I237" s="253">
        <f>IF(I$108=0,0,I$108/CHI_fec!I$108)</f>
        <v>0.5367493516159928</v>
      </c>
      <c r="J237" s="253">
        <f>IF(J$108=0,0,J$108/CHI_fec!J$108)</f>
        <v>0.51734001447429689</v>
      </c>
      <c r="K237" s="253">
        <f>IF(K$108=0,0,K$108/CHI_fec!K$108)</f>
        <v>0.58957870688875769</v>
      </c>
      <c r="L237" s="253">
        <f>IF(L$108=0,0,L$108/CHI_fec!L$108)</f>
        <v>0.54086200918795091</v>
      </c>
      <c r="M237" s="253">
        <f>IF(M$108=0,0,M$108/CHI_fec!M$108)</f>
        <v>0.55322322489797104</v>
      </c>
      <c r="N237" s="253">
        <f>IF(N$108=0,0,N$108/CHI_fec!N$108)</f>
        <v>0.58201246946514729</v>
      </c>
      <c r="O237" s="253">
        <f>IF(O$108=0,0,O$108/CHI_fec!O$108)</f>
        <v>0.60227114321184505</v>
      </c>
      <c r="P237" s="253">
        <f>IF(P$108=0,0,P$108/CHI_fec!P$108)</f>
        <v>0.58461610401930753</v>
      </c>
      <c r="Q237" s="253">
        <f>IF(Q$108=0,0,Q$108/CHI_fec!Q$108)</f>
        <v>0.59614744495792227</v>
      </c>
    </row>
    <row r="238" spans="1:17" x14ac:dyDescent="0.25">
      <c r="A238" s="132" t="s">
        <v>83</v>
      </c>
      <c r="B238" s="252">
        <f>IF(B$109=0,0,B$109/CHI_fec!B$109)</f>
        <v>0.39391549618944183</v>
      </c>
      <c r="C238" s="252">
        <f>IF(C$109=0,0,C$109/CHI_fec!C$109)</f>
        <v>0.39391549618944177</v>
      </c>
      <c r="D238" s="252">
        <f>IF(D$109=0,0,D$109/CHI_fec!D$109)</f>
        <v>0.39391549618944183</v>
      </c>
      <c r="E238" s="252">
        <f>IF(E$109=0,0,E$109/CHI_fec!E$109)</f>
        <v>0.3993921695267969</v>
      </c>
      <c r="F238" s="252">
        <f>IF(F$109=0,0,F$109/CHI_fec!F$109)</f>
        <v>0.39939216952679696</v>
      </c>
      <c r="G238" s="252">
        <f>IF(G$109=0,0,G$109/CHI_fec!G$109)</f>
        <v>0.41575933941273285</v>
      </c>
      <c r="H238" s="252">
        <f>IF(H$109=0,0,H$109/CHI_fec!H$109)</f>
        <v>0.41575933941273291</v>
      </c>
      <c r="I238" s="252">
        <f>IF(I$109=0,0,I$109/CHI_fec!I$109)</f>
        <v>0.4157593394127328</v>
      </c>
      <c r="J238" s="252">
        <f>IF(J$109=0,0,J$109/CHI_fec!J$109)</f>
        <v>0.4157593394127328</v>
      </c>
      <c r="K238" s="252">
        <f>IF(K$109=0,0,K$109/CHI_fec!K$109)</f>
        <v>0.45029716664809771</v>
      </c>
      <c r="L238" s="252">
        <f>IF(L$109=0,0,L$109/CHI_fec!L$109)</f>
        <v>0.45029716664809766</v>
      </c>
      <c r="M238" s="252">
        <f>IF(M$109=0,0,M$109/CHI_fec!M$109)</f>
        <v>0.45029716664809782</v>
      </c>
      <c r="N238" s="252">
        <f>IF(N$109=0,0,N$109/CHI_fec!N$109)</f>
        <v>0.4716291300002563</v>
      </c>
      <c r="O238" s="252">
        <f>IF(O$109=0,0,O$109/CHI_fec!O$109)</f>
        <v>0.4716291300002563</v>
      </c>
      <c r="P238" s="252">
        <f>IF(P$109=0,0,P$109/CHI_fec!P$109)</f>
        <v>0.47162913000025636</v>
      </c>
      <c r="Q238" s="252">
        <f>IF(Q$109=0,0,Q$109/CHI_fec!Q$109)</f>
        <v>0.47162913000025636</v>
      </c>
    </row>
    <row r="239" spans="1:17" x14ac:dyDescent="0.25">
      <c r="A239" s="76" t="s">
        <v>82</v>
      </c>
      <c r="B239" s="251">
        <f>IF(B$110=0,0,B$110/CHI_fec!B$110)</f>
        <v>0.10709006012667201</v>
      </c>
      <c r="C239" s="251">
        <f>IF(C$110=0,0,C$110/CHI_fec!C$110)</f>
        <v>0.10709006012667203</v>
      </c>
      <c r="D239" s="251">
        <f>IF(D$110=0,0,D$110/CHI_fec!D$110)</f>
        <v>0.10709006012667205</v>
      </c>
      <c r="E239" s="251">
        <f>IF(E$110=0,0,E$110/CHI_fec!E$110)</f>
        <v>0.10857895122810116</v>
      </c>
      <c r="F239" s="251">
        <f>IF(F$110=0,0,F$110/CHI_fec!F$110)</f>
        <v>0.10857895122810117</v>
      </c>
      <c r="G239" s="251">
        <f>IF(G$110=0,0,G$110/CHI_fec!G$110)</f>
        <v>0.11302853806625233</v>
      </c>
      <c r="H239" s="251">
        <f>IF(H$110=0,0,H$110/CHI_fec!H$110)</f>
        <v>0.11302853806625233</v>
      </c>
      <c r="I239" s="251">
        <f>IF(I$110=0,0,I$110/CHI_fec!I$110)</f>
        <v>0.11302853806625235</v>
      </c>
      <c r="J239" s="251">
        <f>IF(J$110=0,0,J$110/CHI_fec!J$110)</f>
        <v>0.11302853806625233</v>
      </c>
      <c r="K239" s="251">
        <f>IF(K$110=0,0,K$110/CHI_fec!K$110)</f>
        <v>0.12241800872952646</v>
      </c>
      <c r="L239" s="251">
        <f>IF(L$110=0,0,L$110/CHI_fec!L$110)</f>
        <v>0.12241800872952645</v>
      </c>
      <c r="M239" s="251">
        <f>IF(M$110=0,0,M$110/CHI_fec!M$110)</f>
        <v>0.12241800872952645</v>
      </c>
      <c r="N239" s="251">
        <f>IF(N$110=0,0,N$110/CHI_fec!N$110)</f>
        <v>0.12821732675611153</v>
      </c>
      <c r="O239" s="251">
        <f>IF(O$110=0,0,O$110/CHI_fec!O$110)</f>
        <v>0.12821732675611155</v>
      </c>
      <c r="P239" s="251">
        <f>IF(P$110=0,0,P$110/CHI_fec!P$110)</f>
        <v>0.12821732675611153</v>
      </c>
      <c r="Q239" s="251">
        <f>IF(Q$110=0,0,Q$110/CHI_fec!Q$110)</f>
        <v>0.12821732675611153</v>
      </c>
    </row>
    <row r="240" spans="1:17" x14ac:dyDescent="0.25">
      <c r="A240" s="76" t="s">
        <v>81</v>
      </c>
      <c r="B240" s="251">
        <f>IF(B$111=0,0,B$111/CHI_fec!B$111)</f>
        <v>0.56234824643328729</v>
      </c>
      <c r="C240" s="251">
        <f>IF(C$111=0,0,C$111/CHI_fec!C$111)</f>
        <v>0.5623482464332874</v>
      </c>
      <c r="D240" s="251">
        <f>IF(D$111=0,0,D$111/CHI_fec!D$111)</f>
        <v>0.56234824643328729</v>
      </c>
      <c r="E240" s="251">
        <f>IF(E$111=0,0,E$111/CHI_fec!E$111)</f>
        <v>0.57016666860083887</v>
      </c>
      <c r="F240" s="251">
        <f>IF(F$111=0,0,F$111/CHI_fec!F$111)</f>
        <v>0.57016666860083876</v>
      </c>
      <c r="G240" s="251">
        <f>IF(G$111=0,0,G$111/CHI_fec!G$111)</f>
        <v>0.59353221114351007</v>
      </c>
      <c r="H240" s="251">
        <f>IF(H$111=0,0,H$111/CHI_fec!H$111)</f>
        <v>0.59353221114350974</v>
      </c>
      <c r="I240" s="251">
        <f>IF(I$111=0,0,I$111/CHI_fec!I$111)</f>
        <v>0.59353221114350985</v>
      </c>
      <c r="J240" s="251">
        <f>IF(J$111=0,0,J$111/CHI_fec!J$111)</f>
        <v>0.59353221114350996</v>
      </c>
      <c r="K240" s="251">
        <f>IF(K$111=0,0,K$111/CHI_fec!K$111)</f>
        <v>0.64283792967782893</v>
      </c>
      <c r="L240" s="251">
        <f>IF(L$111=0,0,L$111/CHI_fec!L$111)</f>
        <v>0.64283792967782905</v>
      </c>
      <c r="M240" s="251">
        <f>IF(M$111=0,0,M$111/CHI_fec!M$111)</f>
        <v>0.64283792967782905</v>
      </c>
      <c r="N240" s="251">
        <f>IF(N$111=0,0,N$111/CHI_fec!N$111)</f>
        <v>0.67329114185178329</v>
      </c>
      <c r="O240" s="251">
        <f>IF(O$111=0,0,O$111/CHI_fec!O$111)</f>
        <v>0.67329114185178329</v>
      </c>
      <c r="P240" s="251">
        <f>IF(P$111=0,0,P$111/CHI_fec!P$111)</f>
        <v>0.67329114185178329</v>
      </c>
      <c r="Q240" s="251">
        <f>IF(Q$111=0,0,Q$111/CHI_fec!Q$111)</f>
        <v>0.67329114185178351</v>
      </c>
    </row>
    <row r="241" spans="1:17" x14ac:dyDescent="0.25">
      <c r="A241" s="76" t="s">
        <v>80</v>
      </c>
      <c r="B241" s="251">
        <f>IF(B$112=0,0,B$112/CHI_fec!B$112)</f>
        <v>0.42313404089736456</v>
      </c>
      <c r="C241" s="251">
        <f>IF(C$112=0,0,C$112/CHI_fec!C$112)</f>
        <v>0.42313404089736456</v>
      </c>
      <c r="D241" s="251">
        <f>IF(D$112=0,0,D$112/CHI_fec!D$112)</f>
        <v>0.42313404089736462</v>
      </c>
      <c r="E241" s="251">
        <f>IF(E$112=0,0,E$112/CHI_fec!E$112)</f>
        <v>0.42901694457169837</v>
      </c>
      <c r="F241" s="251">
        <f>IF(F$112=0,0,F$112/CHI_fec!F$112)</f>
        <v>0.42901694457169837</v>
      </c>
      <c r="G241" s="251">
        <f>IF(G$112=0,0,G$112/CHI_fec!G$112)</f>
        <v>0.44659814358235916</v>
      </c>
      <c r="H241" s="251">
        <f>IF(H$112=0,0,H$112/CHI_fec!H$112)</f>
        <v>0.44659814358235922</v>
      </c>
      <c r="I241" s="251">
        <f>IF(I$112=0,0,I$112/CHI_fec!I$112)</f>
        <v>0.44659814358235916</v>
      </c>
      <c r="J241" s="251">
        <f>IF(J$112=0,0,J$112/CHI_fec!J$112)</f>
        <v>0.44659814358235916</v>
      </c>
      <c r="K241" s="251">
        <f>IF(K$112=0,0,K$112/CHI_fec!K$112)</f>
        <v>0.48369780212152652</v>
      </c>
      <c r="L241" s="251">
        <f>IF(L$112=0,0,L$112/CHI_fec!L$112)</f>
        <v>0.48369780212152658</v>
      </c>
      <c r="M241" s="251">
        <f>IF(M$112=0,0,M$112/CHI_fec!M$112)</f>
        <v>0.48369780212152658</v>
      </c>
      <c r="N241" s="251">
        <f>IF(N$112=0,0,N$112/CHI_fec!N$112)</f>
        <v>0.50661205642426277</v>
      </c>
      <c r="O241" s="251">
        <f>IF(O$112=0,0,O$112/CHI_fec!O$112)</f>
        <v>0.50661205642426277</v>
      </c>
      <c r="P241" s="251">
        <f>IF(P$112=0,0,P$112/CHI_fec!P$112)</f>
        <v>0.50661205642426277</v>
      </c>
      <c r="Q241" s="251">
        <f>IF(Q$112=0,0,Q$112/CHI_fec!Q$112)</f>
        <v>0.50661205642426277</v>
      </c>
    </row>
    <row r="242" spans="1:17" x14ac:dyDescent="0.25">
      <c r="A242" s="129" t="s">
        <v>79</v>
      </c>
      <c r="B242" s="250">
        <f>IF(B$113=0,0,B$113/CHI_fec!B$113)</f>
        <v>0.66059993295269648</v>
      </c>
      <c r="C242" s="250">
        <f>IF(C$113=0,0,C$113/CHI_fec!C$113)</f>
        <v>0.66059993295269659</v>
      </c>
      <c r="D242" s="250">
        <f>IF(D$113=0,0,D$113/CHI_fec!D$113)</f>
        <v>0.66059993295269659</v>
      </c>
      <c r="E242" s="250">
        <f>IF(E$113=0,0,E$113/CHI_fec!E$113)</f>
        <v>0.66978436482820902</v>
      </c>
      <c r="F242" s="250">
        <f>IF(F$113=0,0,F$113/CHI_fec!F$113)</f>
        <v>0.66978436482820902</v>
      </c>
      <c r="G242" s="250">
        <f>IF(G$113=0,0,G$113/CHI_fec!G$113)</f>
        <v>0.6972322602115244</v>
      </c>
      <c r="H242" s="250">
        <f>IF(H$113=0,0,H$113/CHI_fec!H$113)</f>
        <v>0.69723226021152451</v>
      </c>
      <c r="I242" s="250">
        <f>IF(I$113=0,0,I$113/CHI_fec!I$113)</f>
        <v>0.69723226021152462</v>
      </c>
      <c r="J242" s="250">
        <f>IF(J$113=0,0,J$113/CHI_fec!J$113)</f>
        <v>0.69723226021152473</v>
      </c>
      <c r="K242" s="250">
        <f>IF(K$113=0,0,K$113/CHI_fec!K$113)</f>
        <v>0.80269780278658132</v>
      </c>
      <c r="L242" s="250">
        <f>IF(L$113=0,0,L$113/CHI_fec!L$113)</f>
        <v>0.75515251614642021</v>
      </c>
      <c r="M242" s="250">
        <f>IF(M$113=0,0,M$113/CHI_fec!M$113)</f>
        <v>0.75515251614642009</v>
      </c>
      <c r="N242" s="250">
        <f>IF(N$113=0,0,N$113/CHI_fec!N$113)</f>
        <v>0.77587268159384459</v>
      </c>
      <c r="O242" s="250">
        <f>IF(O$113=0,0,O$113/CHI_fec!O$113)</f>
        <v>0.79092641612370962</v>
      </c>
      <c r="P242" s="250">
        <f>IF(P$113=0,0,P$113/CHI_fec!P$113)</f>
        <v>0.76393492882477343</v>
      </c>
      <c r="Q242" s="250">
        <f>IF(Q$113=0,0,Q$113/CHI_fec!Q$113)</f>
        <v>0.7909264161237094</v>
      </c>
    </row>
    <row r="243" spans="1:17" x14ac:dyDescent="0.25">
      <c r="A243" s="127" t="s">
        <v>182</v>
      </c>
      <c r="B243" s="249">
        <f>IF(B$118=0,0,B$118/CHI_fec!B$118)</f>
        <v>0.59850122046099752</v>
      </c>
      <c r="C243" s="249">
        <f>IF(C$118=0,0,C$118/CHI_fec!C$118)</f>
        <v>0.59850122046099741</v>
      </c>
      <c r="D243" s="249">
        <f>IF(D$118=0,0,D$118/CHI_fec!D$118)</f>
        <v>0.59850122046099752</v>
      </c>
      <c r="E243" s="249">
        <f>IF(E$118=0,0,E$118/CHI_fec!E$118)</f>
        <v>0.60682228350162704</v>
      </c>
      <c r="F243" s="249">
        <f>IF(F$118=0,0,F$118/CHI_fec!F$118)</f>
        <v>0.60682228350162704</v>
      </c>
      <c r="G243" s="249">
        <f>IF(G$118=0,0,G$118/CHI_fec!G$118)</f>
        <v>0.63168998037312596</v>
      </c>
      <c r="H243" s="249">
        <f>IF(H$118=0,0,H$118/CHI_fec!H$118)</f>
        <v>0.63168998037312618</v>
      </c>
      <c r="I243" s="249">
        <f>IF(I$118=0,0,I$118/CHI_fec!I$118)</f>
        <v>0.63168998037312585</v>
      </c>
      <c r="J243" s="249">
        <f>IF(J$118=0,0,J$118/CHI_fec!J$118)</f>
        <v>0.63168998037312607</v>
      </c>
      <c r="K243" s="249">
        <f>IF(K$118=0,0,K$118/CHI_fec!K$118)</f>
        <v>0.68221374961487236</v>
      </c>
      <c r="L243" s="249">
        <f>IF(L$118=0,0,L$118/CHI_fec!L$118)</f>
        <v>0.68416552894229399</v>
      </c>
      <c r="M243" s="249">
        <f>IF(M$118=0,0,M$118/CHI_fec!M$118)</f>
        <v>0.68416552894229399</v>
      </c>
      <c r="N243" s="249">
        <f>IF(N$118=0,0,N$118/CHI_fec!N$118)</f>
        <v>0.71629659146215252</v>
      </c>
      <c r="O243" s="249">
        <f>IF(O$118=0,0,O$118/CHI_fec!O$118)</f>
        <v>0.71657655675054299</v>
      </c>
      <c r="P243" s="249">
        <f>IF(P$118=0,0,P$118/CHI_fec!P$118)</f>
        <v>0.71621483973437816</v>
      </c>
      <c r="Q243" s="249">
        <f>IF(Q$118=0,0,Q$118/CHI_fec!Q$118)</f>
        <v>0.71657655675054288</v>
      </c>
    </row>
    <row r="244" spans="1:17" x14ac:dyDescent="0.25">
      <c r="A244" s="127" t="s">
        <v>181</v>
      </c>
      <c r="B244" s="249">
        <f>IF(B$131=0,0,B$131/CHI_fec!B$131)</f>
        <v>0.38568315924243279</v>
      </c>
      <c r="C244" s="249">
        <f>IF(C$131=0,0,C$131/CHI_fec!C$131)</f>
        <v>0.37771631596982502</v>
      </c>
      <c r="D244" s="249">
        <f>IF(D$131=0,0,D$131/CHI_fec!D$131)</f>
        <v>0.3715142486367346</v>
      </c>
      <c r="E244" s="249">
        <f>IF(E$131=0,0,E$131/CHI_fec!E$131)</f>
        <v>0.40600790802994147</v>
      </c>
      <c r="F244" s="249">
        <f>IF(F$131=0,0,F$131/CHI_fec!F$131)</f>
        <v>0.41903241302613453</v>
      </c>
      <c r="G244" s="249">
        <f>IF(G$131=0,0,G$131/CHI_fec!G$131)</f>
        <v>0.44310557839140691</v>
      </c>
      <c r="H244" s="249">
        <f>IF(H$131=0,0,H$131/CHI_fec!H$131)</f>
        <v>0.47800834267497649</v>
      </c>
      <c r="I244" s="249">
        <f>IF(I$131=0,0,I$131/CHI_fec!I$131)</f>
        <v>0.46871946889264954</v>
      </c>
      <c r="J244" s="249">
        <f>IF(J$131=0,0,J$131/CHI_fec!J$131)</f>
        <v>0.43260638090935555</v>
      </c>
      <c r="K244" s="249">
        <f>IF(K$131=0,0,K$131/CHI_fec!K$131)</f>
        <v>0.50234644869386325</v>
      </c>
      <c r="L244" s="249">
        <f>IF(L$131=0,0,L$131/CHI_fec!L$131)</f>
        <v>0.4444693986235731</v>
      </c>
      <c r="M244" s="249">
        <f>IF(M$131=0,0,M$131/CHI_fec!M$131)</f>
        <v>0.46382801821489911</v>
      </c>
      <c r="N244" s="249">
        <f>IF(N$131=0,0,N$131/CHI_fec!N$131)</f>
        <v>0.49061038716120631</v>
      </c>
      <c r="O244" s="249">
        <f>IF(O$131=0,0,O$131/CHI_fec!O$131)</f>
        <v>0.5215702336960869</v>
      </c>
      <c r="P244" s="249">
        <f>IF(P$131=0,0,P$131/CHI_fec!P$131)</f>
        <v>0.49526311344947882</v>
      </c>
      <c r="Q244" s="249">
        <f>IF(Q$131=0,0,Q$131/CHI_fec!Q$131)</f>
        <v>0.51198004873607017</v>
      </c>
    </row>
    <row r="245" spans="1:17" x14ac:dyDescent="0.25">
      <c r="A245" s="127" t="s">
        <v>180</v>
      </c>
      <c r="B245" s="248">
        <f>IF(B$139=0,0,B$139/CHI_fec!B$139)</f>
        <v>0.52407908142897996</v>
      </c>
      <c r="C245" s="248">
        <f>IF(C$139=0,0,C$139/CHI_fec!C$139)</f>
        <v>0.50821512158285642</v>
      </c>
      <c r="D245" s="248">
        <f>IF(D$139=0,0,D$139/CHI_fec!D$139)</f>
        <v>0.50919362762232934</v>
      </c>
      <c r="E245" s="248">
        <f>IF(E$139=0,0,E$139/CHI_fec!E$139)</f>
        <v>0.56627957562955122</v>
      </c>
      <c r="F245" s="248">
        <f>IF(F$139=0,0,F$139/CHI_fec!F$139)</f>
        <v>0.59415120866852233</v>
      </c>
      <c r="G245" s="248">
        <f>IF(G$139=0,0,G$139/CHI_fec!G$139)</f>
        <v>0.64244736322696572</v>
      </c>
      <c r="H245" s="248">
        <f>IF(H$139=0,0,H$139/CHI_fec!H$139)</f>
        <v>0.70625755702980197</v>
      </c>
      <c r="I245" s="248">
        <f>IF(I$139=0,0,I$139/CHI_fec!I$139)</f>
        <v>0.6869809284234949</v>
      </c>
      <c r="J245" s="248">
        <f>IF(J$139=0,0,J$139/CHI_fec!J$139)</f>
        <v>0.63282317500153551</v>
      </c>
      <c r="K245" s="248">
        <f>IF(K$139=0,0,K$139/CHI_fec!K$139)</f>
        <v>0.80047177092132238</v>
      </c>
      <c r="L245" s="248">
        <f>IF(L$139=0,0,L$139/CHI_fec!L$139)</f>
        <v>0.60682474521096175</v>
      </c>
      <c r="M245" s="248">
        <f>IF(M$139=0,0,M$139/CHI_fec!M$139)</f>
        <v>0.64860959109193661</v>
      </c>
      <c r="N245" s="248">
        <f>IF(N$139=0,0,N$139/CHI_fec!N$139)</f>
        <v>0.68962953565474849</v>
      </c>
      <c r="O245" s="248">
        <f>IF(O$139=0,0,O$139/CHI_fec!O$139)</f>
        <v>0.75654280229283921</v>
      </c>
      <c r="P245" s="248">
        <f>IF(P$139=0,0,P$139/CHI_fec!P$139)</f>
        <v>0.69964668535878682</v>
      </c>
      <c r="Q245" s="248">
        <f>IF(Q$139=0,0,Q$139/CHI_fec!Q$139)</f>
        <v>0.73584275192850979</v>
      </c>
    </row>
    <row r="246" spans="1:17" x14ac:dyDescent="0.25">
      <c r="A246" s="72" t="s">
        <v>179</v>
      </c>
      <c r="B246" s="247">
        <f>IF(B$153=0,0,B$153/CHI_fec!B$153)</f>
        <v>0.57489743096327317</v>
      </c>
      <c r="C246" s="247">
        <f>IF(C$153=0,0,C$153/CHI_fec!C$153)</f>
        <v>0.57489743096327306</v>
      </c>
      <c r="D246" s="247">
        <f>IF(D$153=0,0,D$153/CHI_fec!D$153)</f>
        <v>0.57489743096327317</v>
      </c>
      <c r="E246" s="247">
        <f>IF(E$153=0,0,E$153/CHI_fec!E$153)</f>
        <v>0.5828903265521187</v>
      </c>
      <c r="F246" s="247">
        <f>IF(F$153=0,0,F$153/CHI_fec!F$153)</f>
        <v>0.58289032655211881</v>
      </c>
      <c r="G246" s="247">
        <f>IF(G$153=0,0,G$153/CHI_fec!G$153)</f>
        <v>0.60677728710733081</v>
      </c>
      <c r="H246" s="247">
        <f>IF(H$153=0,0,H$153/CHI_fec!H$153)</f>
        <v>0.60677728710733092</v>
      </c>
      <c r="I246" s="247">
        <f>IF(I$153=0,0,I$153/CHI_fec!I$153)</f>
        <v>0.60677728710733081</v>
      </c>
      <c r="J246" s="247">
        <f>IF(J$153=0,0,J$153/CHI_fec!J$153)</f>
        <v>0.60677728710733092</v>
      </c>
      <c r="K246" s="247">
        <f>IF(K$153=0,0,K$153/CHI_fec!K$153)</f>
        <v>0.65718329636753936</v>
      </c>
      <c r="L246" s="247">
        <f>IF(L$153=0,0,L$153/CHI_fec!L$153)</f>
        <v>0.65718329636753947</v>
      </c>
      <c r="M246" s="247">
        <f>IF(M$153=0,0,M$153/CHI_fec!M$153)</f>
        <v>0.65718329636753936</v>
      </c>
      <c r="N246" s="247">
        <f>IF(N$153=0,0,N$153/CHI_fec!N$153)</f>
        <v>0.68831609273425254</v>
      </c>
      <c r="O246" s="247">
        <f>IF(O$153=0,0,O$153/CHI_fec!O$153)</f>
        <v>0.68831609273425254</v>
      </c>
      <c r="P246" s="247">
        <f>IF(P$153=0,0,P$153/CHI_fec!P$153)</f>
        <v>0.68831609273425254</v>
      </c>
      <c r="Q246" s="247">
        <f>IF(Q$153=0,0,Q$153/CHI_fec!Q$153)</f>
        <v>0.68831609273425254</v>
      </c>
    </row>
    <row r="249" spans="1:17" x14ac:dyDescent="0.25">
      <c r="B249" s="13"/>
    </row>
    <row r="250" spans="1:17" x14ac:dyDescent="0.25">
      <c r="B250" s="13"/>
    </row>
    <row r="251" spans="1:17" x14ac:dyDescent="0.25">
      <c r="B251" s="13"/>
    </row>
    <row r="252" spans="1:17" x14ac:dyDescent="0.25">
      <c r="B252" s="13"/>
    </row>
    <row r="253" spans="1:17" x14ac:dyDescent="0.25">
      <c r="B253" s="13"/>
    </row>
    <row r="254" spans="1:17" x14ac:dyDescent="0.25">
      <c r="B254" s="13"/>
    </row>
    <row r="255" spans="1:17" x14ac:dyDescent="0.25">
      <c r="B255" s="13"/>
    </row>
  </sheetData>
  <pageMargins left="0.39370078740157483" right="0.39370078740157483" top="0.39370078740157483" bottom="0.39370078740157483" header="0.31496062992125984" footer="0.31496062992125984"/>
  <pageSetup paperSize="9" scale="28" orientation="portrait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">
    <tabColor theme="4" tint="0.39997558519241921"/>
    <pageSetUpPr fitToPage="1"/>
  </sheetPr>
  <dimension ref="A1:Q255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2" width="9.7109375" style="14" customWidth="1"/>
    <col min="3" max="17" width="9.7109375" style="13" customWidth="1"/>
    <col min="18" max="16384" width="9.140625" style="13"/>
  </cols>
  <sheetData>
    <row r="1" spans="1:17" ht="12.75" x14ac:dyDescent="0.25">
      <c r="A1" s="12" t="s">
        <v>366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2" spans="1:17" x14ac:dyDescent="0.25">
      <c r="A2" s="40"/>
      <c r="B2" s="32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</row>
    <row r="3" spans="1:17" ht="12.75" x14ac:dyDescent="0.25">
      <c r="A3" s="98" t="s">
        <v>135</v>
      </c>
      <c r="B3" s="233"/>
      <c r="C3" s="233"/>
      <c r="D3" s="233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3"/>
      <c r="Q3" s="233"/>
    </row>
    <row r="4" spans="1:17" x14ac:dyDescent="0.25">
      <c r="A4" s="40"/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</row>
    <row r="5" spans="1:17" ht="12.75" x14ac:dyDescent="0.25">
      <c r="A5" s="97" t="s">
        <v>41</v>
      </c>
      <c r="B5" s="96">
        <v>2533.3301857200349</v>
      </c>
      <c r="C5" s="96">
        <v>2545.0592104345615</v>
      </c>
      <c r="D5" s="96">
        <v>2667.7519531689532</v>
      </c>
      <c r="E5" s="96">
        <v>2237.6811253078567</v>
      </c>
      <c r="F5" s="96">
        <v>2338.1041082321126</v>
      </c>
      <c r="G5" s="96">
        <v>2359.4345712509084</v>
      </c>
      <c r="H5" s="96">
        <v>2035.5034386530729</v>
      </c>
      <c r="I5" s="96">
        <v>2189.2345299582739</v>
      </c>
      <c r="J5" s="96">
        <v>2324.3555324748841</v>
      </c>
      <c r="K5" s="96">
        <v>1917.865583015493</v>
      </c>
      <c r="L5" s="96">
        <v>1778.4438823636503</v>
      </c>
      <c r="M5" s="96">
        <v>2017.3040229913695</v>
      </c>
      <c r="N5" s="96">
        <v>1911.8331873670695</v>
      </c>
      <c r="O5" s="96">
        <v>1658.7456430518896</v>
      </c>
      <c r="P5" s="96">
        <v>1326.7654123279926</v>
      </c>
      <c r="Q5" s="96">
        <v>1781.394828778778</v>
      </c>
    </row>
    <row r="6" spans="1:17" x14ac:dyDescent="0.25">
      <c r="A6" s="132" t="s">
        <v>83</v>
      </c>
      <c r="B6" s="160">
        <v>0</v>
      </c>
      <c r="C6" s="160">
        <v>0</v>
      </c>
      <c r="D6" s="160">
        <v>0</v>
      </c>
      <c r="E6" s="160">
        <v>0</v>
      </c>
      <c r="F6" s="160">
        <v>0</v>
      </c>
      <c r="G6" s="160">
        <v>0</v>
      </c>
      <c r="H6" s="160">
        <v>0</v>
      </c>
      <c r="I6" s="160">
        <v>0</v>
      </c>
      <c r="J6" s="160">
        <v>0</v>
      </c>
      <c r="K6" s="160">
        <v>0</v>
      </c>
      <c r="L6" s="160">
        <v>0</v>
      </c>
      <c r="M6" s="160">
        <v>0</v>
      </c>
      <c r="N6" s="160">
        <v>0</v>
      </c>
      <c r="O6" s="160">
        <v>0</v>
      </c>
      <c r="P6" s="160">
        <v>0</v>
      </c>
      <c r="Q6" s="160">
        <v>0</v>
      </c>
    </row>
    <row r="7" spans="1:17" x14ac:dyDescent="0.25">
      <c r="A7" s="76" t="s">
        <v>82</v>
      </c>
      <c r="B7" s="159">
        <v>0</v>
      </c>
      <c r="C7" s="159">
        <v>0</v>
      </c>
      <c r="D7" s="159">
        <v>0</v>
      </c>
      <c r="E7" s="159">
        <v>0</v>
      </c>
      <c r="F7" s="159">
        <v>0</v>
      </c>
      <c r="G7" s="159">
        <v>0</v>
      </c>
      <c r="H7" s="159">
        <v>0</v>
      </c>
      <c r="I7" s="159">
        <v>0</v>
      </c>
      <c r="J7" s="159">
        <v>0</v>
      </c>
      <c r="K7" s="159">
        <v>0</v>
      </c>
      <c r="L7" s="159">
        <v>0</v>
      </c>
      <c r="M7" s="159">
        <v>0</v>
      </c>
      <c r="N7" s="159">
        <v>0</v>
      </c>
      <c r="O7" s="159">
        <v>0</v>
      </c>
      <c r="P7" s="159">
        <v>0</v>
      </c>
      <c r="Q7" s="159">
        <v>0</v>
      </c>
    </row>
    <row r="8" spans="1:17" x14ac:dyDescent="0.25">
      <c r="A8" s="76" t="s">
        <v>81</v>
      </c>
      <c r="B8" s="159">
        <v>0</v>
      </c>
      <c r="C8" s="159">
        <v>0</v>
      </c>
      <c r="D8" s="159">
        <v>0</v>
      </c>
      <c r="E8" s="159">
        <v>0</v>
      </c>
      <c r="F8" s="159">
        <v>0</v>
      </c>
      <c r="G8" s="159">
        <v>0</v>
      </c>
      <c r="H8" s="159">
        <v>0</v>
      </c>
      <c r="I8" s="159">
        <v>0</v>
      </c>
      <c r="J8" s="159">
        <v>0</v>
      </c>
      <c r="K8" s="159">
        <v>0</v>
      </c>
      <c r="L8" s="159">
        <v>0</v>
      </c>
      <c r="M8" s="159">
        <v>0</v>
      </c>
      <c r="N8" s="159">
        <v>0</v>
      </c>
      <c r="O8" s="159">
        <v>0</v>
      </c>
      <c r="P8" s="159">
        <v>0</v>
      </c>
      <c r="Q8" s="159">
        <v>0</v>
      </c>
    </row>
    <row r="9" spans="1:17" x14ac:dyDescent="0.25">
      <c r="A9" s="76" t="s">
        <v>80</v>
      </c>
      <c r="B9" s="159">
        <v>0</v>
      </c>
      <c r="C9" s="159">
        <v>0</v>
      </c>
      <c r="D9" s="159">
        <v>0</v>
      </c>
      <c r="E9" s="159">
        <v>0</v>
      </c>
      <c r="F9" s="159">
        <v>0</v>
      </c>
      <c r="G9" s="159">
        <v>0</v>
      </c>
      <c r="H9" s="159">
        <v>0</v>
      </c>
      <c r="I9" s="159">
        <v>0</v>
      </c>
      <c r="J9" s="159">
        <v>0</v>
      </c>
      <c r="K9" s="159">
        <v>0</v>
      </c>
      <c r="L9" s="159">
        <v>0</v>
      </c>
      <c r="M9" s="159">
        <v>0</v>
      </c>
      <c r="N9" s="159">
        <v>0</v>
      </c>
      <c r="O9" s="159">
        <v>0</v>
      </c>
      <c r="P9" s="159">
        <v>0</v>
      </c>
      <c r="Q9" s="159">
        <v>0</v>
      </c>
    </row>
    <row r="10" spans="1:17" x14ac:dyDescent="0.25">
      <c r="A10" s="129" t="s">
        <v>79</v>
      </c>
      <c r="B10" s="158">
        <v>7.7899743568445423</v>
      </c>
      <c r="C10" s="158">
        <v>7.6115676452144516</v>
      </c>
      <c r="D10" s="158">
        <v>8.2492296974277846</v>
      </c>
      <c r="E10" s="158">
        <v>7.2034596183106432</v>
      </c>
      <c r="F10" s="158">
        <v>6.4850848821151761</v>
      </c>
      <c r="G10" s="158">
        <v>6.8048361052837585</v>
      </c>
      <c r="H10" s="158">
        <v>5.3958767234306197</v>
      </c>
      <c r="I10" s="158">
        <v>5.7118754541337031</v>
      </c>
      <c r="J10" s="158">
        <v>7.3047401626826209</v>
      </c>
      <c r="K10" s="158">
        <v>0</v>
      </c>
      <c r="L10" s="158">
        <v>4.5421159369383464</v>
      </c>
      <c r="M10" s="158">
        <v>4.4934972159188966</v>
      </c>
      <c r="N10" s="158">
        <v>6.1410161510203158</v>
      </c>
      <c r="O10" s="158">
        <v>3.0061064290960231</v>
      </c>
      <c r="P10" s="158">
        <v>2.3919037119199893</v>
      </c>
      <c r="Q10" s="158">
        <v>4.3891884860722223</v>
      </c>
    </row>
    <row r="11" spans="1:17" x14ac:dyDescent="0.25">
      <c r="A11" s="92" t="s">
        <v>125</v>
      </c>
      <c r="B11" s="91">
        <v>0</v>
      </c>
      <c r="C11" s="91">
        <v>0</v>
      </c>
      <c r="D11" s="91">
        <v>0</v>
      </c>
      <c r="E11" s="91">
        <v>0</v>
      </c>
      <c r="F11" s="91">
        <v>0</v>
      </c>
      <c r="G11" s="91">
        <v>0</v>
      </c>
      <c r="H11" s="91">
        <v>0</v>
      </c>
      <c r="I11" s="91">
        <v>0</v>
      </c>
      <c r="J11" s="91">
        <v>0</v>
      </c>
      <c r="K11" s="91">
        <v>0</v>
      </c>
      <c r="L11" s="91">
        <v>0</v>
      </c>
      <c r="M11" s="91">
        <v>0</v>
      </c>
      <c r="N11" s="91">
        <v>1.3621093393905257</v>
      </c>
      <c r="O11" s="91">
        <v>0</v>
      </c>
      <c r="P11" s="91">
        <v>0.80896541877738881</v>
      </c>
      <c r="Q11" s="91">
        <v>0</v>
      </c>
    </row>
    <row r="12" spans="1:17" x14ac:dyDescent="0.25">
      <c r="A12" s="92" t="s">
        <v>26</v>
      </c>
      <c r="B12" s="91">
        <v>7.7899743568445423</v>
      </c>
      <c r="C12" s="91">
        <v>7.6115676452144516</v>
      </c>
      <c r="D12" s="91">
        <v>8.2492296974277846</v>
      </c>
      <c r="E12" s="91">
        <v>7.2034596183106432</v>
      </c>
      <c r="F12" s="91">
        <v>6.4850848821151761</v>
      </c>
      <c r="G12" s="91">
        <v>6.8048361052837585</v>
      </c>
      <c r="H12" s="91">
        <v>5.3958767234306197</v>
      </c>
      <c r="I12" s="91">
        <v>5.7118754541337031</v>
      </c>
      <c r="J12" s="91">
        <v>7.3047401626826209</v>
      </c>
      <c r="K12" s="91">
        <v>0</v>
      </c>
      <c r="L12" s="91">
        <v>4.5421159369383464</v>
      </c>
      <c r="M12" s="91">
        <v>4.4934972159188966</v>
      </c>
      <c r="N12" s="91">
        <v>4.7789068116297901</v>
      </c>
      <c r="O12" s="91">
        <v>3.0061064290960231</v>
      </c>
      <c r="P12" s="91">
        <v>1.5829382931426004</v>
      </c>
      <c r="Q12" s="91">
        <v>4.3891884860722223</v>
      </c>
    </row>
    <row r="13" spans="1:17" x14ac:dyDescent="0.25">
      <c r="A13" s="92" t="s">
        <v>126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2" t="s">
        <v>21</v>
      </c>
      <c r="B14" s="157">
        <v>0</v>
      </c>
      <c r="C14" s="157">
        <v>0</v>
      </c>
      <c r="D14" s="157">
        <v>0</v>
      </c>
      <c r="E14" s="157">
        <v>0</v>
      </c>
      <c r="F14" s="157">
        <v>0</v>
      </c>
      <c r="G14" s="157">
        <v>0</v>
      </c>
      <c r="H14" s="157">
        <v>0</v>
      </c>
      <c r="I14" s="157">
        <v>0</v>
      </c>
      <c r="J14" s="157">
        <v>0</v>
      </c>
      <c r="K14" s="157">
        <v>0</v>
      </c>
      <c r="L14" s="157">
        <v>0</v>
      </c>
      <c r="M14" s="157">
        <v>0</v>
      </c>
      <c r="N14" s="157">
        <v>0</v>
      </c>
      <c r="O14" s="157">
        <v>0</v>
      </c>
      <c r="P14" s="157">
        <v>0</v>
      </c>
      <c r="Q14" s="157">
        <v>0</v>
      </c>
    </row>
    <row r="15" spans="1:17" x14ac:dyDescent="0.25">
      <c r="A15" s="232" t="s">
        <v>185</v>
      </c>
      <c r="B15" s="246">
        <v>0</v>
      </c>
      <c r="C15" s="246">
        <v>0</v>
      </c>
      <c r="D15" s="246">
        <v>0</v>
      </c>
      <c r="E15" s="246">
        <v>0</v>
      </c>
      <c r="F15" s="246">
        <v>0</v>
      </c>
      <c r="G15" s="246">
        <v>0</v>
      </c>
      <c r="H15" s="246">
        <v>0</v>
      </c>
      <c r="I15" s="246">
        <v>0</v>
      </c>
      <c r="J15" s="246">
        <v>0</v>
      </c>
      <c r="K15" s="246">
        <v>0</v>
      </c>
      <c r="L15" s="246">
        <v>0</v>
      </c>
      <c r="M15" s="246">
        <v>0</v>
      </c>
      <c r="N15" s="246">
        <v>0</v>
      </c>
      <c r="O15" s="246">
        <v>0</v>
      </c>
      <c r="P15" s="246">
        <v>0</v>
      </c>
      <c r="Q15" s="246">
        <v>0</v>
      </c>
    </row>
    <row r="16" spans="1:17" x14ac:dyDescent="0.25">
      <c r="A16" s="245" t="s">
        <v>33</v>
      </c>
      <c r="B16" s="244">
        <v>0</v>
      </c>
      <c r="C16" s="244">
        <v>0</v>
      </c>
      <c r="D16" s="244">
        <v>0</v>
      </c>
      <c r="E16" s="244">
        <v>0</v>
      </c>
      <c r="F16" s="244">
        <v>0</v>
      </c>
      <c r="G16" s="244">
        <v>0</v>
      </c>
      <c r="H16" s="244">
        <v>0</v>
      </c>
      <c r="I16" s="244">
        <v>0</v>
      </c>
      <c r="J16" s="244">
        <v>0</v>
      </c>
      <c r="K16" s="244">
        <v>0</v>
      </c>
      <c r="L16" s="244">
        <v>0</v>
      </c>
      <c r="M16" s="244">
        <v>0</v>
      </c>
      <c r="N16" s="244">
        <v>0</v>
      </c>
      <c r="O16" s="244">
        <v>0</v>
      </c>
      <c r="P16" s="244">
        <v>0</v>
      </c>
      <c r="Q16" s="244">
        <v>0</v>
      </c>
    </row>
    <row r="17" spans="1:17" x14ac:dyDescent="0.25">
      <c r="A17" s="245" t="s">
        <v>31</v>
      </c>
      <c r="B17" s="244">
        <v>0</v>
      </c>
      <c r="C17" s="244">
        <v>0</v>
      </c>
      <c r="D17" s="244">
        <v>0</v>
      </c>
      <c r="E17" s="244">
        <v>0</v>
      </c>
      <c r="F17" s="244">
        <v>0</v>
      </c>
      <c r="G17" s="244">
        <v>0</v>
      </c>
      <c r="H17" s="244">
        <v>0</v>
      </c>
      <c r="I17" s="244">
        <v>0</v>
      </c>
      <c r="J17" s="244">
        <v>0</v>
      </c>
      <c r="K17" s="244">
        <v>0</v>
      </c>
      <c r="L17" s="244">
        <v>0</v>
      </c>
      <c r="M17" s="244">
        <v>0</v>
      </c>
      <c r="N17" s="244">
        <v>0</v>
      </c>
      <c r="O17" s="244">
        <v>0</v>
      </c>
      <c r="P17" s="244">
        <v>0</v>
      </c>
      <c r="Q17" s="244">
        <v>0</v>
      </c>
    </row>
    <row r="18" spans="1:17" x14ac:dyDescent="0.25">
      <c r="A18" s="245" t="s">
        <v>30</v>
      </c>
      <c r="B18" s="244">
        <v>0</v>
      </c>
      <c r="C18" s="244">
        <v>0</v>
      </c>
      <c r="D18" s="244">
        <v>0</v>
      </c>
      <c r="E18" s="244">
        <v>0</v>
      </c>
      <c r="F18" s="244">
        <v>0</v>
      </c>
      <c r="G18" s="244">
        <v>0</v>
      </c>
      <c r="H18" s="244">
        <v>0</v>
      </c>
      <c r="I18" s="244">
        <v>0</v>
      </c>
      <c r="J18" s="244">
        <v>0</v>
      </c>
      <c r="K18" s="244">
        <v>0</v>
      </c>
      <c r="L18" s="244">
        <v>0</v>
      </c>
      <c r="M18" s="244">
        <v>0</v>
      </c>
      <c r="N18" s="244">
        <v>0</v>
      </c>
      <c r="O18" s="244">
        <v>0</v>
      </c>
      <c r="P18" s="244">
        <v>0</v>
      </c>
      <c r="Q18" s="244">
        <v>0</v>
      </c>
    </row>
    <row r="19" spans="1:17" x14ac:dyDescent="0.25">
      <c r="A19" s="245" t="s">
        <v>68</v>
      </c>
      <c r="B19" s="244">
        <v>0</v>
      </c>
      <c r="C19" s="244">
        <v>0</v>
      </c>
      <c r="D19" s="244">
        <v>0</v>
      </c>
      <c r="E19" s="244">
        <v>0</v>
      </c>
      <c r="F19" s="244">
        <v>0</v>
      </c>
      <c r="G19" s="244">
        <v>0</v>
      </c>
      <c r="H19" s="244">
        <v>0</v>
      </c>
      <c r="I19" s="244">
        <v>0</v>
      </c>
      <c r="J19" s="244">
        <v>0</v>
      </c>
      <c r="K19" s="244">
        <v>0</v>
      </c>
      <c r="L19" s="244">
        <v>0</v>
      </c>
      <c r="M19" s="244">
        <v>0</v>
      </c>
      <c r="N19" s="244">
        <v>0</v>
      </c>
      <c r="O19" s="244">
        <v>0</v>
      </c>
      <c r="P19" s="244">
        <v>0</v>
      </c>
      <c r="Q19" s="244">
        <v>0</v>
      </c>
    </row>
    <row r="20" spans="1:17" x14ac:dyDescent="0.25">
      <c r="A20" s="245" t="s">
        <v>29</v>
      </c>
      <c r="B20" s="244">
        <v>0</v>
      </c>
      <c r="C20" s="244">
        <v>0</v>
      </c>
      <c r="D20" s="244">
        <v>0</v>
      </c>
      <c r="E20" s="244">
        <v>0</v>
      </c>
      <c r="F20" s="244">
        <v>0</v>
      </c>
      <c r="G20" s="244">
        <v>0</v>
      </c>
      <c r="H20" s="244">
        <v>0</v>
      </c>
      <c r="I20" s="244">
        <v>0</v>
      </c>
      <c r="J20" s="244">
        <v>0</v>
      </c>
      <c r="K20" s="244">
        <v>0</v>
      </c>
      <c r="L20" s="244">
        <v>0</v>
      </c>
      <c r="M20" s="244">
        <v>0</v>
      </c>
      <c r="N20" s="244">
        <v>0</v>
      </c>
      <c r="O20" s="244">
        <v>0</v>
      </c>
      <c r="P20" s="244">
        <v>0</v>
      </c>
      <c r="Q20" s="244">
        <v>0</v>
      </c>
    </row>
    <row r="21" spans="1:17" x14ac:dyDescent="0.25">
      <c r="A21" s="245" t="s">
        <v>28</v>
      </c>
      <c r="B21" s="244">
        <v>0</v>
      </c>
      <c r="C21" s="244">
        <v>0</v>
      </c>
      <c r="D21" s="244">
        <v>0</v>
      </c>
      <c r="E21" s="244">
        <v>0</v>
      </c>
      <c r="F21" s="244">
        <v>0</v>
      </c>
      <c r="G21" s="244">
        <v>0</v>
      </c>
      <c r="H21" s="244">
        <v>0</v>
      </c>
      <c r="I21" s="244">
        <v>0</v>
      </c>
      <c r="J21" s="244">
        <v>0</v>
      </c>
      <c r="K21" s="244">
        <v>0</v>
      </c>
      <c r="L21" s="244">
        <v>0</v>
      </c>
      <c r="M21" s="244">
        <v>0</v>
      </c>
      <c r="N21" s="244">
        <v>0</v>
      </c>
      <c r="O21" s="244">
        <v>0</v>
      </c>
      <c r="P21" s="244">
        <v>0</v>
      </c>
      <c r="Q21" s="244">
        <v>0</v>
      </c>
    </row>
    <row r="22" spans="1:17" x14ac:dyDescent="0.25">
      <c r="A22" s="245" t="s">
        <v>67</v>
      </c>
      <c r="B22" s="244">
        <v>0</v>
      </c>
      <c r="C22" s="244">
        <v>0</v>
      </c>
      <c r="D22" s="244">
        <v>0</v>
      </c>
      <c r="E22" s="244">
        <v>0</v>
      </c>
      <c r="F22" s="244">
        <v>0</v>
      </c>
      <c r="G22" s="244">
        <v>0</v>
      </c>
      <c r="H22" s="244">
        <v>0</v>
      </c>
      <c r="I22" s="244">
        <v>0</v>
      </c>
      <c r="J22" s="244">
        <v>0</v>
      </c>
      <c r="K22" s="244">
        <v>0</v>
      </c>
      <c r="L22" s="244">
        <v>0</v>
      </c>
      <c r="M22" s="244">
        <v>0</v>
      </c>
      <c r="N22" s="244">
        <v>0</v>
      </c>
      <c r="O22" s="244">
        <v>0</v>
      </c>
      <c r="P22" s="244">
        <v>0</v>
      </c>
      <c r="Q22" s="244">
        <v>0</v>
      </c>
    </row>
    <row r="23" spans="1:17" x14ac:dyDescent="0.25">
      <c r="A23" s="245" t="s">
        <v>66</v>
      </c>
      <c r="B23" s="244">
        <v>0</v>
      </c>
      <c r="C23" s="244">
        <v>0</v>
      </c>
      <c r="D23" s="244">
        <v>0</v>
      </c>
      <c r="E23" s="244">
        <v>0</v>
      </c>
      <c r="F23" s="244">
        <v>0</v>
      </c>
      <c r="G23" s="244">
        <v>0</v>
      </c>
      <c r="H23" s="244">
        <v>0</v>
      </c>
      <c r="I23" s="244">
        <v>0</v>
      </c>
      <c r="J23" s="244">
        <v>0</v>
      </c>
      <c r="K23" s="244">
        <v>0</v>
      </c>
      <c r="L23" s="244">
        <v>0</v>
      </c>
      <c r="M23" s="244">
        <v>0</v>
      </c>
      <c r="N23" s="244">
        <v>0</v>
      </c>
      <c r="O23" s="244">
        <v>0</v>
      </c>
      <c r="P23" s="244">
        <v>0</v>
      </c>
      <c r="Q23" s="244">
        <v>0</v>
      </c>
    </row>
    <row r="24" spans="1:17" x14ac:dyDescent="0.25">
      <c r="A24" s="156" t="s">
        <v>184</v>
      </c>
      <c r="B24" s="206">
        <v>926.512331811281</v>
      </c>
      <c r="C24" s="206">
        <v>987.71728659087069</v>
      </c>
      <c r="D24" s="206">
        <v>1014.5679851721792</v>
      </c>
      <c r="E24" s="206">
        <v>723.98661523250667</v>
      </c>
      <c r="F24" s="206">
        <v>676.45395871312849</v>
      </c>
      <c r="G24" s="206">
        <v>737.43343680521571</v>
      </c>
      <c r="H24" s="206">
        <v>581.95350852309298</v>
      </c>
      <c r="I24" s="206">
        <v>622.81714484757777</v>
      </c>
      <c r="J24" s="206">
        <v>760.02428757606776</v>
      </c>
      <c r="K24" s="206">
        <v>423.26062818882974</v>
      </c>
      <c r="L24" s="206">
        <v>358.24833589177962</v>
      </c>
      <c r="M24" s="206">
        <v>355.82550483547328</v>
      </c>
      <c r="N24" s="206">
        <v>441.65527711433123</v>
      </c>
      <c r="O24" s="206">
        <v>151.11370390079907</v>
      </c>
      <c r="P24" s="206">
        <v>79.04811141142109</v>
      </c>
      <c r="Q24" s="206">
        <v>325.31465446155988</v>
      </c>
    </row>
    <row r="25" spans="1:17" x14ac:dyDescent="0.25">
      <c r="A25" s="88" t="s">
        <v>33</v>
      </c>
      <c r="B25" s="87">
        <v>320.32302862269705</v>
      </c>
      <c r="C25" s="87">
        <v>176.18072886332308</v>
      </c>
      <c r="D25" s="87">
        <v>50.879208029649234</v>
      </c>
      <c r="E25" s="87">
        <v>4.2978229859076924</v>
      </c>
      <c r="F25" s="87">
        <v>40.60785977014153</v>
      </c>
      <c r="G25" s="87">
        <v>55.522391519663628</v>
      </c>
      <c r="H25" s="87">
        <v>24.550891753403068</v>
      </c>
      <c r="I25" s="87">
        <v>0</v>
      </c>
      <c r="J25" s="87">
        <v>0</v>
      </c>
      <c r="K25" s="87">
        <v>0</v>
      </c>
      <c r="L25" s="87">
        <v>2.7656704907112299</v>
      </c>
      <c r="M25" s="87">
        <v>0</v>
      </c>
      <c r="N25" s="87">
        <v>0</v>
      </c>
      <c r="O25" s="87">
        <v>0</v>
      </c>
      <c r="P25" s="87">
        <v>0</v>
      </c>
      <c r="Q25" s="87">
        <v>0</v>
      </c>
    </row>
    <row r="26" spans="1:17" x14ac:dyDescent="0.25">
      <c r="A26" s="88" t="s">
        <v>31</v>
      </c>
      <c r="B26" s="87">
        <v>223.73612307692179</v>
      </c>
      <c r="C26" s="87">
        <v>99.951411987692325</v>
      </c>
      <c r="D26" s="87">
        <v>44.749872192118161</v>
      </c>
      <c r="E26" s="87">
        <v>97.449287553969256</v>
      </c>
      <c r="F26" s="87">
        <v>173.56718827096617</v>
      </c>
      <c r="G26" s="87">
        <v>102.56852563666934</v>
      </c>
      <c r="H26" s="87">
        <v>13.862183044430774</v>
      </c>
      <c r="I26" s="87">
        <v>18.80788699858708</v>
      </c>
      <c r="J26" s="87">
        <v>24.281567714569849</v>
      </c>
      <c r="K26" s="87">
        <v>7.3474750430916931</v>
      </c>
      <c r="L26" s="87">
        <v>7.4433317859551131</v>
      </c>
      <c r="M26" s="87">
        <v>8.8792615384615363</v>
      </c>
      <c r="N26" s="87">
        <v>4.4659660564523485</v>
      </c>
      <c r="O26" s="87">
        <v>10.368411085999762</v>
      </c>
      <c r="P26" s="87">
        <v>4.7320615384615303</v>
      </c>
      <c r="Q26" s="87">
        <v>118.67372307692311</v>
      </c>
    </row>
    <row r="27" spans="1:17" x14ac:dyDescent="0.25">
      <c r="A27" s="88" t="s">
        <v>30</v>
      </c>
      <c r="B27" s="87">
        <v>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30.411505006971407</v>
      </c>
      <c r="L27" s="87">
        <v>0</v>
      </c>
      <c r="M27" s="87">
        <v>0</v>
      </c>
      <c r="N27" s="87">
        <v>0</v>
      </c>
      <c r="O27" s="87">
        <v>0</v>
      </c>
      <c r="P27" s="87">
        <v>0</v>
      </c>
      <c r="Q27" s="87">
        <v>0</v>
      </c>
    </row>
    <row r="28" spans="1:17" x14ac:dyDescent="0.25">
      <c r="A28" s="88" t="s">
        <v>125</v>
      </c>
      <c r="B28" s="87">
        <v>0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0</v>
      </c>
      <c r="M28" s="87">
        <v>0</v>
      </c>
      <c r="N28" s="87">
        <v>0.56955744733999192</v>
      </c>
      <c r="O28" s="87">
        <v>0</v>
      </c>
      <c r="P28" s="87">
        <v>0</v>
      </c>
      <c r="Q28" s="87">
        <v>0</v>
      </c>
    </row>
    <row r="29" spans="1:17" x14ac:dyDescent="0.25">
      <c r="A29" s="88" t="s">
        <v>29</v>
      </c>
      <c r="B29" s="87">
        <v>228.62316940171314</v>
      </c>
      <c r="C29" s="87">
        <v>614.38125155367891</v>
      </c>
      <c r="D29" s="87">
        <v>757.11971831534038</v>
      </c>
      <c r="E29" s="87">
        <v>540.2027167126671</v>
      </c>
      <c r="F29" s="87">
        <v>337.53711202285291</v>
      </c>
      <c r="G29" s="87">
        <v>448.68134621025229</v>
      </c>
      <c r="H29" s="87">
        <v>360.21319766061794</v>
      </c>
      <c r="I29" s="87">
        <v>428.51955643862408</v>
      </c>
      <c r="J29" s="87">
        <v>406.04266197189423</v>
      </c>
      <c r="K29" s="87">
        <v>20.023005215387087</v>
      </c>
      <c r="L29" s="87">
        <v>160.03811930763734</v>
      </c>
      <c r="M29" s="87">
        <v>102.88367629799609</v>
      </c>
      <c r="N29" s="87">
        <v>274.35031415589503</v>
      </c>
      <c r="O29" s="87">
        <v>0</v>
      </c>
      <c r="P29" s="87">
        <v>0</v>
      </c>
      <c r="Q29" s="87">
        <v>0</v>
      </c>
    </row>
    <row r="30" spans="1:17" x14ac:dyDescent="0.25">
      <c r="A30" s="88" t="s">
        <v>28</v>
      </c>
      <c r="B30" s="87">
        <v>0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26.372504381804301</v>
      </c>
      <c r="L30" s="87">
        <v>14.20881073794796</v>
      </c>
      <c r="M30" s="87">
        <v>0</v>
      </c>
      <c r="N30" s="87">
        <v>0</v>
      </c>
      <c r="O30" s="87">
        <v>0</v>
      </c>
      <c r="P30" s="87">
        <v>0</v>
      </c>
      <c r="Q30" s="87">
        <v>0</v>
      </c>
    </row>
    <row r="31" spans="1:17" x14ac:dyDescent="0.25">
      <c r="A31" s="88" t="s">
        <v>26</v>
      </c>
      <c r="B31" s="87">
        <v>153.83001070994891</v>
      </c>
      <c r="C31" s="87">
        <v>34.033030407296408</v>
      </c>
      <c r="D31" s="87">
        <v>108.51900865523149</v>
      </c>
      <c r="E31" s="87">
        <v>15.165992100602629</v>
      </c>
      <c r="F31" s="87">
        <v>19.182594342127867</v>
      </c>
      <c r="G31" s="87">
        <v>50.801178433854083</v>
      </c>
      <c r="H31" s="87">
        <v>98.765373017441249</v>
      </c>
      <c r="I31" s="87">
        <v>83.234568242366507</v>
      </c>
      <c r="J31" s="87">
        <v>228.56371708960364</v>
      </c>
      <c r="K31" s="87">
        <v>232.44990889853523</v>
      </c>
      <c r="L31" s="87">
        <v>108.45229009739154</v>
      </c>
      <c r="M31" s="87">
        <v>160.63818354430856</v>
      </c>
      <c r="N31" s="87">
        <v>54.030271404474874</v>
      </c>
      <c r="O31" s="87">
        <v>106.42069524651536</v>
      </c>
      <c r="P31" s="87">
        <v>0</v>
      </c>
      <c r="Q31" s="87">
        <v>108.83369135974874</v>
      </c>
    </row>
    <row r="32" spans="1:17" x14ac:dyDescent="0.25">
      <c r="A32" s="88" t="s">
        <v>25</v>
      </c>
      <c r="B32" s="87">
        <v>0</v>
      </c>
      <c r="C32" s="87">
        <v>0</v>
      </c>
      <c r="D32" s="87">
        <v>0</v>
      </c>
      <c r="E32" s="87">
        <v>0</v>
      </c>
      <c r="F32" s="87">
        <v>0</v>
      </c>
      <c r="G32" s="87">
        <v>0</v>
      </c>
      <c r="H32" s="87">
        <v>0</v>
      </c>
      <c r="I32" s="87">
        <v>0</v>
      </c>
      <c r="J32" s="87">
        <v>0</v>
      </c>
      <c r="K32" s="87">
        <v>0</v>
      </c>
      <c r="L32" s="87">
        <v>0</v>
      </c>
      <c r="M32" s="87">
        <v>0</v>
      </c>
      <c r="N32" s="87">
        <v>0</v>
      </c>
      <c r="O32" s="87">
        <v>0</v>
      </c>
      <c r="P32" s="87">
        <v>0</v>
      </c>
      <c r="Q32" s="87">
        <v>0</v>
      </c>
    </row>
    <row r="33" spans="1:17" x14ac:dyDescent="0.25">
      <c r="A33" s="88" t="s">
        <v>86</v>
      </c>
      <c r="B33" s="87">
        <v>0</v>
      </c>
      <c r="C33" s="87">
        <v>63.170863778879998</v>
      </c>
      <c r="D33" s="87">
        <v>53.300177979840001</v>
      </c>
      <c r="E33" s="87">
        <v>66.870795879360003</v>
      </c>
      <c r="F33" s="87">
        <v>105.55920430703999</v>
      </c>
      <c r="G33" s="87">
        <v>79.859995004776309</v>
      </c>
      <c r="H33" s="87">
        <v>84.561863047200006</v>
      </c>
      <c r="I33" s="87">
        <v>92.255133168000015</v>
      </c>
      <c r="J33" s="87">
        <v>101.13634080000001</v>
      </c>
      <c r="K33" s="87">
        <v>106.65622964304001</v>
      </c>
      <c r="L33" s="87">
        <v>65.340113472136395</v>
      </c>
      <c r="M33" s="87">
        <v>83.424383454707083</v>
      </c>
      <c r="N33" s="87">
        <v>108.239168050169</v>
      </c>
      <c r="O33" s="87">
        <v>34.324597568283941</v>
      </c>
      <c r="P33" s="87">
        <v>74.316049872959553</v>
      </c>
      <c r="Q33" s="87">
        <v>97.807240024888031</v>
      </c>
    </row>
    <row r="34" spans="1:17" x14ac:dyDescent="0.25">
      <c r="A34" s="88" t="s">
        <v>22</v>
      </c>
      <c r="B34" s="87">
        <v>0</v>
      </c>
      <c r="C34" s="87">
        <v>0</v>
      </c>
      <c r="D34" s="87">
        <v>0</v>
      </c>
      <c r="E34" s="87">
        <v>0</v>
      </c>
      <c r="F34" s="87">
        <v>0</v>
      </c>
      <c r="G34" s="87">
        <v>0</v>
      </c>
      <c r="H34" s="87">
        <v>0</v>
      </c>
      <c r="I34" s="87">
        <v>0</v>
      </c>
      <c r="J34" s="87">
        <v>0</v>
      </c>
      <c r="K34" s="87">
        <v>0</v>
      </c>
      <c r="L34" s="87">
        <v>0</v>
      </c>
      <c r="M34" s="87">
        <v>0</v>
      </c>
      <c r="N34" s="87">
        <v>0</v>
      </c>
      <c r="O34" s="87">
        <v>0</v>
      </c>
      <c r="P34" s="87">
        <v>0</v>
      </c>
      <c r="Q34" s="87">
        <v>0</v>
      </c>
    </row>
    <row r="35" spans="1:17" x14ac:dyDescent="0.25">
      <c r="A35" s="156" t="s">
        <v>181</v>
      </c>
      <c r="B35" s="204">
        <v>130.96576981935488</v>
      </c>
      <c r="C35" s="204">
        <v>186.03746581477856</v>
      </c>
      <c r="D35" s="204">
        <v>155.24232352114433</v>
      </c>
      <c r="E35" s="204">
        <v>98.200832527697173</v>
      </c>
      <c r="F35" s="204">
        <v>71.388225485467444</v>
      </c>
      <c r="G35" s="204">
        <v>62.403604107464119</v>
      </c>
      <c r="H35" s="204">
        <v>16.237512255091467</v>
      </c>
      <c r="I35" s="204">
        <v>27.270700673687546</v>
      </c>
      <c r="J35" s="204">
        <v>76.704961884414246</v>
      </c>
      <c r="K35" s="204">
        <v>23.840185810927476</v>
      </c>
      <c r="L35" s="204">
        <v>73.438837301912258</v>
      </c>
      <c r="M35" s="204">
        <v>57.02514697457358</v>
      </c>
      <c r="N35" s="204">
        <v>56.704840995721838</v>
      </c>
      <c r="O35" s="204">
        <v>19.705648436193698</v>
      </c>
      <c r="P35" s="204">
        <v>17.51930204100751</v>
      </c>
      <c r="Q35" s="204">
        <v>35.992138377425505</v>
      </c>
    </row>
    <row r="36" spans="1:17" x14ac:dyDescent="0.25">
      <c r="A36" s="152" t="s">
        <v>190</v>
      </c>
      <c r="B36" s="151">
        <v>130.96576981935488</v>
      </c>
      <c r="C36" s="151">
        <v>186.03746581477856</v>
      </c>
      <c r="D36" s="151">
        <v>155.24232352114433</v>
      </c>
      <c r="E36" s="151">
        <v>98.200832527697173</v>
      </c>
      <c r="F36" s="151">
        <v>71.388225485467444</v>
      </c>
      <c r="G36" s="151">
        <v>62.403604107464119</v>
      </c>
      <c r="H36" s="151">
        <v>16.237512255091467</v>
      </c>
      <c r="I36" s="151">
        <v>27.270700673687546</v>
      </c>
      <c r="J36" s="151">
        <v>76.704961884414246</v>
      </c>
      <c r="K36" s="151">
        <v>23.840185810927476</v>
      </c>
      <c r="L36" s="151">
        <v>73.438837301912258</v>
      </c>
      <c r="M36" s="151">
        <v>57.02514697457358</v>
      </c>
      <c r="N36" s="151">
        <v>56.704840995721838</v>
      </c>
      <c r="O36" s="151">
        <v>19.705648436193698</v>
      </c>
      <c r="P36" s="151">
        <v>17.51930204100751</v>
      </c>
      <c r="Q36" s="151">
        <v>35.992138377425505</v>
      </c>
    </row>
    <row r="37" spans="1:17" x14ac:dyDescent="0.25">
      <c r="A37" s="154" t="s">
        <v>33</v>
      </c>
      <c r="B37" s="83">
        <v>0</v>
      </c>
      <c r="C37" s="83">
        <v>0</v>
      </c>
      <c r="D37" s="83">
        <v>0</v>
      </c>
      <c r="E37" s="83">
        <v>0</v>
      </c>
      <c r="F37" s="83">
        <v>0</v>
      </c>
      <c r="G37" s="83">
        <v>0</v>
      </c>
      <c r="H37" s="83">
        <v>0</v>
      </c>
      <c r="I37" s="83">
        <v>0</v>
      </c>
      <c r="J37" s="83">
        <v>0</v>
      </c>
      <c r="K37" s="83">
        <v>0</v>
      </c>
      <c r="L37" s="83">
        <v>0</v>
      </c>
      <c r="M37" s="83">
        <v>0</v>
      </c>
      <c r="N37" s="83">
        <v>0</v>
      </c>
      <c r="O37" s="83">
        <v>0</v>
      </c>
      <c r="P37" s="83">
        <v>0</v>
      </c>
      <c r="Q37" s="83">
        <v>0</v>
      </c>
    </row>
    <row r="38" spans="1:17" x14ac:dyDescent="0.25">
      <c r="A38" s="154" t="s">
        <v>30</v>
      </c>
      <c r="B38" s="208">
        <v>0</v>
      </c>
      <c r="C38" s="208">
        <v>4.5566797501028979</v>
      </c>
      <c r="D38" s="208">
        <v>43.740550790365852</v>
      </c>
      <c r="E38" s="208">
        <v>6.2797412860954021</v>
      </c>
      <c r="F38" s="208">
        <v>5.132493540872308</v>
      </c>
      <c r="G38" s="208">
        <v>25.088539595069328</v>
      </c>
      <c r="H38" s="208">
        <v>0</v>
      </c>
      <c r="I38" s="208">
        <v>1.4124184680365868</v>
      </c>
      <c r="J38" s="208">
        <v>57.395754419026716</v>
      </c>
      <c r="K38" s="208">
        <v>23.840185810927476</v>
      </c>
      <c r="L38" s="208">
        <v>0</v>
      </c>
      <c r="M38" s="208">
        <v>0</v>
      </c>
      <c r="N38" s="208">
        <v>0</v>
      </c>
      <c r="O38" s="208">
        <v>0</v>
      </c>
      <c r="P38" s="208">
        <v>0</v>
      </c>
      <c r="Q38" s="208">
        <v>0</v>
      </c>
    </row>
    <row r="39" spans="1:17" x14ac:dyDescent="0.25">
      <c r="A39" s="154" t="s">
        <v>125</v>
      </c>
      <c r="B39" s="208">
        <v>0</v>
      </c>
      <c r="C39" s="208">
        <v>0</v>
      </c>
      <c r="D39" s="208">
        <v>0</v>
      </c>
      <c r="E39" s="208">
        <v>0</v>
      </c>
      <c r="F39" s="208">
        <v>0</v>
      </c>
      <c r="G39" s="208">
        <v>0</v>
      </c>
      <c r="H39" s="208">
        <v>0</v>
      </c>
      <c r="I39" s="208">
        <v>0</v>
      </c>
      <c r="J39" s="208">
        <v>0</v>
      </c>
      <c r="K39" s="208">
        <v>0</v>
      </c>
      <c r="L39" s="208">
        <v>0</v>
      </c>
      <c r="M39" s="208">
        <v>0</v>
      </c>
      <c r="N39" s="208">
        <v>0</v>
      </c>
      <c r="O39" s="208">
        <v>0</v>
      </c>
      <c r="P39" s="208">
        <v>0</v>
      </c>
      <c r="Q39" s="208">
        <v>0</v>
      </c>
    </row>
    <row r="40" spans="1:17" x14ac:dyDescent="0.25">
      <c r="A40" s="154" t="s">
        <v>29</v>
      </c>
      <c r="B40" s="208">
        <v>0</v>
      </c>
      <c r="C40" s="208">
        <v>0</v>
      </c>
      <c r="D40" s="208">
        <v>0</v>
      </c>
      <c r="E40" s="208">
        <v>0</v>
      </c>
      <c r="F40" s="208">
        <v>0</v>
      </c>
      <c r="G40" s="208">
        <v>0</v>
      </c>
      <c r="H40" s="208">
        <v>0</v>
      </c>
      <c r="I40" s="208">
        <v>0</v>
      </c>
      <c r="J40" s="208">
        <v>0</v>
      </c>
      <c r="K40" s="208">
        <v>0</v>
      </c>
      <c r="L40" s="208">
        <v>0</v>
      </c>
      <c r="M40" s="208">
        <v>0</v>
      </c>
      <c r="N40" s="208">
        <v>0</v>
      </c>
      <c r="O40" s="208">
        <v>0</v>
      </c>
      <c r="P40" s="208">
        <v>0</v>
      </c>
      <c r="Q40" s="208">
        <v>0</v>
      </c>
    </row>
    <row r="41" spans="1:17" x14ac:dyDescent="0.25">
      <c r="A41" s="154" t="s">
        <v>26</v>
      </c>
      <c r="B41" s="208">
        <v>130.96576981935488</v>
      </c>
      <c r="C41" s="208">
        <v>181.48078606467567</v>
      </c>
      <c r="D41" s="208">
        <v>111.50177273077848</v>
      </c>
      <c r="E41" s="208">
        <v>91.921091241601772</v>
      </c>
      <c r="F41" s="208">
        <v>66.255731944595141</v>
      </c>
      <c r="G41" s="208">
        <v>37.315064512394791</v>
      </c>
      <c r="H41" s="208">
        <v>16.237512255091467</v>
      </c>
      <c r="I41" s="208">
        <v>25.858282205650958</v>
      </c>
      <c r="J41" s="208">
        <v>19.309207465387534</v>
      </c>
      <c r="K41" s="208">
        <v>0</v>
      </c>
      <c r="L41" s="208">
        <v>73.438837301912258</v>
      </c>
      <c r="M41" s="208">
        <v>57.02514697457358</v>
      </c>
      <c r="N41" s="208">
        <v>56.704840995721838</v>
      </c>
      <c r="O41" s="208">
        <v>19.705648436193698</v>
      </c>
      <c r="P41" s="208">
        <v>17.51930204100751</v>
      </c>
      <c r="Q41" s="208">
        <v>35.992138377425505</v>
      </c>
    </row>
    <row r="42" spans="1:17" x14ac:dyDescent="0.25">
      <c r="A42" s="152" t="s">
        <v>189</v>
      </c>
      <c r="B42" s="151">
        <v>0</v>
      </c>
      <c r="C42" s="151">
        <v>0</v>
      </c>
      <c r="D42" s="151">
        <v>0</v>
      </c>
      <c r="E42" s="151">
        <v>0</v>
      </c>
      <c r="F42" s="151">
        <v>0</v>
      </c>
      <c r="G42" s="151">
        <v>0</v>
      </c>
      <c r="H42" s="151">
        <v>0</v>
      </c>
      <c r="I42" s="151">
        <v>0</v>
      </c>
      <c r="J42" s="151">
        <v>0</v>
      </c>
      <c r="K42" s="151">
        <v>0</v>
      </c>
      <c r="L42" s="151">
        <v>0</v>
      </c>
      <c r="M42" s="151">
        <v>0</v>
      </c>
      <c r="N42" s="151">
        <v>0</v>
      </c>
      <c r="O42" s="151">
        <v>0</v>
      </c>
      <c r="P42" s="151">
        <v>0</v>
      </c>
      <c r="Q42" s="151">
        <v>0</v>
      </c>
    </row>
    <row r="43" spans="1:17" x14ac:dyDescent="0.25">
      <c r="A43" s="156" t="s">
        <v>180</v>
      </c>
      <c r="B43" s="155">
        <v>93.31170973255476</v>
      </c>
      <c r="C43" s="155">
        <v>99.455890383697351</v>
      </c>
      <c r="D43" s="155">
        <v>103.03544477820192</v>
      </c>
      <c r="E43" s="155">
        <v>72.320437929342702</v>
      </c>
      <c r="F43" s="155">
        <v>65.078399151401769</v>
      </c>
      <c r="G43" s="155">
        <v>68.78316423294514</v>
      </c>
      <c r="H43" s="155">
        <v>50.492541151457587</v>
      </c>
      <c r="I43" s="155">
        <v>55.235118982875221</v>
      </c>
      <c r="J43" s="155">
        <v>71.983442851719502</v>
      </c>
      <c r="K43" s="155">
        <v>35.271719015735805</v>
      </c>
      <c r="L43" s="155">
        <v>38.883393233020016</v>
      </c>
      <c r="M43" s="155">
        <v>36.663413965403677</v>
      </c>
      <c r="N43" s="155">
        <v>43.776513105996116</v>
      </c>
      <c r="O43" s="155">
        <v>15.015634285800777</v>
      </c>
      <c r="P43" s="155">
        <v>8.7413551636439539</v>
      </c>
      <c r="Q43" s="155">
        <v>31.53481745372056</v>
      </c>
    </row>
    <row r="44" spans="1:17" x14ac:dyDescent="0.25">
      <c r="A44" s="152" t="s">
        <v>193</v>
      </c>
      <c r="B44" s="151">
        <v>16.102348748281337</v>
      </c>
      <c r="C44" s="151">
        <v>17.146116501124762</v>
      </c>
      <c r="D44" s="151">
        <v>18.488112680520242</v>
      </c>
      <c r="E44" s="151">
        <v>11.988219993300422</v>
      </c>
      <c r="F44" s="151">
        <v>8.7072359253076463</v>
      </c>
      <c r="G44" s="151">
        <v>7.3303778325105249</v>
      </c>
      <c r="H44" s="151">
        <v>1.9964154411997728</v>
      </c>
      <c r="I44" s="151">
        <v>3.3336902455770763</v>
      </c>
      <c r="J44" s="151">
        <v>8.6480855537138943</v>
      </c>
      <c r="K44" s="151">
        <v>0</v>
      </c>
      <c r="L44" s="151">
        <v>9.0293652420383843</v>
      </c>
      <c r="M44" s="151">
        <v>7.0112885624475698</v>
      </c>
      <c r="N44" s="151">
        <v>6.9719066798018723</v>
      </c>
      <c r="O44" s="151">
        <v>2.4228256274008628</v>
      </c>
      <c r="P44" s="151">
        <v>2.1540125460255166</v>
      </c>
      <c r="Q44" s="151">
        <v>4.4252629152572291</v>
      </c>
    </row>
    <row r="45" spans="1:17" x14ac:dyDescent="0.25">
      <c r="A45" s="152" t="s">
        <v>187</v>
      </c>
      <c r="B45" s="151">
        <v>77.209360984273417</v>
      </c>
      <c r="C45" s="151">
        <v>82.309773882572586</v>
      </c>
      <c r="D45" s="151">
        <v>84.547332097681675</v>
      </c>
      <c r="E45" s="151">
        <v>60.332217936042277</v>
      </c>
      <c r="F45" s="151">
        <v>56.371163226094126</v>
      </c>
      <c r="G45" s="151">
        <v>61.452786400434611</v>
      </c>
      <c r="H45" s="151">
        <v>48.496125710257814</v>
      </c>
      <c r="I45" s="151">
        <v>51.901428737298147</v>
      </c>
      <c r="J45" s="151">
        <v>63.335357298005604</v>
      </c>
      <c r="K45" s="151">
        <v>35.271719015735805</v>
      </c>
      <c r="L45" s="151">
        <v>29.854027990981631</v>
      </c>
      <c r="M45" s="151">
        <v>29.652125402956109</v>
      </c>
      <c r="N45" s="151">
        <v>36.804606426194248</v>
      </c>
      <c r="O45" s="151">
        <v>12.592808658399914</v>
      </c>
      <c r="P45" s="151">
        <v>6.5873426176184369</v>
      </c>
      <c r="Q45" s="151">
        <v>27.109554538463332</v>
      </c>
    </row>
    <row r="46" spans="1:17" x14ac:dyDescent="0.25">
      <c r="A46" s="150" t="s">
        <v>33</v>
      </c>
      <c r="B46" s="87">
        <v>26.693585718558108</v>
      </c>
      <c r="C46" s="87">
        <v>14.681727405276918</v>
      </c>
      <c r="D46" s="87">
        <v>4.239934002470771</v>
      </c>
      <c r="E46" s="87">
        <v>0.35815191549230802</v>
      </c>
      <c r="F46" s="87">
        <v>3.3839883141784672</v>
      </c>
      <c r="G46" s="87">
        <v>4.6268659599719637</v>
      </c>
      <c r="H46" s="87">
        <v>2.045907646116925</v>
      </c>
      <c r="I46" s="87">
        <v>0</v>
      </c>
      <c r="J46" s="87">
        <v>0</v>
      </c>
      <c r="K46" s="87">
        <v>0</v>
      </c>
      <c r="L46" s="87">
        <v>0.23047254089260258</v>
      </c>
      <c r="M46" s="87">
        <v>0</v>
      </c>
      <c r="N46" s="87">
        <v>0</v>
      </c>
      <c r="O46" s="87">
        <v>0</v>
      </c>
      <c r="P46" s="87">
        <v>0</v>
      </c>
      <c r="Q46" s="87">
        <v>0</v>
      </c>
    </row>
    <row r="47" spans="1:17" x14ac:dyDescent="0.25">
      <c r="A47" s="150" t="s">
        <v>31</v>
      </c>
      <c r="B47" s="87">
        <v>18.644676923076801</v>
      </c>
      <c r="C47" s="87">
        <v>8.3292843323076848</v>
      </c>
      <c r="D47" s="87">
        <v>3.7291560160098447</v>
      </c>
      <c r="E47" s="87">
        <v>8.1207739628307714</v>
      </c>
      <c r="F47" s="87">
        <v>14.463932355913867</v>
      </c>
      <c r="G47" s="87">
        <v>8.5473771363891053</v>
      </c>
      <c r="H47" s="87">
        <v>1.1551819203692308</v>
      </c>
      <c r="I47" s="87">
        <v>1.5673239165489219</v>
      </c>
      <c r="J47" s="87">
        <v>2.0234639762141535</v>
      </c>
      <c r="K47" s="87">
        <v>0.61228958692430802</v>
      </c>
      <c r="L47" s="87">
        <v>0.62027764882959302</v>
      </c>
      <c r="M47" s="87">
        <v>0.7399384615384601</v>
      </c>
      <c r="N47" s="87">
        <v>0.37216383803769559</v>
      </c>
      <c r="O47" s="87">
        <v>0.86403425716664506</v>
      </c>
      <c r="P47" s="87">
        <v>0.39433846153846092</v>
      </c>
      <c r="Q47" s="87">
        <v>9.8894769230769253</v>
      </c>
    </row>
    <row r="48" spans="1:17" x14ac:dyDescent="0.25">
      <c r="A48" s="150" t="s">
        <v>30</v>
      </c>
      <c r="B48" s="87">
        <v>0</v>
      </c>
      <c r="C48" s="87">
        <v>0</v>
      </c>
      <c r="D48" s="87">
        <v>0</v>
      </c>
      <c r="E48" s="87">
        <v>0</v>
      </c>
      <c r="F48" s="87">
        <v>0</v>
      </c>
      <c r="G48" s="87">
        <v>0</v>
      </c>
      <c r="H48" s="87">
        <v>0</v>
      </c>
      <c r="I48" s="87">
        <v>0</v>
      </c>
      <c r="J48" s="87">
        <v>0</v>
      </c>
      <c r="K48" s="87">
        <v>2.5342920839142882</v>
      </c>
      <c r="L48" s="87">
        <v>0</v>
      </c>
      <c r="M48" s="87">
        <v>0</v>
      </c>
      <c r="N48" s="87">
        <v>0</v>
      </c>
      <c r="O48" s="87">
        <v>0</v>
      </c>
      <c r="P48" s="87">
        <v>0</v>
      </c>
      <c r="Q48" s="87">
        <v>0</v>
      </c>
    </row>
    <row r="49" spans="1:17" x14ac:dyDescent="0.25">
      <c r="A49" s="150" t="s">
        <v>125</v>
      </c>
      <c r="B49" s="87">
        <v>0</v>
      </c>
      <c r="C49" s="87">
        <v>0</v>
      </c>
      <c r="D49" s="87">
        <v>0</v>
      </c>
      <c r="E49" s="87">
        <v>0</v>
      </c>
      <c r="F49" s="87">
        <v>0</v>
      </c>
      <c r="G49" s="87">
        <v>0</v>
      </c>
      <c r="H49" s="87">
        <v>0</v>
      </c>
      <c r="I49" s="87">
        <v>0</v>
      </c>
      <c r="J49" s="87">
        <v>0</v>
      </c>
      <c r="K49" s="87">
        <v>0</v>
      </c>
      <c r="L49" s="87">
        <v>0</v>
      </c>
      <c r="M49" s="87">
        <v>0</v>
      </c>
      <c r="N49" s="87">
        <v>4.7463120611666E-2</v>
      </c>
      <c r="O49" s="87">
        <v>0</v>
      </c>
      <c r="P49" s="87">
        <v>0</v>
      </c>
      <c r="Q49" s="87">
        <v>0</v>
      </c>
    </row>
    <row r="50" spans="1:17" x14ac:dyDescent="0.25">
      <c r="A50" s="150" t="s">
        <v>29</v>
      </c>
      <c r="B50" s="87">
        <v>19.051930783476092</v>
      </c>
      <c r="C50" s="87">
        <v>51.198437629473283</v>
      </c>
      <c r="D50" s="87">
        <v>63.093309859611765</v>
      </c>
      <c r="E50" s="87">
        <v>45.016893059388984</v>
      </c>
      <c r="F50" s="87">
        <v>28.128092668571124</v>
      </c>
      <c r="G50" s="87">
        <v>37.390112184187693</v>
      </c>
      <c r="H50" s="87">
        <v>30.017766471718225</v>
      </c>
      <c r="I50" s="87">
        <v>35.709963036552004</v>
      </c>
      <c r="J50" s="87">
        <v>33.836888497657817</v>
      </c>
      <c r="K50" s="87">
        <v>1.6685837679489253</v>
      </c>
      <c r="L50" s="87">
        <v>13.336509942303108</v>
      </c>
      <c r="M50" s="87">
        <v>8.5736396914996789</v>
      </c>
      <c r="N50" s="87">
        <v>22.862526179657895</v>
      </c>
      <c r="O50" s="87">
        <v>0</v>
      </c>
      <c r="P50" s="87">
        <v>0</v>
      </c>
      <c r="Q50" s="87">
        <v>0</v>
      </c>
    </row>
    <row r="51" spans="1:17" x14ac:dyDescent="0.25">
      <c r="A51" s="150" t="s">
        <v>28</v>
      </c>
      <c r="B51" s="87">
        <v>0</v>
      </c>
      <c r="C51" s="87">
        <v>0</v>
      </c>
      <c r="D51" s="87">
        <v>0</v>
      </c>
      <c r="E51" s="87">
        <v>0</v>
      </c>
      <c r="F51" s="87">
        <v>0</v>
      </c>
      <c r="G51" s="87">
        <v>0</v>
      </c>
      <c r="H51" s="87">
        <v>0</v>
      </c>
      <c r="I51" s="87">
        <v>0</v>
      </c>
      <c r="J51" s="87">
        <v>0</v>
      </c>
      <c r="K51" s="87">
        <v>2.1977086984836913</v>
      </c>
      <c r="L51" s="87">
        <v>1.1840675614956626</v>
      </c>
      <c r="M51" s="87">
        <v>0</v>
      </c>
      <c r="N51" s="87">
        <v>0</v>
      </c>
      <c r="O51" s="87">
        <v>0</v>
      </c>
      <c r="P51" s="87">
        <v>0</v>
      </c>
      <c r="Q51" s="87">
        <v>0</v>
      </c>
    </row>
    <row r="52" spans="1:17" x14ac:dyDescent="0.25">
      <c r="A52" s="150" t="s">
        <v>26</v>
      </c>
      <c r="B52" s="87">
        <v>12.819167559162402</v>
      </c>
      <c r="C52" s="87">
        <v>2.8360858672747007</v>
      </c>
      <c r="D52" s="87">
        <v>9.0432507212692865</v>
      </c>
      <c r="E52" s="87">
        <v>1.2638326750502205</v>
      </c>
      <c r="F52" s="87">
        <v>1.5985495285106572</v>
      </c>
      <c r="G52" s="87">
        <v>4.2334315361545043</v>
      </c>
      <c r="H52" s="87">
        <v>8.2304477514534344</v>
      </c>
      <c r="I52" s="87">
        <v>6.9362140201972151</v>
      </c>
      <c r="J52" s="87">
        <v>19.046976424133629</v>
      </c>
      <c r="K52" s="87">
        <v>19.370825741544586</v>
      </c>
      <c r="L52" s="87">
        <v>9.0376908414492956</v>
      </c>
      <c r="M52" s="87">
        <v>13.386515295359048</v>
      </c>
      <c r="N52" s="87">
        <v>4.5025226170395669</v>
      </c>
      <c r="O52" s="87">
        <v>8.8683912705429417</v>
      </c>
      <c r="P52" s="87">
        <v>0</v>
      </c>
      <c r="Q52" s="87">
        <v>9.0694742799790635</v>
      </c>
    </row>
    <row r="53" spans="1:17" x14ac:dyDescent="0.25">
      <c r="A53" s="150" t="s">
        <v>25</v>
      </c>
      <c r="B53" s="87">
        <v>0</v>
      </c>
      <c r="C53" s="87">
        <v>0</v>
      </c>
      <c r="D53" s="87">
        <v>0</v>
      </c>
      <c r="E53" s="87">
        <v>0</v>
      </c>
      <c r="F53" s="87">
        <v>0</v>
      </c>
      <c r="G53" s="87">
        <v>0</v>
      </c>
      <c r="H53" s="87">
        <v>0</v>
      </c>
      <c r="I53" s="87">
        <v>0</v>
      </c>
      <c r="J53" s="87">
        <v>0</v>
      </c>
      <c r="K53" s="87">
        <v>0</v>
      </c>
      <c r="L53" s="87">
        <v>0</v>
      </c>
      <c r="M53" s="87">
        <v>0</v>
      </c>
      <c r="N53" s="87">
        <v>0</v>
      </c>
      <c r="O53" s="87">
        <v>0</v>
      </c>
      <c r="P53" s="87">
        <v>0</v>
      </c>
      <c r="Q53" s="87">
        <v>0</v>
      </c>
    </row>
    <row r="54" spans="1:17" x14ac:dyDescent="0.25">
      <c r="A54" s="150" t="s">
        <v>86</v>
      </c>
      <c r="B54" s="87">
        <v>0</v>
      </c>
      <c r="C54" s="87">
        <v>5.2642386482400028</v>
      </c>
      <c r="D54" s="87">
        <v>4.4416814983200128</v>
      </c>
      <c r="E54" s="87">
        <v>5.5725663232800011</v>
      </c>
      <c r="F54" s="87">
        <v>8.7966003589200064</v>
      </c>
      <c r="G54" s="87">
        <v>6.6549995837313487</v>
      </c>
      <c r="H54" s="87">
        <v>7.0468219206000038</v>
      </c>
      <c r="I54" s="87">
        <v>7.6879277640000065</v>
      </c>
      <c r="J54" s="87">
        <v>8.4280284000000023</v>
      </c>
      <c r="K54" s="87">
        <v>8.8880191369200094</v>
      </c>
      <c r="L54" s="87">
        <v>5.4450094560113707</v>
      </c>
      <c r="M54" s="87">
        <v>6.9520319545589206</v>
      </c>
      <c r="N54" s="87">
        <v>9.0199306708474243</v>
      </c>
      <c r="O54" s="87">
        <v>2.8603831306903276</v>
      </c>
      <c r="P54" s="87">
        <v>6.1930041560799758</v>
      </c>
      <c r="Q54" s="87">
        <v>8.1506033354073431</v>
      </c>
    </row>
    <row r="55" spans="1:17" x14ac:dyDescent="0.25">
      <c r="A55" s="150" t="s">
        <v>22</v>
      </c>
      <c r="B55" s="87">
        <v>0</v>
      </c>
      <c r="C55" s="87">
        <v>0</v>
      </c>
      <c r="D55" s="87">
        <v>0</v>
      </c>
      <c r="E55" s="87">
        <v>0</v>
      </c>
      <c r="F55" s="87">
        <v>0</v>
      </c>
      <c r="G55" s="87">
        <v>0</v>
      </c>
      <c r="H55" s="87">
        <v>0</v>
      </c>
      <c r="I55" s="87">
        <v>0</v>
      </c>
      <c r="J55" s="87">
        <v>0</v>
      </c>
      <c r="K55" s="87">
        <v>0</v>
      </c>
      <c r="L55" s="87">
        <v>0</v>
      </c>
      <c r="M55" s="87">
        <v>0</v>
      </c>
      <c r="N55" s="87">
        <v>0</v>
      </c>
      <c r="O55" s="87">
        <v>0</v>
      </c>
      <c r="P55" s="87">
        <v>0</v>
      </c>
      <c r="Q55" s="87">
        <v>0</v>
      </c>
    </row>
    <row r="56" spans="1:17" x14ac:dyDescent="0.25">
      <c r="A56" s="152" t="s">
        <v>186</v>
      </c>
      <c r="B56" s="151">
        <v>0</v>
      </c>
      <c r="C56" s="151">
        <v>0</v>
      </c>
      <c r="D56" s="151">
        <v>0</v>
      </c>
      <c r="E56" s="151">
        <v>0</v>
      </c>
      <c r="F56" s="151">
        <v>0</v>
      </c>
      <c r="G56" s="151">
        <v>0</v>
      </c>
      <c r="H56" s="151">
        <v>0</v>
      </c>
      <c r="I56" s="151">
        <v>0</v>
      </c>
      <c r="J56" s="151">
        <v>0</v>
      </c>
      <c r="K56" s="151">
        <v>0</v>
      </c>
      <c r="L56" s="151">
        <v>0</v>
      </c>
      <c r="M56" s="151">
        <v>0</v>
      </c>
      <c r="N56" s="151">
        <v>0</v>
      </c>
      <c r="O56" s="151">
        <v>0</v>
      </c>
      <c r="P56" s="151">
        <v>0</v>
      </c>
      <c r="Q56" s="151">
        <v>0</v>
      </c>
    </row>
    <row r="57" spans="1:17" x14ac:dyDescent="0.25">
      <c r="A57" s="175" t="s">
        <v>179</v>
      </c>
      <c r="B57" s="255">
        <v>0</v>
      </c>
      <c r="C57" s="255">
        <v>0</v>
      </c>
      <c r="D57" s="255">
        <v>0</v>
      </c>
      <c r="E57" s="255">
        <v>0</v>
      </c>
      <c r="F57" s="255">
        <v>0</v>
      </c>
      <c r="G57" s="255">
        <v>0</v>
      </c>
      <c r="H57" s="255">
        <v>0</v>
      </c>
      <c r="I57" s="255">
        <v>0</v>
      </c>
      <c r="J57" s="255">
        <v>0</v>
      </c>
      <c r="K57" s="255">
        <v>0</v>
      </c>
      <c r="L57" s="255">
        <v>0</v>
      </c>
      <c r="M57" s="255">
        <v>0</v>
      </c>
      <c r="N57" s="255">
        <v>0</v>
      </c>
      <c r="O57" s="255">
        <v>0</v>
      </c>
      <c r="P57" s="255">
        <v>0</v>
      </c>
      <c r="Q57" s="255">
        <v>0</v>
      </c>
    </row>
    <row r="58" spans="1:17" x14ac:dyDescent="0.25">
      <c r="A58" s="177" t="s">
        <v>98</v>
      </c>
      <c r="B58" s="176">
        <v>1374.7503999999999</v>
      </c>
      <c r="C58" s="176">
        <v>1264.2370000000001</v>
      </c>
      <c r="D58" s="176">
        <v>1386.65697</v>
      </c>
      <c r="E58" s="176">
        <v>1335.9697799999999</v>
      </c>
      <c r="F58" s="176">
        <v>1518.6984399999999</v>
      </c>
      <c r="G58" s="176">
        <v>1484.00953</v>
      </c>
      <c r="H58" s="176">
        <v>1381.424</v>
      </c>
      <c r="I58" s="176">
        <v>1478.1996899999999</v>
      </c>
      <c r="J58" s="176">
        <v>1408.3380999999999</v>
      </c>
      <c r="K58" s="176">
        <v>1435.49305</v>
      </c>
      <c r="L58" s="176">
        <v>1303.3312000000001</v>
      </c>
      <c r="M58" s="176">
        <v>1563.29646</v>
      </c>
      <c r="N58" s="176">
        <v>1363.5555400000001</v>
      </c>
      <c r="O58" s="176">
        <v>1469.90455</v>
      </c>
      <c r="P58" s="176">
        <v>1219.06474</v>
      </c>
      <c r="Q58" s="176">
        <v>1384.1640299999999</v>
      </c>
    </row>
    <row r="59" spans="1:17" x14ac:dyDescent="0.25">
      <c r="A59" s="40"/>
      <c r="B59" s="40"/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</row>
    <row r="60" spans="1:17" ht="12.75" x14ac:dyDescent="0.25">
      <c r="A60" s="97" t="s">
        <v>40</v>
      </c>
      <c r="B60" s="96">
        <v>205.96404381094928</v>
      </c>
      <c r="C60" s="96">
        <v>218.39349869334887</v>
      </c>
      <c r="D60" s="96">
        <v>251.069149783863</v>
      </c>
      <c r="E60" s="96">
        <v>116.06716815353539</v>
      </c>
      <c r="F60" s="96">
        <v>73.828333031905899</v>
      </c>
      <c r="G60" s="96">
        <v>83.694710994610375</v>
      </c>
      <c r="H60" s="96">
        <v>48.282929634653406</v>
      </c>
      <c r="I60" s="96">
        <v>60.29102688112097</v>
      </c>
      <c r="J60" s="96">
        <v>59.00146373825087</v>
      </c>
      <c r="K60" s="96">
        <v>32.812426883447131</v>
      </c>
      <c r="L60" s="96">
        <v>79.954104299118711</v>
      </c>
      <c r="M60" s="96">
        <v>58.262572355572111</v>
      </c>
      <c r="N60" s="96">
        <v>159.30787330166063</v>
      </c>
      <c r="O60" s="96">
        <v>96.887622828306661</v>
      </c>
      <c r="P60" s="96">
        <v>202.47287933101407</v>
      </c>
      <c r="Q60" s="96">
        <v>80.748904153191376</v>
      </c>
    </row>
    <row r="61" spans="1:17" x14ac:dyDescent="0.25">
      <c r="A61" s="132" t="s">
        <v>83</v>
      </c>
      <c r="B61" s="160">
        <v>0</v>
      </c>
      <c r="C61" s="160">
        <v>0</v>
      </c>
      <c r="D61" s="160">
        <v>0</v>
      </c>
      <c r="E61" s="160">
        <v>0</v>
      </c>
      <c r="F61" s="160">
        <v>0</v>
      </c>
      <c r="G61" s="160">
        <v>0</v>
      </c>
      <c r="H61" s="160">
        <v>0</v>
      </c>
      <c r="I61" s="160">
        <v>0</v>
      </c>
      <c r="J61" s="160">
        <v>0</v>
      </c>
      <c r="K61" s="160">
        <v>0</v>
      </c>
      <c r="L61" s="160">
        <v>0</v>
      </c>
      <c r="M61" s="160">
        <v>0</v>
      </c>
      <c r="N61" s="160">
        <v>0</v>
      </c>
      <c r="O61" s="160">
        <v>0</v>
      </c>
      <c r="P61" s="160">
        <v>0</v>
      </c>
      <c r="Q61" s="160">
        <v>0</v>
      </c>
    </row>
    <row r="62" spans="1:17" x14ac:dyDescent="0.25">
      <c r="A62" s="76" t="s">
        <v>82</v>
      </c>
      <c r="B62" s="159">
        <v>0</v>
      </c>
      <c r="C62" s="159">
        <v>0</v>
      </c>
      <c r="D62" s="159">
        <v>0</v>
      </c>
      <c r="E62" s="159">
        <v>0</v>
      </c>
      <c r="F62" s="159">
        <v>0</v>
      </c>
      <c r="G62" s="159">
        <v>0</v>
      </c>
      <c r="H62" s="159">
        <v>0</v>
      </c>
      <c r="I62" s="159">
        <v>0</v>
      </c>
      <c r="J62" s="159">
        <v>0</v>
      </c>
      <c r="K62" s="159">
        <v>0</v>
      </c>
      <c r="L62" s="159">
        <v>0</v>
      </c>
      <c r="M62" s="159">
        <v>0</v>
      </c>
      <c r="N62" s="159">
        <v>0</v>
      </c>
      <c r="O62" s="159">
        <v>0</v>
      </c>
      <c r="P62" s="159">
        <v>0</v>
      </c>
      <c r="Q62" s="159">
        <v>0</v>
      </c>
    </row>
    <row r="63" spans="1:17" x14ac:dyDescent="0.25">
      <c r="A63" s="76" t="s">
        <v>81</v>
      </c>
      <c r="B63" s="159">
        <v>0</v>
      </c>
      <c r="C63" s="159">
        <v>0</v>
      </c>
      <c r="D63" s="159">
        <v>0</v>
      </c>
      <c r="E63" s="159">
        <v>0</v>
      </c>
      <c r="F63" s="159">
        <v>0</v>
      </c>
      <c r="G63" s="159">
        <v>0</v>
      </c>
      <c r="H63" s="159">
        <v>0</v>
      </c>
      <c r="I63" s="159">
        <v>0</v>
      </c>
      <c r="J63" s="159">
        <v>0</v>
      </c>
      <c r="K63" s="159">
        <v>0</v>
      </c>
      <c r="L63" s="159">
        <v>0</v>
      </c>
      <c r="M63" s="159">
        <v>0</v>
      </c>
      <c r="N63" s="159">
        <v>0</v>
      </c>
      <c r="O63" s="159">
        <v>0</v>
      </c>
      <c r="P63" s="159">
        <v>0</v>
      </c>
      <c r="Q63" s="159">
        <v>0</v>
      </c>
    </row>
    <row r="64" spans="1:17" x14ac:dyDescent="0.25">
      <c r="A64" s="76" t="s">
        <v>80</v>
      </c>
      <c r="B64" s="159">
        <v>0</v>
      </c>
      <c r="C64" s="159">
        <v>0</v>
      </c>
      <c r="D64" s="159">
        <v>0</v>
      </c>
      <c r="E64" s="159">
        <v>0</v>
      </c>
      <c r="F64" s="159">
        <v>0</v>
      </c>
      <c r="G64" s="159">
        <v>0</v>
      </c>
      <c r="H64" s="159">
        <v>0</v>
      </c>
      <c r="I64" s="159">
        <v>0</v>
      </c>
      <c r="J64" s="159">
        <v>0</v>
      </c>
      <c r="K64" s="159">
        <v>0</v>
      </c>
      <c r="L64" s="159">
        <v>0</v>
      </c>
      <c r="M64" s="159">
        <v>0</v>
      </c>
      <c r="N64" s="159">
        <v>0</v>
      </c>
      <c r="O64" s="159">
        <v>0</v>
      </c>
      <c r="P64" s="159">
        <v>0</v>
      </c>
      <c r="Q64" s="159">
        <v>0</v>
      </c>
    </row>
    <row r="65" spans="1:17" x14ac:dyDescent="0.25">
      <c r="A65" s="129" t="s">
        <v>79</v>
      </c>
      <c r="B65" s="158">
        <v>2.2127140987940375</v>
      </c>
      <c r="C65" s="158">
        <v>2.1909302416534677</v>
      </c>
      <c r="D65" s="158">
        <v>2.47288480385029</v>
      </c>
      <c r="E65" s="158">
        <v>1.4579251998580589</v>
      </c>
      <c r="F65" s="158">
        <v>1.0777817018454363</v>
      </c>
      <c r="G65" s="158">
        <v>1.3789974312262105</v>
      </c>
      <c r="H65" s="158">
        <v>1.3938203920375798</v>
      </c>
      <c r="I65" s="158">
        <v>1.4316831594926316</v>
      </c>
      <c r="J65" s="158">
        <v>0.89011703222826599</v>
      </c>
      <c r="K65" s="158">
        <v>0</v>
      </c>
      <c r="L65" s="158">
        <v>0.88487120759358096</v>
      </c>
      <c r="M65" s="158">
        <v>0.77034669820642965</v>
      </c>
      <c r="N65" s="158">
        <v>2.8245491041188826</v>
      </c>
      <c r="O65" s="158">
        <v>1.9512416156962391</v>
      </c>
      <c r="P65" s="158">
        <v>4.7081459903549714</v>
      </c>
      <c r="Q65" s="158">
        <v>1.4261758363062187</v>
      </c>
    </row>
    <row r="66" spans="1:17" x14ac:dyDescent="0.25">
      <c r="A66" s="92" t="s">
        <v>125</v>
      </c>
      <c r="B66" s="91">
        <v>0</v>
      </c>
      <c r="C66" s="91">
        <v>0</v>
      </c>
      <c r="D66" s="91">
        <v>0</v>
      </c>
      <c r="E66" s="91">
        <v>0</v>
      </c>
      <c r="F66" s="91">
        <v>0</v>
      </c>
      <c r="G66" s="91">
        <v>0</v>
      </c>
      <c r="H66" s="91">
        <v>0</v>
      </c>
      <c r="I66" s="91">
        <v>0</v>
      </c>
      <c r="J66" s="91">
        <v>0</v>
      </c>
      <c r="K66" s="91">
        <v>0</v>
      </c>
      <c r="L66" s="91">
        <v>0</v>
      </c>
      <c r="M66" s="91">
        <v>0</v>
      </c>
      <c r="N66" s="91">
        <v>0.62649968990038318</v>
      </c>
      <c r="O66" s="91">
        <v>0</v>
      </c>
      <c r="P66" s="91">
        <v>1.5923413947525988</v>
      </c>
      <c r="Q66" s="91">
        <v>0</v>
      </c>
    </row>
    <row r="67" spans="1:17" x14ac:dyDescent="0.25">
      <c r="A67" s="92" t="s">
        <v>26</v>
      </c>
      <c r="B67" s="91">
        <v>2.2127140987940375</v>
      </c>
      <c r="C67" s="91">
        <v>2.1909302416534677</v>
      </c>
      <c r="D67" s="91">
        <v>2.47288480385029</v>
      </c>
      <c r="E67" s="91">
        <v>1.4579251998580589</v>
      </c>
      <c r="F67" s="91">
        <v>1.0777817018454363</v>
      </c>
      <c r="G67" s="91">
        <v>1.3789974312262105</v>
      </c>
      <c r="H67" s="91">
        <v>1.3938203920375798</v>
      </c>
      <c r="I67" s="91">
        <v>1.4316831594926316</v>
      </c>
      <c r="J67" s="91">
        <v>0.89011703222826599</v>
      </c>
      <c r="K67" s="91">
        <v>0</v>
      </c>
      <c r="L67" s="91">
        <v>0.88487120759358096</v>
      </c>
      <c r="M67" s="91">
        <v>0.77034669820642965</v>
      </c>
      <c r="N67" s="91">
        <v>2.1980494142184996</v>
      </c>
      <c r="O67" s="91">
        <v>1.9512416156962391</v>
      </c>
      <c r="P67" s="91">
        <v>3.115804595602373</v>
      </c>
      <c r="Q67" s="91">
        <v>1.4261758363062187</v>
      </c>
    </row>
    <row r="68" spans="1:17" x14ac:dyDescent="0.25">
      <c r="A68" s="92" t="s">
        <v>126</v>
      </c>
      <c r="B68" s="91">
        <v>0</v>
      </c>
      <c r="C68" s="91">
        <v>0</v>
      </c>
      <c r="D68" s="91">
        <v>0</v>
      </c>
      <c r="E68" s="91">
        <v>0</v>
      </c>
      <c r="F68" s="91">
        <v>0</v>
      </c>
      <c r="G68" s="91">
        <v>0</v>
      </c>
      <c r="H68" s="91">
        <v>0</v>
      </c>
      <c r="I68" s="91">
        <v>0</v>
      </c>
      <c r="J68" s="91">
        <v>0</v>
      </c>
      <c r="K68" s="91">
        <v>0</v>
      </c>
      <c r="L68" s="91">
        <v>0</v>
      </c>
      <c r="M68" s="91">
        <v>0</v>
      </c>
      <c r="N68" s="91">
        <v>0</v>
      </c>
      <c r="O68" s="91">
        <v>0</v>
      </c>
      <c r="P68" s="91">
        <v>0</v>
      </c>
      <c r="Q68" s="91">
        <v>0</v>
      </c>
    </row>
    <row r="69" spans="1:17" x14ac:dyDescent="0.25">
      <c r="A69" s="92" t="s">
        <v>21</v>
      </c>
      <c r="B69" s="157">
        <v>0</v>
      </c>
      <c r="C69" s="157">
        <v>0</v>
      </c>
      <c r="D69" s="157">
        <v>0</v>
      </c>
      <c r="E69" s="157">
        <v>0</v>
      </c>
      <c r="F69" s="157">
        <v>0</v>
      </c>
      <c r="G69" s="157">
        <v>0</v>
      </c>
      <c r="H69" s="157">
        <v>0</v>
      </c>
      <c r="I69" s="157">
        <v>0</v>
      </c>
      <c r="J69" s="157">
        <v>0</v>
      </c>
      <c r="K69" s="157">
        <v>0</v>
      </c>
      <c r="L69" s="157">
        <v>0</v>
      </c>
      <c r="M69" s="157">
        <v>0</v>
      </c>
      <c r="N69" s="157">
        <v>0</v>
      </c>
      <c r="O69" s="157">
        <v>0</v>
      </c>
      <c r="P69" s="157">
        <v>0</v>
      </c>
      <c r="Q69" s="157">
        <v>0</v>
      </c>
    </row>
    <row r="70" spans="1:17" x14ac:dyDescent="0.25">
      <c r="A70" s="156" t="s">
        <v>183</v>
      </c>
      <c r="B70" s="204">
        <v>20.324111434934849</v>
      </c>
      <c r="C70" s="204">
        <v>20.124023434298461</v>
      </c>
      <c r="D70" s="204">
        <v>22.713818448846286</v>
      </c>
      <c r="E70" s="204">
        <v>13.391261998947</v>
      </c>
      <c r="F70" s="204">
        <v>9.8995868570543788</v>
      </c>
      <c r="G70" s="204">
        <v>12.666298585978858</v>
      </c>
      <c r="H70" s="204">
        <v>12.802449708028533</v>
      </c>
      <c r="I70" s="204">
        <v>13.150224915594171</v>
      </c>
      <c r="J70" s="204">
        <v>8.1758586719362221</v>
      </c>
      <c r="K70" s="204">
        <v>7.3189840786230889</v>
      </c>
      <c r="L70" s="204">
        <v>8.1276749845354974</v>
      </c>
      <c r="M70" s="204">
        <v>7.0757501596861028</v>
      </c>
      <c r="N70" s="204">
        <v>20.240703330467191</v>
      </c>
      <c r="O70" s="204">
        <v>17.922447394133069</v>
      </c>
      <c r="P70" s="204">
        <v>22.746871714629876</v>
      </c>
      <c r="Q70" s="204">
        <v>13.099639324708358</v>
      </c>
    </row>
    <row r="71" spans="1:17" x14ac:dyDescent="0.25">
      <c r="A71" s="152" t="s">
        <v>192</v>
      </c>
      <c r="B71" s="151">
        <v>20.324111434934849</v>
      </c>
      <c r="C71" s="151">
        <v>20.124023434298461</v>
      </c>
      <c r="D71" s="151">
        <v>22.713818448846286</v>
      </c>
      <c r="E71" s="151">
        <v>13.391261998947</v>
      </c>
      <c r="F71" s="151">
        <v>9.8995868570543788</v>
      </c>
      <c r="G71" s="151">
        <v>12.666298585978858</v>
      </c>
      <c r="H71" s="151">
        <v>12.802449708028533</v>
      </c>
      <c r="I71" s="151">
        <v>13.150224915594171</v>
      </c>
      <c r="J71" s="151">
        <v>8.1758586719362221</v>
      </c>
      <c r="K71" s="151">
        <v>7.3189840786230889</v>
      </c>
      <c r="L71" s="151">
        <v>8.1276749845354974</v>
      </c>
      <c r="M71" s="151">
        <v>7.0757501596861028</v>
      </c>
      <c r="N71" s="151">
        <v>20.240703330467191</v>
      </c>
      <c r="O71" s="151">
        <v>17.922447394133069</v>
      </c>
      <c r="P71" s="151">
        <v>22.746871714629876</v>
      </c>
      <c r="Q71" s="151">
        <v>13.099639324708358</v>
      </c>
    </row>
    <row r="72" spans="1:17" x14ac:dyDescent="0.25">
      <c r="A72" s="150" t="s">
        <v>33</v>
      </c>
      <c r="B72" s="87">
        <v>0</v>
      </c>
      <c r="C72" s="87">
        <v>0</v>
      </c>
      <c r="D72" s="87">
        <v>0</v>
      </c>
      <c r="E72" s="87">
        <v>0</v>
      </c>
      <c r="F72" s="87">
        <v>0</v>
      </c>
      <c r="G72" s="87">
        <v>0</v>
      </c>
      <c r="H72" s="87">
        <v>0</v>
      </c>
      <c r="I72" s="87">
        <v>0</v>
      </c>
      <c r="J72" s="87">
        <v>0</v>
      </c>
      <c r="K72" s="87">
        <v>0</v>
      </c>
      <c r="L72" s="87">
        <v>0</v>
      </c>
      <c r="M72" s="87">
        <v>0</v>
      </c>
      <c r="N72" s="87">
        <v>0</v>
      </c>
      <c r="O72" s="87">
        <v>0</v>
      </c>
      <c r="P72" s="87">
        <v>0</v>
      </c>
      <c r="Q72" s="87">
        <v>0</v>
      </c>
    </row>
    <row r="73" spans="1:17" x14ac:dyDescent="0.25">
      <c r="A73" s="150" t="s">
        <v>31</v>
      </c>
      <c r="B73" s="87">
        <v>0</v>
      </c>
      <c r="C73" s="87">
        <v>0</v>
      </c>
      <c r="D73" s="87">
        <v>0</v>
      </c>
      <c r="E73" s="87">
        <v>0</v>
      </c>
      <c r="F73" s="87">
        <v>0</v>
      </c>
      <c r="G73" s="87">
        <v>0</v>
      </c>
      <c r="H73" s="87">
        <v>0</v>
      </c>
      <c r="I73" s="87">
        <v>0</v>
      </c>
      <c r="J73" s="87">
        <v>0</v>
      </c>
      <c r="K73" s="87">
        <v>0</v>
      </c>
      <c r="L73" s="87">
        <v>0</v>
      </c>
      <c r="M73" s="87">
        <v>0</v>
      </c>
      <c r="N73" s="87">
        <v>0</v>
      </c>
      <c r="O73" s="87">
        <v>0</v>
      </c>
      <c r="P73" s="87">
        <v>0</v>
      </c>
      <c r="Q73" s="87">
        <v>0</v>
      </c>
    </row>
    <row r="74" spans="1:17" x14ac:dyDescent="0.25">
      <c r="A74" s="150" t="s">
        <v>30</v>
      </c>
      <c r="B74" s="87">
        <v>0</v>
      </c>
      <c r="C74" s="87">
        <v>0</v>
      </c>
      <c r="D74" s="87">
        <v>0</v>
      </c>
      <c r="E74" s="87">
        <v>0</v>
      </c>
      <c r="F74" s="87">
        <v>0</v>
      </c>
      <c r="G74" s="87">
        <v>0</v>
      </c>
      <c r="H74" s="87">
        <v>0</v>
      </c>
      <c r="I74" s="87">
        <v>0</v>
      </c>
      <c r="J74" s="87">
        <v>0</v>
      </c>
      <c r="K74" s="87">
        <v>0.84676300582102026</v>
      </c>
      <c r="L74" s="87">
        <v>0</v>
      </c>
      <c r="M74" s="87">
        <v>0</v>
      </c>
      <c r="N74" s="87">
        <v>0</v>
      </c>
      <c r="O74" s="87">
        <v>0</v>
      </c>
      <c r="P74" s="87">
        <v>0</v>
      </c>
      <c r="Q74" s="87">
        <v>0</v>
      </c>
    </row>
    <row r="75" spans="1:17" x14ac:dyDescent="0.25">
      <c r="A75" s="150" t="s">
        <v>125</v>
      </c>
      <c r="B75" s="87">
        <v>0</v>
      </c>
      <c r="C75" s="87">
        <v>0</v>
      </c>
      <c r="D75" s="87">
        <v>0</v>
      </c>
      <c r="E75" s="87">
        <v>0</v>
      </c>
      <c r="F75" s="87">
        <v>0</v>
      </c>
      <c r="G75" s="87">
        <v>0</v>
      </c>
      <c r="H75" s="87">
        <v>0</v>
      </c>
      <c r="I75" s="87">
        <v>0</v>
      </c>
      <c r="J75" s="87">
        <v>0</v>
      </c>
      <c r="K75" s="87">
        <v>0</v>
      </c>
      <c r="L75" s="87">
        <v>0</v>
      </c>
      <c r="M75" s="87">
        <v>0</v>
      </c>
      <c r="N75" s="87">
        <v>0.21114064940670177</v>
      </c>
      <c r="O75" s="87">
        <v>0</v>
      </c>
      <c r="P75" s="87">
        <v>0.30634546271161539</v>
      </c>
      <c r="Q75" s="87">
        <v>0</v>
      </c>
    </row>
    <row r="76" spans="1:17" x14ac:dyDescent="0.25">
      <c r="A76" s="150" t="s">
        <v>29</v>
      </c>
      <c r="B76" s="87">
        <v>0</v>
      </c>
      <c r="C76" s="87">
        <v>0</v>
      </c>
      <c r="D76" s="87">
        <v>0</v>
      </c>
      <c r="E76" s="87">
        <v>0</v>
      </c>
      <c r="F76" s="87">
        <v>0</v>
      </c>
      <c r="G76" s="87">
        <v>0</v>
      </c>
      <c r="H76" s="87">
        <v>0</v>
      </c>
      <c r="I76" s="87">
        <v>0</v>
      </c>
      <c r="J76" s="87">
        <v>0</v>
      </c>
      <c r="K76" s="87">
        <v>0</v>
      </c>
      <c r="L76" s="87">
        <v>0</v>
      </c>
      <c r="M76" s="87">
        <v>0</v>
      </c>
      <c r="N76" s="87">
        <v>0</v>
      </c>
      <c r="O76" s="87">
        <v>0</v>
      </c>
      <c r="P76" s="87">
        <v>0</v>
      </c>
      <c r="Q76" s="87">
        <v>0</v>
      </c>
    </row>
    <row r="77" spans="1:17" x14ac:dyDescent="0.25">
      <c r="A77" s="150" t="s">
        <v>28</v>
      </c>
      <c r="B77" s="87">
        <v>0</v>
      </c>
      <c r="C77" s="87">
        <v>0</v>
      </c>
      <c r="D77" s="87">
        <v>0</v>
      </c>
      <c r="E77" s="87">
        <v>0</v>
      </c>
      <c r="F77" s="87">
        <v>0</v>
      </c>
      <c r="G77" s="87">
        <v>0</v>
      </c>
      <c r="H77" s="87">
        <v>0</v>
      </c>
      <c r="I77" s="87">
        <v>0</v>
      </c>
      <c r="J77" s="87">
        <v>0</v>
      </c>
      <c r="K77" s="87">
        <v>0</v>
      </c>
      <c r="L77" s="87">
        <v>0</v>
      </c>
      <c r="M77" s="87">
        <v>0</v>
      </c>
      <c r="N77" s="87">
        <v>0</v>
      </c>
      <c r="O77" s="87">
        <v>0</v>
      </c>
      <c r="P77" s="87">
        <v>0</v>
      </c>
      <c r="Q77" s="87">
        <v>0</v>
      </c>
    </row>
    <row r="78" spans="1:17" x14ac:dyDescent="0.25">
      <c r="A78" s="150" t="s">
        <v>26</v>
      </c>
      <c r="B78" s="87">
        <v>20.324111434934849</v>
      </c>
      <c r="C78" s="87">
        <v>20.124023434298461</v>
      </c>
      <c r="D78" s="87">
        <v>22.713818448846286</v>
      </c>
      <c r="E78" s="87">
        <v>13.391261998947</v>
      </c>
      <c r="F78" s="87">
        <v>9.8995868570543788</v>
      </c>
      <c r="G78" s="87">
        <v>12.666298585978858</v>
      </c>
      <c r="H78" s="87">
        <v>12.802449708028533</v>
      </c>
      <c r="I78" s="87">
        <v>13.150224915594171</v>
      </c>
      <c r="J78" s="87">
        <v>8.1758586719362221</v>
      </c>
      <c r="K78" s="87">
        <v>6.4722210728020686</v>
      </c>
      <c r="L78" s="87">
        <v>8.1276749845354974</v>
      </c>
      <c r="M78" s="87">
        <v>7.0757501596861028</v>
      </c>
      <c r="N78" s="87">
        <v>20.02956268106049</v>
      </c>
      <c r="O78" s="87">
        <v>17.922447394133069</v>
      </c>
      <c r="P78" s="87">
        <v>22.440526251918261</v>
      </c>
      <c r="Q78" s="87">
        <v>13.099639324708358</v>
      </c>
    </row>
    <row r="79" spans="1:17" x14ac:dyDescent="0.25">
      <c r="A79" s="150" t="s">
        <v>25</v>
      </c>
      <c r="B79" s="87">
        <v>0</v>
      </c>
      <c r="C79" s="87">
        <v>0</v>
      </c>
      <c r="D79" s="87">
        <v>0</v>
      </c>
      <c r="E79" s="87">
        <v>0</v>
      </c>
      <c r="F79" s="87">
        <v>0</v>
      </c>
      <c r="G79" s="87">
        <v>0</v>
      </c>
      <c r="H79" s="87">
        <v>0</v>
      </c>
      <c r="I79" s="87">
        <v>0</v>
      </c>
      <c r="J79" s="87">
        <v>0</v>
      </c>
      <c r="K79" s="87">
        <v>0</v>
      </c>
      <c r="L79" s="87">
        <v>0</v>
      </c>
      <c r="M79" s="87">
        <v>0</v>
      </c>
      <c r="N79" s="87">
        <v>0</v>
      </c>
      <c r="O79" s="87">
        <v>0</v>
      </c>
      <c r="P79" s="87">
        <v>0</v>
      </c>
      <c r="Q79" s="87">
        <v>0</v>
      </c>
    </row>
    <row r="80" spans="1:17" x14ac:dyDescent="0.25">
      <c r="A80" s="150" t="s">
        <v>86</v>
      </c>
      <c r="B80" s="87">
        <v>0</v>
      </c>
      <c r="C80" s="87">
        <v>0</v>
      </c>
      <c r="D80" s="87">
        <v>0</v>
      </c>
      <c r="E80" s="87">
        <v>0</v>
      </c>
      <c r="F80" s="87">
        <v>0</v>
      </c>
      <c r="G80" s="87">
        <v>0</v>
      </c>
      <c r="H80" s="87">
        <v>0</v>
      </c>
      <c r="I80" s="87">
        <v>0</v>
      </c>
      <c r="J80" s="87">
        <v>0</v>
      </c>
      <c r="K80" s="87">
        <v>0</v>
      </c>
      <c r="L80" s="87">
        <v>0</v>
      </c>
      <c r="M80" s="87">
        <v>0</v>
      </c>
      <c r="N80" s="87">
        <v>0</v>
      </c>
      <c r="O80" s="87">
        <v>0</v>
      </c>
      <c r="P80" s="87">
        <v>0</v>
      </c>
      <c r="Q80" s="87">
        <v>0</v>
      </c>
    </row>
    <row r="81" spans="1:17" x14ac:dyDescent="0.25">
      <c r="A81" s="150" t="s">
        <v>22</v>
      </c>
      <c r="B81" s="87">
        <v>0</v>
      </c>
      <c r="C81" s="87">
        <v>0</v>
      </c>
      <c r="D81" s="87">
        <v>0</v>
      </c>
      <c r="E81" s="87">
        <v>0</v>
      </c>
      <c r="F81" s="87">
        <v>0</v>
      </c>
      <c r="G81" s="87">
        <v>0</v>
      </c>
      <c r="H81" s="87">
        <v>0</v>
      </c>
      <c r="I81" s="87">
        <v>0</v>
      </c>
      <c r="J81" s="87">
        <v>0</v>
      </c>
      <c r="K81" s="87">
        <v>0</v>
      </c>
      <c r="L81" s="87">
        <v>0</v>
      </c>
      <c r="M81" s="87">
        <v>0</v>
      </c>
      <c r="N81" s="87">
        <v>0</v>
      </c>
      <c r="O81" s="87">
        <v>0</v>
      </c>
      <c r="P81" s="87">
        <v>0</v>
      </c>
      <c r="Q81" s="87">
        <v>0</v>
      </c>
    </row>
    <row r="82" spans="1:17" x14ac:dyDescent="0.25">
      <c r="A82" s="152" t="s">
        <v>191</v>
      </c>
      <c r="B82" s="151">
        <v>0</v>
      </c>
      <c r="C82" s="151">
        <v>0</v>
      </c>
      <c r="D82" s="151">
        <v>0</v>
      </c>
      <c r="E82" s="151">
        <v>0</v>
      </c>
      <c r="F82" s="151">
        <v>0</v>
      </c>
      <c r="G82" s="151">
        <v>0</v>
      </c>
      <c r="H82" s="151">
        <v>0</v>
      </c>
      <c r="I82" s="151">
        <v>0</v>
      </c>
      <c r="J82" s="151">
        <v>0</v>
      </c>
      <c r="K82" s="151">
        <v>0</v>
      </c>
      <c r="L82" s="151">
        <v>0</v>
      </c>
      <c r="M82" s="151">
        <v>0</v>
      </c>
      <c r="N82" s="151">
        <v>0</v>
      </c>
      <c r="O82" s="151">
        <v>0</v>
      </c>
      <c r="P82" s="151">
        <v>0</v>
      </c>
      <c r="Q82" s="151">
        <v>0</v>
      </c>
    </row>
    <row r="83" spans="1:17" x14ac:dyDescent="0.25">
      <c r="A83" s="156" t="s">
        <v>181</v>
      </c>
      <c r="B83" s="204">
        <v>154.32377069904507</v>
      </c>
      <c r="C83" s="204">
        <v>166.97867742171417</v>
      </c>
      <c r="D83" s="204">
        <v>193.05736510477655</v>
      </c>
      <c r="E83" s="204">
        <v>82.4508310763255</v>
      </c>
      <c r="F83" s="204">
        <v>49.218398586958109</v>
      </c>
      <c r="G83" s="204">
        <v>52.461561323468814</v>
      </c>
      <c r="H83" s="204">
        <v>17.400031641112196</v>
      </c>
      <c r="I83" s="204">
        <v>28.356343912070727</v>
      </c>
      <c r="J83" s="204">
        <v>38.774976974761351</v>
      </c>
      <c r="K83" s="204">
        <v>16.159086298754012</v>
      </c>
      <c r="L83" s="204">
        <v>59.351731338969401</v>
      </c>
      <c r="M83" s="204">
        <v>40.555887802302635</v>
      </c>
      <c r="N83" s="204">
        <v>108.19689002708905</v>
      </c>
      <c r="O83" s="204">
        <v>53.061946697477865</v>
      </c>
      <c r="P83" s="204">
        <v>143.05689000920216</v>
      </c>
      <c r="Q83" s="204">
        <v>48.515693490454218</v>
      </c>
    </row>
    <row r="84" spans="1:17" x14ac:dyDescent="0.25">
      <c r="A84" s="152" t="s">
        <v>190</v>
      </c>
      <c r="B84" s="151">
        <v>154.32377069904507</v>
      </c>
      <c r="C84" s="151">
        <v>166.97867742171417</v>
      </c>
      <c r="D84" s="151">
        <v>193.05736510477655</v>
      </c>
      <c r="E84" s="151">
        <v>82.4508310763255</v>
      </c>
      <c r="F84" s="151">
        <v>49.218398586958109</v>
      </c>
      <c r="G84" s="151">
        <v>52.461561323468814</v>
      </c>
      <c r="H84" s="151">
        <v>17.400031641112196</v>
      </c>
      <c r="I84" s="151">
        <v>28.356343912070727</v>
      </c>
      <c r="J84" s="151">
        <v>38.774976974761351</v>
      </c>
      <c r="K84" s="151">
        <v>16.159086298754012</v>
      </c>
      <c r="L84" s="151">
        <v>59.351731338969401</v>
      </c>
      <c r="M84" s="151">
        <v>40.555887802302635</v>
      </c>
      <c r="N84" s="151">
        <v>108.19689002708905</v>
      </c>
      <c r="O84" s="151">
        <v>53.061946697477865</v>
      </c>
      <c r="P84" s="151">
        <v>143.05689000920216</v>
      </c>
      <c r="Q84" s="151">
        <v>48.515693490454218</v>
      </c>
    </row>
    <row r="85" spans="1:17" x14ac:dyDescent="0.25">
      <c r="A85" s="154" t="s">
        <v>33</v>
      </c>
      <c r="B85" s="83">
        <v>0</v>
      </c>
      <c r="C85" s="83">
        <v>0</v>
      </c>
      <c r="D85" s="83">
        <v>0</v>
      </c>
      <c r="E85" s="83">
        <v>0</v>
      </c>
      <c r="F85" s="83">
        <v>0</v>
      </c>
      <c r="G85" s="83">
        <v>0</v>
      </c>
      <c r="H85" s="83">
        <v>0</v>
      </c>
      <c r="I85" s="83">
        <v>0</v>
      </c>
      <c r="J85" s="83">
        <v>0</v>
      </c>
      <c r="K85" s="83">
        <v>0</v>
      </c>
      <c r="L85" s="83">
        <v>0</v>
      </c>
      <c r="M85" s="83">
        <v>0</v>
      </c>
      <c r="N85" s="83">
        <v>0</v>
      </c>
      <c r="O85" s="83">
        <v>0</v>
      </c>
      <c r="P85" s="83">
        <v>0</v>
      </c>
      <c r="Q85" s="83">
        <v>0</v>
      </c>
    </row>
    <row r="86" spans="1:17" x14ac:dyDescent="0.25">
      <c r="A86" s="154" t="s">
        <v>30</v>
      </c>
      <c r="B86" s="208">
        <v>0</v>
      </c>
      <c r="C86" s="208">
        <v>4.0898662792150677</v>
      </c>
      <c r="D86" s="208">
        <v>54.395188710696736</v>
      </c>
      <c r="E86" s="208">
        <v>5.2725610838059254</v>
      </c>
      <c r="F86" s="208">
        <v>3.5385823239305165</v>
      </c>
      <c r="G86" s="208">
        <v>21.091473438239696</v>
      </c>
      <c r="H86" s="208">
        <v>0</v>
      </c>
      <c r="I86" s="208">
        <v>1.4686466734626011</v>
      </c>
      <c r="J86" s="208">
        <v>29.014016842879407</v>
      </c>
      <c r="K86" s="208">
        <v>16.159086298754012</v>
      </c>
      <c r="L86" s="208">
        <v>0</v>
      </c>
      <c r="M86" s="208">
        <v>0</v>
      </c>
      <c r="N86" s="208">
        <v>0</v>
      </c>
      <c r="O86" s="208">
        <v>0</v>
      </c>
      <c r="P86" s="208">
        <v>0</v>
      </c>
      <c r="Q86" s="208">
        <v>0</v>
      </c>
    </row>
    <row r="87" spans="1:17" x14ac:dyDescent="0.25">
      <c r="A87" s="154" t="s">
        <v>125</v>
      </c>
      <c r="B87" s="208">
        <v>0</v>
      </c>
      <c r="C87" s="208">
        <v>0</v>
      </c>
      <c r="D87" s="208">
        <v>0</v>
      </c>
      <c r="E87" s="208">
        <v>0</v>
      </c>
      <c r="F87" s="208">
        <v>0</v>
      </c>
      <c r="G87" s="208">
        <v>0</v>
      </c>
      <c r="H87" s="208">
        <v>0</v>
      </c>
      <c r="I87" s="208">
        <v>0</v>
      </c>
      <c r="J87" s="208">
        <v>0</v>
      </c>
      <c r="K87" s="208">
        <v>0</v>
      </c>
      <c r="L87" s="208">
        <v>0</v>
      </c>
      <c r="M87" s="208">
        <v>0</v>
      </c>
      <c r="N87" s="208">
        <v>0</v>
      </c>
      <c r="O87" s="208">
        <v>0</v>
      </c>
      <c r="P87" s="208">
        <v>0</v>
      </c>
      <c r="Q87" s="208">
        <v>0</v>
      </c>
    </row>
    <row r="88" spans="1:17" x14ac:dyDescent="0.25">
      <c r="A88" s="154" t="s">
        <v>29</v>
      </c>
      <c r="B88" s="208">
        <v>0</v>
      </c>
      <c r="C88" s="208">
        <v>0</v>
      </c>
      <c r="D88" s="208">
        <v>0</v>
      </c>
      <c r="E88" s="208">
        <v>0</v>
      </c>
      <c r="F88" s="208">
        <v>0</v>
      </c>
      <c r="G88" s="208">
        <v>0</v>
      </c>
      <c r="H88" s="208">
        <v>0</v>
      </c>
      <c r="I88" s="208">
        <v>0</v>
      </c>
      <c r="J88" s="208">
        <v>0</v>
      </c>
      <c r="K88" s="208">
        <v>0</v>
      </c>
      <c r="L88" s="208">
        <v>0</v>
      </c>
      <c r="M88" s="208">
        <v>0</v>
      </c>
      <c r="N88" s="208">
        <v>0</v>
      </c>
      <c r="O88" s="208">
        <v>0</v>
      </c>
      <c r="P88" s="208">
        <v>0</v>
      </c>
      <c r="Q88" s="208">
        <v>0</v>
      </c>
    </row>
    <row r="89" spans="1:17" x14ac:dyDescent="0.25">
      <c r="A89" s="154" t="s">
        <v>26</v>
      </c>
      <c r="B89" s="208">
        <v>154.32377069904507</v>
      </c>
      <c r="C89" s="208">
        <v>162.88881114249909</v>
      </c>
      <c r="D89" s="208">
        <v>138.66217639407981</v>
      </c>
      <c r="E89" s="208">
        <v>77.178269992519574</v>
      </c>
      <c r="F89" s="208">
        <v>45.67981626302759</v>
      </c>
      <c r="G89" s="208">
        <v>31.370087885229122</v>
      </c>
      <c r="H89" s="208">
        <v>17.400031641112196</v>
      </c>
      <c r="I89" s="208">
        <v>26.887697238608126</v>
      </c>
      <c r="J89" s="208">
        <v>9.7609601318819426</v>
      </c>
      <c r="K89" s="208">
        <v>0</v>
      </c>
      <c r="L89" s="208">
        <v>59.351731338969401</v>
      </c>
      <c r="M89" s="208">
        <v>40.555887802302635</v>
      </c>
      <c r="N89" s="208">
        <v>108.19689002708905</v>
      </c>
      <c r="O89" s="208">
        <v>53.061946697477865</v>
      </c>
      <c r="P89" s="208">
        <v>143.05689000920216</v>
      </c>
      <c r="Q89" s="208">
        <v>48.515693490454218</v>
      </c>
    </row>
    <row r="90" spans="1:17" x14ac:dyDescent="0.25">
      <c r="A90" s="152" t="s">
        <v>189</v>
      </c>
      <c r="B90" s="151">
        <v>0</v>
      </c>
      <c r="C90" s="151">
        <v>0</v>
      </c>
      <c r="D90" s="151">
        <v>0</v>
      </c>
      <c r="E90" s="151">
        <v>0</v>
      </c>
      <c r="F90" s="151">
        <v>0</v>
      </c>
      <c r="G90" s="151">
        <v>0</v>
      </c>
      <c r="H90" s="151">
        <v>0</v>
      </c>
      <c r="I90" s="151">
        <v>0</v>
      </c>
      <c r="J90" s="151">
        <v>0</v>
      </c>
      <c r="K90" s="151">
        <v>0</v>
      </c>
      <c r="L90" s="151">
        <v>0</v>
      </c>
      <c r="M90" s="151">
        <v>0</v>
      </c>
      <c r="N90" s="151">
        <v>0</v>
      </c>
      <c r="O90" s="151">
        <v>0</v>
      </c>
      <c r="P90" s="151">
        <v>0</v>
      </c>
      <c r="Q90" s="151">
        <v>0</v>
      </c>
    </row>
    <row r="91" spans="1:17" x14ac:dyDescent="0.25">
      <c r="A91" s="156" t="s">
        <v>180</v>
      </c>
      <c r="B91" s="155">
        <v>29.103447578175317</v>
      </c>
      <c r="C91" s="155">
        <v>29.099867595682802</v>
      </c>
      <c r="D91" s="155">
        <v>32.825081426389879</v>
      </c>
      <c r="E91" s="155">
        <v>18.767149878404837</v>
      </c>
      <c r="F91" s="155">
        <v>13.632565886047979</v>
      </c>
      <c r="G91" s="155">
        <v>17.187853653936475</v>
      </c>
      <c r="H91" s="155">
        <v>16.686627893475102</v>
      </c>
      <c r="I91" s="155">
        <v>17.352774893963435</v>
      </c>
      <c r="J91" s="155">
        <v>11.160511059325033</v>
      </c>
      <c r="K91" s="155">
        <v>9.3343565060700264</v>
      </c>
      <c r="L91" s="155">
        <v>11.589826768020222</v>
      </c>
      <c r="M91" s="155">
        <v>9.8605876953769407</v>
      </c>
      <c r="N91" s="155">
        <v>28.045730839985513</v>
      </c>
      <c r="O91" s="155">
        <v>23.951987120999494</v>
      </c>
      <c r="P91" s="155">
        <v>31.960971616827052</v>
      </c>
      <c r="Q91" s="155">
        <v>17.707395501722583</v>
      </c>
    </row>
    <row r="92" spans="1:17" x14ac:dyDescent="0.25">
      <c r="A92" s="152" t="s">
        <v>193</v>
      </c>
      <c r="B92" s="151">
        <v>3.182841690142463</v>
      </c>
      <c r="C92" s="151">
        <v>3.4344464041137521</v>
      </c>
      <c r="D92" s="151">
        <v>3.8567332597453419</v>
      </c>
      <c r="E92" s="151">
        <v>1.6884389232260539</v>
      </c>
      <c r="F92" s="151">
        <v>1.0070058364713805</v>
      </c>
      <c r="G92" s="151">
        <v>1.0337337181953179</v>
      </c>
      <c r="H92" s="151">
        <v>0.35886594700392882</v>
      </c>
      <c r="I92" s="151">
        <v>0.58147355233608977</v>
      </c>
      <c r="J92" s="151">
        <v>0.73332898497159216</v>
      </c>
      <c r="K92" s="151">
        <v>0</v>
      </c>
      <c r="L92" s="151">
        <v>1.224096352960456</v>
      </c>
      <c r="M92" s="151">
        <v>0.83644256418306762</v>
      </c>
      <c r="N92" s="151">
        <v>2.2315005054766321</v>
      </c>
      <c r="O92" s="151">
        <v>1.0943730531196443</v>
      </c>
      <c r="P92" s="151">
        <v>2.9504685604874989</v>
      </c>
      <c r="Q92" s="151">
        <v>1.0006091165872886</v>
      </c>
    </row>
    <row r="93" spans="1:17" x14ac:dyDescent="0.25">
      <c r="A93" s="152" t="s">
        <v>187</v>
      </c>
      <c r="B93" s="151">
        <v>25.920605888032853</v>
      </c>
      <c r="C93" s="151">
        <v>25.665421191569049</v>
      </c>
      <c r="D93" s="151">
        <v>28.968348166644539</v>
      </c>
      <c r="E93" s="151">
        <v>17.078710955178781</v>
      </c>
      <c r="F93" s="151">
        <v>12.625560049576599</v>
      </c>
      <c r="G93" s="151">
        <v>16.154119935741157</v>
      </c>
      <c r="H93" s="151">
        <v>16.327761946471174</v>
      </c>
      <c r="I93" s="151">
        <v>16.771301341627346</v>
      </c>
      <c r="J93" s="151">
        <v>10.427182074353441</v>
      </c>
      <c r="K93" s="151">
        <v>9.3343565060700264</v>
      </c>
      <c r="L93" s="151">
        <v>10.365730415059765</v>
      </c>
      <c r="M93" s="151">
        <v>9.0241451311938725</v>
      </c>
      <c r="N93" s="151">
        <v>25.814230334508881</v>
      </c>
      <c r="O93" s="151">
        <v>22.857614067879851</v>
      </c>
      <c r="P93" s="151">
        <v>29.010503056339555</v>
      </c>
      <c r="Q93" s="151">
        <v>16.706786385135295</v>
      </c>
    </row>
    <row r="94" spans="1:17" x14ac:dyDescent="0.25">
      <c r="A94" s="150" t="s">
        <v>33</v>
      </c>
      <c r="B94" s="87">
        <v>0</v>
      </c>
      <c r="C94" s="87">
        <v>0</v>
      </c>
      <c r="D94" s="87">
        <v>0</v>
      </c>
      <c r="E94" s="87">
        <v>0</v>
      </c>
      <c r="F94" s="87">
        <v>0</v>
      </c>
      <c r="G94" s="87">
        <v>0</v>
      </c>
      <c r="H94" s="87">
        <v>0</v>
      </c>
      <c r="I94" s="87">
        <v>0</v>
      </c>
      <c r="J94" s="87">
        <v>0</v>
      </c>
      <c r="K94" s="87">
        <v>0</v>
      </c>
      <c r="L94" s="87">
        <v>0</v>
      </c>
      <c r="M94" s="87">
        <v>0</v>
      </c>
      <c r="N94" s="87">
        <v>0</v>
      </c>
      <c r="O94" s="87">
        <v>0</v>
      </c>
      <c r="P94" s="87">
        <v>0</v>
      </c>
      <c r="Q94" s="87">
        <v>0</v>
      </c>
    </row>
    <row r="95" spans="1:17" x14ac:dyDescent="0.25">
      <c r="A95" s="150" t="s">
        <v>31</v>
      </c>
      <c r="B95" s="87">
        <v>0</v>
      </c>
      <c r="C95" s="87">
        <v>0</v>
      </c>
      <c r="D95" s="87">
        <v>0</v>
      </c>
      <c r="E95" s="87">
        <v>0</v>
      </c>
      <c r="F95" s="87">
        <v>0</v>
      </c>
      <c r="G95" s="87">
        <v>0</v>
      </c>
      <c r="H95" s="87">
        <v>0</v>
      </c>
      <c r="I95" s="87">
        <v>0</v>
      </c>
      <c r="J95" s="87">
        <v>0</v>
      </c>
      <c r="K95" s="87">
        <v>0</v>
      </c>
      <c r="L95" s="87">
        <v>0</v>
      </c>
      <c r="M95" s="87">
        <v>0</v>
      </c>
      <c r="N95" s="87">
        <v>0</v>
      </c>
      <c r="O95" s="87">
        <v>0</v>
      </c>
      <c r="P95" s="87">
        <v>0</v>
      </c>
      <c r="Q95" s="87">
        <v>0</v>
      </c>
    </row>
    <row r="96" spans="1:17" x14ac:dyDescent="0.25">
      <c r="A96" s="150" t="s">
        <v>30</v>
      </c>
      <c r="B96" s="87">
        <v>0</v>
      </c>
      <c r="C96" s="87">
        <v>0</v>
      </c>
      <c r="D96" s="87">
        <v>0</v>
      </c>
      <c r="E96" s="87">
        <v>0</v>
      </c>
      <c r="F96" s="87">
        <v>0</v>
      </c>
      <c r="G96" s="87">
        <v>0</v>
      </c>
      <c r="H96" s="87">
        <v>0</v>
      </c>
      <c r="I96" s="87">
        <v>0</v>
      </c>
      <c r="J96" s="87">
        <v>0</v>
      </c>
      <c r="K96" s="87">
        <v>1.0799296306123158</v>
      </c>
      <c r="L96" s="87">
        <v>0</v>
      </c>
      <c r="M96" s="87">
        <v>0</v>
      </c>
      <c r="N96" s="87">
        <v>0</v>
      </c>
      <c r="O96" s="87">
        <v>0</v>
      </c>
      <c r="P96" s="87">
        <v>0</v>
      </c>
      <c r="Q96" s="87">
        <v>0</v>
      </c>
    </row>
    <row r="97" spans="1:17" x14ac:dyDescent="0.25">
      <c r="A97" s="150" t="s">
        <v>125</v>
      </c>
      <c r="B97" s="87">
        <v>0</v>
      </c>
      <c r="C97" s="87">
        <v>0</v>
      </c>
      <c r="D97" s="87">
        <v>0</v>
      </c>
      <c r="E97" s="87">
        <v>0</v>
      </c>
      <c r="F97" s="87">
        <v>0</v>
      </c>
      <c r="G97" s="87">
        <v>0</v>
      </c>
      <c r="H97" s="87">
        <v>0</v>
      </c>
      <c r="I97" s="87">
        <v>0</v>
      </c>
      <c r="J97" s="87">
        <v>0</v>
      </c>
      <c r="K97" s="87">
        <v>0</v>
      </c>
      <c r="L97" s="87">
        <v>0</v>
      </c>
      <c r="M97" s="87">
        <v>0</v>
      </c>
      <c r="N97" s="87">
        <v>0.26928082822883714</v>
      </c>
      <c r="O97" s="87">
        <v>0</v>
      </c>
      <c r="P97" s="87">
        <v>0.39070145969017617</v>
      </c>
      <c r="Q97" s="87">
        <v>0</v>
      </c>
    </row>
    <row r="98" spans="1:17" x14ac:dyDescent="0.25">
      <c r="A98" s="150" t="s">
        <v>29</v>
      </c>
      <c r="B98" s="87">
        <v>0</v>
      </c>
      <c r="C98" s="87">
        <v>0</v>
      </c>
      <c r="D98" s="87">
        <v>0</v>
      </c>
      <c r="E98" s="87">
        <v>0</v>
      </c>
      <c r="F98" s="87">
        <v>0</v>
      </c>
      <c r="G98" s="87">
        <v>0</v>
      </c>
      <c r="H98" s="87">
        <v>0</v>
      </c>
      <c r="I98" s="87">
        <v>0</v>
      </c>
      <c r="J98" s="87">
        <v>0</v>
      </c>
      <c r="K98" s="87">
        <v>0</v>
      </c>
      <c r="L98" s="87">
        <v>0</v>
      </c>
      <c r="M98" s="87">
        <v>0</v>
      </c>
      <c r="N98" s="87">
        <v>0</v>
      </c>
      <c r="O98" s="87">
        <v>0</v>
      </c>
      <c r="P98" s="87">
        <v>0</v>
      </c>
      <c r="Q98" s="87">
        <v>0</v>
      </c>
    </row>
    <row r="99" spans="1:17" x14ac:dyDescent="0.25">
      <c r="A99" s="150" t="s">
        <v>28</v>
      </c>
      <c r="B99" s="87">
        <v>0</v>
      </c>
      <c r="C99" s="87">
        <v>0</v>
      </c>
      <c r="D99" s="87">
        <v>0</v>
      </c>
      <c r="E99" s="87">
        <v>0</v>
      </c>
      <c r="F99" s="87">
        <v>0</v>
      </c>
      <c r="G99" s="87">
        <v>0</v>
      </c>
      <c r="H99" s="87">
        <v>0</v>
      </c>
      <c r="I99" s="87">
        <v>0</v>
      </c>
      <c r="J99" s="87">
        <v>0</v>
      </c>
      <c r="K99" s="87">
        <v>0</v>
      </c>
      <c r="L99" s="87">
        <v>0</v>
      </c>
      <c r="M99" s="87">
        <v>0</v>
      </c>
      <c r="N99" s="87">
        <v>0</v>
      </c>
      <c r="O99" s="87">
        <v>0</v>
      </c>
      <c r="P99" s="87">
        <v>0</v>
      </c>
      <c r="Q99" s="87">
        <v>0</v>
      </c>
    </row>
    <row r="100" spans="1:17" x14ac:dyDescent="0.25">
      <c r="A100" s="150" t="s">
        <v>26</v>
      </c>
      <c r="B100" s="87">
        <v>25.920605888032853</v>
      </c>
      <c r="C100" s="87">
        <v>25.665421191569049</v>
      </c>
      <c r="D100" s="87">
        <v>28.968348166644539</v>
      </c>
      <c r="E100" s="87">
        <v>17.078710955178781</v>
      </c>
      <c r="F100" s="87">
        <v>12.625560049576599</v>
      </c>
      <c r="G100" s="87">
        <v>16.154119935741157</v>
      </c>
      <c r="H100" s="87">
        <v>16.327761946471174</v>
      </c>
      <c r="I100" s="87">
        <v>16.771301341627346</v>
      </c>
      <c r="J100" s="87">
        <v>10.427182074353441</v>
      </c>
      <c r="K100" s="87">
        <v>8.2544268754577104</v>
      </c>
      <c r="L100" s="87">
        <v>10.365730415059765</v>
      </c>
      <c r="M100" s="87">
        <v>9.0241451311938725</v>
      </c>
      <c r="N100" s="87">
        <v>25.544949506280044</v>
      </c>
      <c r="O100" s="87">
        <v>22.857614067879851</v>
      </c>
      <c r="P100" s="87">
        <v>28.619801596649378</v>
      </c>
      <c r="Q100" s="87">
        <v>16.706786385135295</v>
      </c>
    </row>
    <row r="101" spans="1:17" x14ac:dyDescent="0.25">
      <c r="A101" s="150" t="s">
        <v>25</v>
      </c>
      <c r="B101" s="87">
        <v>0</v>
      </c>
      <c r="C101" s="87">
        <v>0</v>
      </c>
      <c r="D101" s="87">
        <v>0</v>
      </c>
      <c r="E101" s="87">
        <v>0</v>
      </c>
      <c r="F101" s="87">
        <v>0</v>
      </c>
      <c r="G101" s="87">
        <v>0</v>
      </c>
      <c r="H101" s="87">
        <v>0</v>
      </c>
      <c r="I101" s="87">
        <v>0</v>
      </c>
      <c r="J101" s="87">
        <v>0</v>
      </c>
      <c r="K101" s="87">
        <v>0</v>
      </c>
      <c r="L101" s="87">
        <v>0</v>
      </c>
      <c r="M101" s="87">
        <v>0</v>
      </c>
      <c r="N101" s="87">
        <v>0</v>
      </c>
      <c r="O101" s="87">
        <v>0</v>
      </c>
      <c r="P101" s="87">
        <v>0</v>
      </c>
      <c r="Q101" s="87">
        <v>0</v>
      </c>
    </row>
    <row r="102" spans="1:17" x14ac:dyDescent="0.25">
      <c r="A102" s="150" t="s">
        <v>86</v>
      </c>
      <c r="B102" s="87">
        <v>0</v>
      </c>
      <c r="C102" s="87">
        <v>0</v>
      </c>
      <c r="D102" s="87">
        <v>0</v>
      </c>
      <c r="E102" s="87">
        <v>0</v>
      </c>
      <c r="F102" s="87">
        <v>0</v>
      </c>
      <c r="G102" s="87">
        <v>0</v>
      </c>
      <c r="H102" s="87">
        <v>0</v>
      </c>
      <c r="I102" s="87">
        <v>0</v>
      </c>
      <c r="J102" s="87">
        <v>0</v>
      </c>
      <c r="K102" s="87">
        <v>0</v>
      </c>
      <c r="L102" s="87">
        <v>0</v>
      </c>
      <c r="M102" s="87">
        <v>0</v>
      </c>
      <c r="N102" s="87">
        <v>0</v>
      </c>
      <c r="O102" s="87">
        <v>0</v>
      </c>
      <c r="P102" s="87">
        <v>0</v>
      </c>
      <c r="Q102" s="87">
        <v>0</v>
      </c>
    </row>
    <row r="103" spans="1:17" x14ac:dyDescent="0.25">
      <c r="A103" s="150" t="s">
        <v>22</v>
      </c>
      <c r="B103" s="87">
        <v>0</v>
      </c>
      <c r="C103" s="87">
        <v>0</v>
      </c>
      <c r="D103" s="87">
        <v>0</v>
      </c>
      <c r="E103" s="87">
        <v>0</v>
      </c>
      <c r="F103" s="87">
        <v>0</v>
      </c>
      <c r="G103" s="87">
        <v>0</v>
      </c>
      <c r="H103" s="87">
        <v>0</v>
      </c>
      <c r="I103" s="87">
        <v>0</v>
      </c>
      <c r="J103" s="87">
        <v>0</v>
      </c>
      <c r="K103" s="87">
        <v>0</v>
      </c>
      <c r="L103" s="87">
        <v>0</v>
      </c>
      <c r="M103" s="87">
        <v>0</v>
      </c>
      <c r="N103" s="87">
        <v>0</v>
      </c>
      <c r="O103" s="87">
        <v>0</v>
      </c>
      <c r="P103" s="87">
        <v>0</v>
      </c>
      <c r="Q103" s="87">
        <v>0</v>
      </c>
    </row>
    <row r="104" spans="1:17" x14ac:dyDescent="0.25">
      <c r="A104" s="152" t="s">
        <v>186</v>
      </c>
      <c r="B104" s="151">
        <v>0</v>
      </c>
      <c r="C104" s="151">
        <v>0</v>
      </c>
      <c r="D104" s="151">
        <v>0</v>
      </c>
      <c r="E104" s="151">
        <v>0</v>
      </c>
      <c r="F104" s="151">
        <v>0</v>
      </c>
      <c r="G104" s="151">
        <v>0</v>
      </c>
      <c r="H104" s="151">
        <v>0</v>
      </c>
      <c r="I104" s="151">
        <v>0</v>
      </c>
      <c r="J104" s="151">
        <v>0</v>
      </c>
      <c r="K104" s="151">
        <v>0</v>
      </c>
      <c r="L104" s="151">
        <v>0</v>
      </c>
      <c r="M104" s="151">
        <v>0</v>
      </c>
      <c r="N104" s="151">
        <v>0</v>
      </c>
      <c r="O104" s="151">
        <v>0</v>
      </c>
      <c r="P104" s="151">
        <v>0</v>
      </c>
      <c r="Q104" s="151">
        <v>0</v>
      </c>
    </row>
    <row r="105" spans="1:17" x14ac:dyDescent="0.25">
      <c r="A105" s="243" t="s">
        <v>179</v>
      </c>
      <c r="B105" s="242">
        <v>0</v>
      </c>
      <c r="C105" s="242">
        <v>0</v>
      </c>
      <c r="D105" s="242">
        <v>0</v>
      </c>
      <c r="E105" s="242">
        <v>0</v>
      </c>
      <c r="F105" s="242">
        <v>0</v>
      </c>
      <c r="G105" s="242">
        <v>0</v>
      </c>
      <c r="H105" s="242">
        <v>0</v>
      </c>
      <c r="I105" s="242">
        <v>0</v>
      </c>
      <c r="J105" s="242">
        <v>0</v>
      </c>
      <c r="K105" s="242">
        <v>0</v>
      </c>
      <c r="L105" s="242">
        <v>0</v>
      </c>
      <c r="M105" s="242">
        <v>0</v>
      </c>
      <c r="N105" s="242">
        <v>0</v>
      </c>
      <c r="O105" s="242">
        <v>0</v>
      </c>
      <c r="P105" s="242">
        <v>0</v>
      </c>
      <c r="Q105" s="242">
        <v>0</v>
      </c>
    </row>
    <row r="106" spans="1:17" x14ac:dyDescent="0.25">
      <c r="A106" s="177" t="s">
        <v>98</v>
      </c>
      <c r="B106" s="176">
        <v>0</v>
      </c>
      <c r="C106" s="176">
        <v>0</v>
      </c>
      <c r="D106" s="176">
        <v>0</v>
      </c>
      <c r="E106" s="176">
        <v>0</v>
      </c>
      <c r="F106" s="176">
        <v>0</v>
      </c>
      <c r="G106" s="176">
        <v>0</v>
      </c>
      <c r="H106" s="176">
        <v>0</v>
      </c>
      <c r="I106" s="176">
        <v>0</v>
      </c>
      <c r="J106" s="176">
        <v>0</v>
      </c>
      <c r="K106" s="176">
        <v>0</v>
      </c>
      <c r="L106" s="176">
        <v>0</v>
      </c>
      <c r="M106" s="176">
        <v>0</v>
      </c>
      <c r="N106" s="176">
        <v>0</v>
      </c>
      <c r="O106" s="176">
        <v>0</v>
      </c>
      <c r="P106" s="176">
        <v>0</v>
      </c>
      <c r="Q106" s="176">
        <v>0</v>
      </c>
    </row>
    <row r="107" spans="1:17" x14ac:dyDescent="0.25">
      <c r="A107" s="40"/>
      <c r="B107" s="40"/>
      <c r="C107" s="40"/>
      <c r="D107" s="40"/>
      <c r="E107" s="40"/>
      <c r="F107" s="40"/>
      <c r="G107" s="40"/>
      <c r="H107" s="40"/>
      <c r="I107" s="40"/>
      <c r="J107" s="40"/>
      <c r="K107" s="40"/>
      <c r="L107" s="40"/>
      <c r="M107" s="40"/>
      <c r="N107" s="40"/>
      <c r="O107" s="40"/>
      <c r="P107" s="40"/>
      <c r="Q107" s="40"/>
    </row>
    <row r="108" spans="1:17" ht="12.75" x14ac:dyDescent="0.25">
      <c r="A108" s="97" t="s">
        <v>39</v>
      </c>
      <c r="B108" s="96">
        <v>3.4527618437831094</v>
      </c>
      <c r="C108" s="96">
        <v>3.8217737386580546</v>
      </c>
      <c r="D108" s="96">
        <v>3.6148743879878986</v>
      </c>
      <c r="E108" s="96">
        <v>2.293342325943474</v>
      </c>
      <c r="F108" s="96">
        <v>1.3111682651933083</v>
      </c>
      <c r="G108" s="96">
        <v>1.4914410605028412</v>
      </c>
      <c r="H108" s="96">
        <v>0.82192791117011943</v>
      </c>
      <c r="I108" s="96">
        <v>1.0383607852009578</v>
      </c>
      <c r="J108" s="96">
        <v>1.7398676346970878</v>
      </c>
      <c r="K108" s="96">
        <v>1.3769408584398204</v>
      </c>
      <c r="L108" s="96">
        <v>2.8339827102504063</v>
      </c>
      <c r="M108" s="96">
        <v>1.9244610833461211</v>
      </c>
      <c r="N108" s="96">
        <v>2.7507228804535266</v>
      </c>
      <c r="O108" s="96">
        <v>0.23680792265207556</v>
      </c>
      <c r="P108" s="96">
        <v>0.84208003921119201</v>
      </c>
      <c r="Q108" s="96">
        <v>0.56047675700706101</v>
      </c>
    </row>
    <row r="109" spans="1:17" x14ac:dyDescent="0.25">
      <c r="A109" s="132" t="s">
        <v>83</v>
      </c>
      <c r="B109" s="160">
        <v>0</v>
      </c>
      <c r="C109" s="160">
        <v>0</v>
      </c>
      <c r="D109" s="160">
        <v>0</v>
      </c>
      <c r="E109" s="160">
        <v>0</v>
      </c>
      <c r="F109" s="160">
        <v>0</v>
      </c>
      <c r="G109" s="160">
        <v>0</v>
      </c>
      <c r="H109" s="160">
        <v>0</v>
      </c>
      <c r="I109" s="160">
        <v>0</v>
      </c>
      <c r="J109" s="160">
        <v>0</v>
      </c>
      <c r="K109" s="160">
        <v>0</v>
      </c>
      <c r="L109" s="160">
        <v>0</v>
      </c>
      <c r="M109" s="160">
        <v>0</v>
      </c>
      <c r="N109" s="160">
        <v>0</v>
      </c>
      <c r="O109" s="160">
        <v>0</v>
      </c>
      <c r="P109" s="160">
        <v>0</v>
      </c>
      <c r="Q109" s="160">
        <v>0</v>
      </c>
    </row>
    <row r="110" spans="1:17" x14ac:dyDescent="0.25">
      <c r="A110" s="76" t="s">
        <v>82</v>
      </c>
      <c r="B110" s="159">
        <v>0</v>
      </c>
      <c r="C110" s="159">
        <v>0</v>
      </c>
      <c r="D110" s="159">
        <v>0</v>
      </c>
      <c r="E110" s="159">
        <v>0</v>
      </c>
      <c r="F110" s="159">
        <v>0</v>
      </c>
      <c r="G110" s="159">
        <v>0</v>
      </c>
      <c r="H110" s="159">
        <v>0</v>
      </c>
      <c r="I110" s="159">
        <v>0</v>
      </c>
      <c r="J110" s="159">
        <v>0</v>
      </c>
      <c r="K110" s="159">
        <v>0</v>
      </c>
      <c r="L110" s="159">
        <v>0</v>
      </c>
      <c r="M110" s="159">
        <v>0</v>
      </c>
      <c r="N110" s="159">
        <v>0</v>
      </c>
      <c r="O110" s="159">
        <v>0</v>
      </c>
      <c r="P110" s="159">
        <v>0</v>
      </c>
      <c r="Q110" s="159">
        <v>0</v>
      </c>
    </row>
    <row r="111" spans="1:17" x14ac:dyDescent="0.25">
      <c r="A111" s="76" t="s">
        <v>81</v>
      </c>
      <c r="B111" s="159">
        <v>0</v>
      </c>
      <c r="C111" s="159">
        <v>0</v>
      </c>
      <c r="D111" s="159">
        <v>0</v>
      </c>
      <c r="E111" s="159">
        <v>0</v>
      </c>
      <c r="F111" s="159">
        <v>0</v>
      </c>
      <c r="G111" s="159">
        <v>0</v>
      </c>
      <c r="H111" s="159">
        <v>0</v>
      </c>
      <c r="I111" s="159">
        <v>0</v>
      </c>
      <c r="J111" s="159">
        <v>0</v>
      </c>
      <c r="K111" s="159">
        <v>0</v>
      </c>
      <c r="L111" s="159">
        <v>0</v>
      </c>
      <c r="M111" s="159">
        <v>0</v>
      </c>
      <c r="N111" s="159">
        <v>0</v>
      </c>
      <c r="O111" s="159">
        <v>0</v>
      </c>
      <c r="P111" s="159">
        <v>0</v>
      </c>
      <c r="Q111" s="159">
        <v>0</v>
      </c>
    </row>
    <row r="112" spans="1:17" x14ac:dyDescent="0.25">
      <c r="A112" s="76" t="s">
        <v>80</v>
      </c>
      <c r="B112" s="159">
        <v>0</v>
      </c>
      <c r="C112" s="159">
        <v>0</v>
      </c>
      <c r="D112" s="159">
        <v>0</v>
      </c>
      <c r="E112" s="159">
        <v>0</v>
      </c>
      <c r="F112" s="159">
        <v>0</v>
      </c>
      <c r="G112" s="159">
        <v>0</v>
      </c>
      <c r="H112" s="159">
        <v>0</v>
      </c>
      <c r="I112" s="159">
        <v>0</v>
      </c>
      <c r="J112" s="159">
        <v>0</v>
      </c>
      <c r="K112" s="159">
        <v>0</v>
      </c>
      <c r="L112" s="159">
        <v>0</v>
      </c>
      <c r="M112" s="159">
        <v>0</v>
      </c>
      <c r="N112" s="159">
        <v>0</v>
      </c>
      <c r="O112" s="159">
        <v>0</v>
      </c>
      <c r="P112" s="159">
        <v>0</v>
      </c>
      <c r="Q112" s="159">
        <v>0</v>
      </c>
    </row>
    <row r="113" spans="1:17" x14ac:dyDescent="0.25">
      <c r="A113" s="129" t="s">
        <v>79</v>
      </c>
      <c r="B113" s="158">
        <v>5.9781861031245755E-2</v>
      </c>
      <c r="C113" s="158">
        <v>6.2094405205140639E-2</v>
      </c>
      <c r="D113" s="158">
        <v>5.8007995381781724E-2</v>
      </c>
      <c r="E113" s="158">
        <v>4.5954659583908992E-2</v>
      </c>
      <c r="F113" s="158">
        <v>3.0157218161302131E-2</v>
      </c>
      <c r="G113" s="158">
        <v>3.8459628006978656E-2</v>
      </c>
      <c r="H113" s="158">
        <v>3.435188348723945E-2</v>
      </c>
      <c r="I113" s="158">
        <v>3.6774007070315633E-2</v>
      </c>
      <c r="J113" s="158">
        <v>4.1664202351094352E-2</v>
      </c>
      <c r="K113" s="158">
        <v>0</v>
      </c>
      <c r="L113" s="158">
        <v>5.044609219895093E-2</v>
      </c>
      <c r="M113" s="158">
        <v>4.0383479683657415E-2</v>
      </c>
      <c r="N113" s="158">
        <v>7.6913671938918349E-2</v>
      </c>
      <c r="O113" s="158">
        <v>7.2601514728369244E-3</v>
      </c>
      <c r="P113" s="158">
        <v>2.8762617486934629E-2</v>
      </c>
      <c r="Q113" s="158">
        <v>1.5293037868850824E-2</v>
      </c>
    </row>
    <row r="114" spans="1:17" x14ac:dyDescent="0.25">
      <c r="A114" s="92" t="s">
        <v>125</v>
      </c>
      <c r="B114" s="91">
        <v>0</v>
      </c>
      <c r="C114" s="91">
        <v>0</v>
      </c>
      <c r="D114" s="91">
        <v>0</v>
      </c>
      <c r="E114" s="91">
        <v>0</v>
      </c>
      <c r="F114" s="91">
        <v>0</v>
      </c>
      <c r="G114" s="91">
        <v>0</v>
      </c>
      <c r="H114" s="91">
        <v>0</v>
      </c>
      <c r="I114" s="91">
        <v>0</v>
      </c>
      <c r="J114" s="91">
        <v>0</v>
      </c>
      <c r="K114" s="91">
        <v>0</v>
      </c>
      <c r="L114" s="91">
        <v>0</v>
      </c>
      <c r="M114" s="91">
        <v>0</v>
      </c>
      <c r="N114" s="91">
        <v>1.705985268535945E-2</v>
      </c>
      <c r="O114" s="91">
        <v>0</v>
      </c>
      <c r="P114" s="91">
        <v>9.7278008242959926E-3</v>
      </c>
      <c r="Q114" s="91">
        <v>0</v>
      </c>
    </row>
    <row r="115" spans="1:17" x14ac:dyDescent="0.25">
      <c r="A115" s="92" t="s">
        <v>26</v>
      </c>
      <c r="B115" s="91">
        <v>5.9781861031245755E-2</v>
      </c>
      <c r="C115" s="91">
        <v>6.2094405205140639E-2</v>
      </c>
      <c r="D115" s="91">
        <v>5.8007995381781724E-2</v>
      </c>
      <c r="E115" s="91">
        <v>4.5954659583908992E-2</v>
      </c>
      <c r="F115" s="91">
        <v>3.0157218161302131E-2</v>
      </c>
      <c r="G115" s="91">
        <v>3.8459628006978656E-2</v>
      </c>
      <c r="H115" s="91">
        <v>3.435188348723945E-2</v>
      </c>
      <c r="I115" s="91">
        <v>3.6774007070315633E-2</v>
      </c>
      <c r="J115" s="91">
        <v>4.1664202351094352E-2</v>
      </c>
      <c r="K115" s="91">
        <v>0</v>
      </c>
      <c r="L115" s="91">
        <v>5.044609219895093E-2</v>
      </c>
      <c r="M115" s="91">
        <v>4.0383479683657415E-2</v>
      </c>
      <c r="N115" s="91">
        <v>5.9853819253558892E-2</v>
      </c>
      <c r="O115" s="91">
        <v>7.2601514728369244E-3</v>
      </c>
      <c r="P115" s="91">
        <v>1.9034816662638634E-2</v>
      </c>
      <c r="Q115" s="91">
        <v>1.5293037868850824E-2</v>
      </c>
    </row>
    <row r="116" spans="1:17" x14ac:dyDescent="0.25">
      <c r="A116" s="92" t="s">
        <v>126</v>
      </c>
      <c r="B116" s="91">
        <v>0</v>
      </c>
      <c r="C116" s="91">
        <v>0</v>
      </c>
      <c r="D116" s="91">
        <v>0</v>
      </c>
      <c r="E116" s="91">
        <v>0</v>
      </c>
      <c r="F116" s="91">
        <v>0</v>
      </c>
      <c r="G116" s="91">
        <v>0</v>
      </c>
      <c r="H116" s="91">
        <v>0</v>
      </c>
      <c r="I116" s="91">
        <v>0</v>
      </c>
      <c r="J116" s="91">
        <v>0</v>
      </c>
      <c r="K116" s="91">
        <v>0</v>
      </c>
      <c r="L116" s="91">
        <v>0</v>
      </c>
      <c r="M116" s="91">
        <v>0</v>
      </c>
      <c r="N116" s="91">
        <v>0</v>
      </c>
      <c r="O116" s="91">
        <v>0</v>
      </c>
      <c r="P116" s="91">
        <v>0</v>
      </c>
      <c r="Q116" s="91">
        <v>0</v>
      </c>
    </row>
    <row r="117" spans="1:17" x14ac:dyDescent="0.25">
      <c r="A117" s="92" t="s">
        <v>21</v>
      </c>
      <c r="B117" s="157">
        <v>0</v>
      </c>
      <c r="C117" s="157">
        <v>0</v>
      </c>
      <c r="D117" s="157">
        <v>0</v>
      </c>
      <c r="E117" s="157">
        <v>0</v>
      </c>
      <c r="F117" s="157">
        <v>0</v>
      </c>
      <c r="G117" s="157">
        <v>0</v>
      </c>
      <c r="H117" s="157">
        <v>0</v>
      </c>
      <c r="I117" s="157">
        <v>0</v>
      </c>
      <c r="J117" s="157">
        <v>0</v>
      </c>
      <c r="K117" s="157">
        <v>0</v>
      </c>
      <c r="L117" s="157">
        <v>0</v>
      </c>
      <c r="M117" s="157">
        <v>0</v>
      </c>
      <c r="N117" s="157">
        <v>0</v>
      </c>
      <c r="O117" s="157">
        <v>0</v>
      </c>
      <c r="P117" s="157">
        <v>0</v>
      </c>
      <c r="Q117" s="157">
        <v>0</v>
      </c>
    </row>
    <row r="118" spans="1:17" x14ac:dyDescent="0.25">
      <c r="A118" s="156" t="s">
        <v>183</v>
      </c>
      <c r="B118" s="204">
        <v>0.57814938271148486</v>
      </c>
      <c r="C118" s="204">
        <v>0.60051395891515236</v>
      </c>
      <c r="D118" s="204">
        <v>0.56099435754900762</v>
      </c>
      <c r="E118" s="204">
        <v>0.44442674772648771</v>
      </c>
      <c r="F118" s="204">
        <v>0.29164995474362337</v>
      </c>
      <c r="G118" s="204">
        <v>0.3719424221324662</v>
      </c>
      <c r="H118" s="204">
        <v>0.33221649327283376</v>
      </c>
      <c r="I118" s="204">
        <v>0.35564081011828147</v>
      </c>
      <c r="J118" s="204">
        <v>0.40293380726072781</v>
      </c>
      <c r="K118" s="204">
        <v>0.54197549900085895</v>
      </c>
      <c r="L118" s="204">
        <v>0.48786331776768332</v>
      </c>
      <c r="M118" s="204">
        <v>0.39054795966698591</v>
      </c>
      <c r="N118" s="204">
        <v>0.58031578917261095</v>
      </c>
      <c r="O118" s="204">
        <v>7.0212804017905917E-2</v>
      </c>
      <c r="P118" s="204">
        <v>0.1846896030960698</v>
      </c>
      <c r="Q118" s="204">
        <v>0.14789871461241824</v>
      </c>
    </row>
    <row r="119" spans="1:17" x14ac:dyDescent="0.25">
      <c r="A119" s="152" t="s">
        <v>192</v>
      </c>
      <c r="B119" s="151">
        <v>0.57814938271148486</v>
      </c>
      <c r="C119" s="151">
        <v>0.60051395891515236</v>
      </c>
      <c r="D119" s="151">
        <v>0.56099435754900762</v>
      </c>
      <c r="E119" s="151">
        <v>0.44442674772648771</v>
      </c>
      <c r="F119" s="151">
        <v>0.29164995474362337</v>
      </c>
      <c r="G119" s="151">
        <v>0.3719424221324662</v>
      </c>
      <c r="H119" s="151">
        <v>0.33221649327283376</v>
      </c>
      <c r="I119" s="151">
        <v>0.35564081011828147</v>
      </c>
      <c r="J119" s="151">
        <v>0.40293380726072781</v>
      </c>
      <c r="K119" s="151">
        <v>0.54197549900085895</v>
      </c>
      <c r="L119" s="151">
        <v>0.48786331776768332</v>
      </c>
      <c r="M119" s="151">
        <v>0.39054795966698591</v>
      </c>
      <c r="N119" s="151">
        <v>0.58031578917261095</v>
      </c>
      <c r="O119" s="151">
        <v>7.0212804017905917E-2</v>
      </c>
      <c r="P119" s="151">
        <v>0.1846896030960698</v>
      </c>
      <c r="Q119" s="151">
        <v>0.14789871461241824</v>
      </c>
    </row>
    <row r="120" spans="1:17" x14ac:dyDescent="0.25">
      <c r="A120" s="150" t="s">
        <v>33</v>
      </c>
      <c r="B120" s="87">
        <v>0</v>
      </c>
      <c r="C120" s="87">
        <v>0</v>
      </c>
      <c r="D120" s="87">
        <v>0</v>
      </c>
      <c r="E120" s="87">
        <v>0</v>
      </c>
      <c r="F120" s="87">
        <v>0</v>
      </c>
      <c r="G120" s="87">
        <v>0</v>
      </c>
      <c r="H120" s="87">
        <v>0</v>
      </c>
      <c r="I120" s="87">
        <v>0</v>
      </c>
      <c r="J120" s="87">
        <v>0</v>
      </c>
      <c r="K120" s="87">
        <v>0</v>
      </c>
      <c r="L120" s="87">
        <v>0</v>
      </c>
      <c r="M120" s="87">
        <v>0</v>
      </c>
      <c r="N120" s="87">
        <v>0</v>
      </c>
      <c r="O120" s="87">
        <v>0</v>
      </c>
      <c r="P120" s="87">
        <v>0</v>
      </c>
      <c r="Q120" s="87">
        <v>0</v>
      </c>
    </row>
    <row r="121" spans="1:17" x14ac:dyDescent="0.25">
      <c r="A121" s="150" t="s">
        <v>31</v>
      </c>
      <c r="B121" s="87">
        <v>0</v>
      </c>
      <c r="C121" s="87">
        <v>0</v>
      </c>
      <c r="D121" s="87">
        <v>0</v>
      </c>
      <c r="E121" s="87">
        <v>0</v>
      </c>
      <c r="F121" s="87">
        <v>0</v>
      </c>
      <c r="G121" s="87">
        <v>0</v>
      </c>
      <c r="H121" s="87">
        <v>0</v>
      </c>
      <c r="I121" s="87">
        <v>0</v>
      </c>
      <c r="J121" s="87">
        <v>0</v>
      </c>
      <c r="K121" s="87">
        <v>0</v>
      </c>
      <c r="L121" s="87">
        <v>0</v>
      </c>
      <c r="M121" s="87">
        <v>0</v>
      </c>
      <c r="N121" s="87">
        <v>0</v>
      </c>
      <c r="O121" s="87">
        <v>0</v>
      </c>
      <c r="P121" s="87">
        <v>0</v>
      </c>
      <c r="Q121" s="87">
        <v>0</v>
      </c>
    </row>
    <row r="122" spans="1:17" x14ac:dyDescent="0.25">
      <c r="A122" s="150" t="s">
        <v>30</v>
      </c>
      <c r="B122" s="87">
        <v>0</v>
      </c>
      <c r="C122" s="87">
        <v>0</v>
      </c>
      <c r="D122" s="87">
        <v>0</v>
      </c>
      <c r="E122" s="87">
        <v>0</v>
      </c>
      <c r="F122" s="87">
        <v>0</v>
      </c>
      <c r="G122" s="87">
        <v>0</v>
      </c>
      <c r="H122" s="87">
        <v>0</v>
      </c>
      <c r="I122" s="87">
        <v>0</v>
      </c>
      <c r="J122" s="87">
        <v>0</v>
      </c>
      <c r="K122" s="87">
        <v>6.2703347580126412E-2</v>
      </c>
      <c r="L122" s="87">
        <v>0</v>
      </c>
      <c r="M122" s="87">
        <v>0</v>
      </c>
      <c r="N122" s="87">
        <v>0</v>
      </c>
      <c r="O122" s="87">
        <v>0</v>
      </c>
      <c r="P122" s="87">
        <v>0</v>
      </c>
      <c r="Q122" s="87">
        <v>0</v>
      </c>
    </row>
    <row r="123" spans="1:17" x14ac:dyDescent="0.25">
      <c r="A123" s="150" t="s">
        <v>125</v>
      </c>
      <c r="B123" s="87">
        <v>0</v>
      </c>
      <c r="C123" s="87">
        <v>0</v>
      </c>
      <c r="D123" s="87">
        <v>0</v>
      </c>
      <c r="E123" s="87">
        <v>0</v>
      </c>
      <c r="F123" s="87">
        <v>0</v>
      </c>
      <c r="G123" s="87">
        <v>0</v>
      </c>
      <c r="H123" s="87">
        <v>0</v>
      </c>
      <c r="I123" s="87">
        <v>0</v>
      </c>
      <c r="J123" s="87">
        <v>0</v>
      </c>
      <c r="K123" s="87">
        <v>0</v>
      </c>
      <c r="L123" s="87">
        <v>0</v>
      </c>
      <c r="M123" s="87">
        <v>0</v>
      </c>
      <c r="N123" s="87">
        <v>6.0535570620430402E-3</v>
      </c>
      <c r="O123" s="87">
        <v>0</v>
      </c>
      <c r="P123" s="87">
        <v>2.4873232077051231E-3</v>
      </c>
      <c r="Q123" s="87">
        <v>0</v>
      </c>
    </row>
    <row r="124" spans="1:17" x14ac:dyDescent="0.25">
      <c r="A124" s="150" t="s">
        <v>29</v>
      </c>
      <c r="B124" s="87">
        <v>0</v>
      </c>
      <c r="C124" s="87">
        <v>0</v>
      </c>
      <c r="D124" s="87">
        <v>0</v>
      </c>
      <c r="E124" s="87">
        <v>0</v>
      </c>
      <c r="F124" s="87">
        <v>0</v>
      </c>
      <c r="G124" s="87">
        <v>0</v>
      </c>
      <c r="H124" s="87">
        <v>0</v>
      </c>
      <c r="I124" s="87">
        <v>0</v>
      </c>
      <c r="J124" s="87">
        <v>0</v>
      </c>
      <c r="K124" s="87">
        <v>0</v>
      </c>
      <c r="L124" s="87">
        <v>0</v>
      </c>
      <c r="M124" s="87">
        <v>0</v>
      </c>
      <c r="N124" s="87">
        <v>0</v>
      </c>
      <c r="O124" s="87">
        <v>0</v>
      </c>
      <c r="P124" s="87">
        <v>0</v>
      </c>
      <c r="Q124" s="87">
        <v>0</v>
      </c>
    </row>
    <row r="125" spans="1:17" x14ac:dyDescent="0.25">
      <c r="A125" s="150" t="s">
        <v>28</v>
      </c>
      <c r="B125" s="87">
        <v>0</v>
      </c>
      <c r="C125" s="87">
        <v>0</v>
      </c>
      <c r="D125" s="87">
        <v>0</v>
      </c>
      <c r="E125" s="87">
        <v>0</v>
      </c>
      <c r="F125" s="87">
        <v>0</v>
      </c>
      <c r="G125" s="87">
        <v>0</v>
      </c>
      <c r="H125" s="87">
        <v>0</v>
      </c>
      <c r="I125" s="87">
        <v>0</v>
      </c>
      <c r="J125" s="87">
        <v>0</v>
      </c>
      <c r="K125" s="87">
        <v>0</v>
      </c>
      <c r="L125" s="87">
        <v>0</v>
      </c>
      <c r="M125" s="87">
        <v>0</v>
      </c>
      <c r="N125" s="87">
        <v>0</v>
      </c>
      <c r="O125" s="87">
        <v>0</v>
      </c>
      <c r="P125" s="87">
        <v>0</v>
      </c>
      <c r="Q125" s="87">
        <v>0</v>
      </c>
    </row>
    <row r="126" spans="1:17" x14ac:dyDescent="0.25">
      <c r="A126" s="150" t="s">
        <v>26</v>
      </c>
      <c r="B126" s="87">
        <v>0.57814938271148486</v>
      </c>
      <c r="C126" s="87">
        <v>0.60051395891515236</v>
      </c>
      <c r="D126" s="87">
        <v>0.56099435754900762</v>
      </c>
      <c r="E126" s="87">
        <v>0.44442674772648771</v>
      </c>
      <c r="F126" s="87">
        <v>0.29164995474362337</v>
      </c>
      <c r="G126" s="87">
        <v>0.3719424221324662</v>
      </c>
      <c r="H126" s="87">
        <v>0.33221649327283376</v>
      </c>
      <c r="I126" s="87">
        <v>0.35564081011828147</v>
      </c>
      <c r="J126" s="87">
        <v>0.40293380726072781</v>
      </c>
      <c r="K126" s="87">
        <v>0.4792721514207326</v>
      </c>
      <c r="L126" s="87">
        <v>0.48786331776768332</v>
      </c>
      <c r="M126" s="87">
        <v>0.39054795966698591</v>
      </c>
      <c r="N126" s="87">
        <v>0.57426223211056793</v>
      </c>
      <c r="O126" s="87">
        <v>7.0212804017905917E-2</v>
      </c>
      <c r="P126" s="87">
        <v>0.18220227988836468</v>
      </c>
      <c r="Q126" s="87">
        <v>0.14789871461241824</v>
      </c>
    </row>
    <row r="127" spans="1:17" x14ac:dyDescent="0.25">
      <c r="A127" s="150" t="s">
        <v>25</v>
      </c>
      <c r="B127" s="87">
        <v>0</v>
      </c>
      <c r="C127" s="87">
        <v>0</v>
      </c>
      <c r="D127" s="87">
        <v>0</v>
      </c>
      <c r="E127" s="87">
        <v>0</v>
      </c>
      <c r="F127" s="87">
        <v>0</v>
      </c>
      <c r="G127" s="87">
        <v>0</v>
      </c>
      <c r="H127" s="87">
        <v>0</v>
      </c>
      <c r="I127" s="87">
        <v>0</v>
      </c>
      <c r="J127" s="87">
        <v>0</v>
      </c>
      <c r="K127" s="87">
        <v>0</v>
      </c>
      <c r="L127" s="87">
        <v>0</v>
      </c>
      <c r="M127" s="87">
        <v>0</v>
      </c>
      <c r="N127" s="87">
        <v>0</v>
      </c>
      <c r="O127" s="87">
        <v>0</v>
      </c>
      <c r="P127" s="87">
        <v>0</v>
      </c>
      <c r="Q127" s="87">
        <v>0</v>
      </c>
    </row>
    <row r="128" spans="1:17" x14ac:dyDescent="0.25">
      <c r="A128" s="150" t="s">
        <v>86</v>
      </c>
      <c r="B128" s="87">
        <v>0</v>
      </c>
      <c r="C128" s="87">
        <v>0</v>
      </c>
      <c r="D128" s="87">
        <v>0</v>
      </c>
      <c r="E128" s="87">
        <v>0</v>
      </c>
      <c r="F128" s="87">
        <v>0</v>
      </c>
      <c r="G128" s="87">
        <v>0</v>
      </c>
      <c r="H128" s="87">
        <v>0</v>
      </c>
      <c r="I128" s="87">
        <v>0</v>
      </c>
      <c r="J128" s="87">
        <v>0</v>
      </c>
      <c r="K128" s="87">
        <v>0</v>
      </c>
      <c r="L128" s="87">
        <v>0</v>
      </c>
      <c r="M128" s="87">
        <v>0</v>
      </c>
      <c r="N128" s="87">
        <v>0</v>
      </c>
      <c r="O128" s="87">
        <v>0</v>
      </c>
      <c r="P128" s="87">
        <v>0</v>
      </c>
      <c r="Q128" s="87">
        <v>0</v>
      </c>
    </row>
    <row r="129" spans="1:17" x14ac:dyDescent="0.25">
      <c r="A129" s="150" t="s">
        <v>22</v>
      </c>
      <c r="B129" s="87">
        <v>0</v>
      </c>
      <c r="C129" s="87">
        <v>0</v>
      </c>
      <c r="D129" s="87">
        <v>0</v>
      </c>
      <c r="E129" s="87">
        <v>0</v>
      </c>
      <c r="F129" s="87">
        <v>0</v>
      </c>
      <c r="G129" s="87">
        <v>0</v>
      </c>
      <c r="H129" s="87">
        <v>0</v>
      </c>
      <c r="I129" s="87">
        <v>0</v>
      </c>
      <c r="J129" s="87">
        <v>0</v>
      </c>
      <c r="K129" s="87">
        <v>0</v>
      </c>
      <c r="L129" s="87">
        <v>0</v>
      </c>
      <c r="M129" s="87">
        <v>0</v>
      </c>
      <c r="N129" s="87">
        <v>0</v>
      </c>
      <c r="O129" s="87">
        <v>0</v>
      </c>
      <c r="P129" s="87">
        <v>0</v>
      </c>
      <c r="Q129" s="87">
        <v>0</v>
      </c>
    </row>
    <row r="130" spans="1:17" x14ac:dyDescent="0.25">
      <c r="A130" s="152" t="s">
        <v>191</v>
      </c>
      <c r="B130" s="151">
        <v>0</v>
      </c>
      <c r="C130" s="151">
        <v>0</v>
      </c>
      <c r="D130" s="151">
        <v>0</v>
      </c>
      <c r="E130" s="151">
        <v>0</v>
      </c>
      <c r="F130" s="151">
        <v>0</v>
      </c>
      <c r="G130" s="151">
        <v>0</v>
      </c>
      <c r="H130" s="151">
        <v>0</v>
      </c>
      <c r="I130" s="151">
        <v>0</v>
      </c>
      <c r="J130" s="151">
        <v>0</v>
      </c>
      <c r="K130" s="151">
        <v>0</v>
      </c>
      <c r="L130" s="151">
        <v>0</v>
      </c>
      <c r="M130" s="151">
        <v>0</v>
      </c>
      <c r="N130" s="151">
        <v>0</v>
      </c>
      <c r="O130" s="151">
        <v>0</v>
      </c>
      <c r="P130" s="151">
        <v>0</v>
      </c>
      <c r="Q130" s="151">
        <v>0</v>
      </c>
    </row>
    <row r="131" spans="1:17" x14ac:dyDescent="0.25">
      <c r="A131" s="156" t="s">
        <v>181</v>
      </c>
      <c r="B131" s="204">
        <v>1.8542465350391333</v>
      </c>
      <c r="C131" s="204">
        <v>2.1046285650770584</v>
      </c>
      <c r="D131" s="204">
        <v>2.0140065036708457</v>
      </c>
      <c r="E131" s="204">
        <v>1.1557924962233457</v>
      </c>
      <c r="F131" s="204">
        <v>0.61246104788898181</v>
      </c>
      <c r="G131" s="204">
        <v>0.65068883684486301</v>
      </c>
      <c r="H131" s="204">
        <v>0.1907147576456909</v>
      </c>
      <c r="I131" s="204">
        <v>0.32391778651323772</v>
      </c>
      <c r="J131" s="204">
        <v>0.80715702600303396</v>
      </c>
      <c r="K131" s="204">
        <v>0.50541927789464636</v>
      </c>
      <c r="L131" s="204">
        <v>1.5047743503517028</v>
      </c>
      <c r="M131" s="204">
        <v>0.94550090188739133</v>
      </c>
      <c r="N131" s="204">
        <v>1.3102667382247022</v>
      </c>
      <c r="O131" s="204">
        <v>8.7802793436334445E-2</v>
      </c>
      <c r="P131" s="204">
        <v>0.38866710586016862</v>
      </c>
      <c r="Q131" s="204">
        <v>0.23136275974351439</v>
      </c>
    </row>
    <row r="132" spans="1:17" x14ac:dyDescent="0.25">
      <c r="A132" s="152" t="s">
        <v>190</v>
      </c>
      <c r="B132" s="151">
        <v>1.8542465350391333</v>
      </c>
      <c r="C132" s="151">
        <v>2.1046285650770584</v>
      </c>
      <c r="D132" s="151">
        <v>2.0140065036708457</v>
      </c>
      <c r="E132" s="151">
        <v>1.1557924962233457</v>
      </c>
      <c r="F132" s="151">
        <v>0.61246104788898181</v>
      </c>
      <c r="G132" s="151">
        <v>0.65068883684486301</v>
      </c>
      <c r="H132" s="151">
        <v>0.1907147576456909</v>
      </c>
      <c r="I132" s="151">
        <v>0.32391778651323772</v>
      </c>
      <c r="J132" s="151">
        <v>0.80715702600303396</v>
      </c>
      <c r="K132" s="151">
        <v>0.50541927789464636</v>
      </c>
      <c r="L132" s="151">
        <v>1.5047743503517028</v>
      </c>
      <c r="M132" s="151">
        <v>0.94550090188739133</v>
      </c>
      <c r="N132" s="151">
        <v>1.3102667382247022</v>
      </c>
      <c r="O132" s="151">
        <v>8.7802793436334445E-2</v>
      </c>
      <c r="P132" s="151">
        <v>0.38866710586016862</v>
      </c>
      <c r="Q132" s="151">
        <v>0.23136275974351439</v>
      </c>
    </row>
    <row r="133" spans="1:17" x14ac:dyDescent="0.25">
      <c r="A133" s="154" t="s">
        <v>33</v>
      </c>
      <c r="B133" s="83">
        <v>0</v>
      </c>
      <c r="C133" s="83">
        <v>0</v>
      </c>
      <c r="D133" s="83">
        <v>0</v>
      </c>
      <c r="E133" s="83">
        <v>0</v>
      </c>
      <c r="F133" s="83">
        <v>0</v>
      </c>
      <c r="G133" s="83">
        <v>0</v>
      </c>
      <c r="H133" s="83">
        <v>0</v>
      </c>
      <c r="I133" s="83">
        <v>0</v>
      </c>
      <c r="J133" s="83">
        <v>0</v>
      </c>
      <c r="K133" s="83">
        <v>0</v>
      </c>
      <c r="L133" s="83">
        <v>0</v>
      </c>
      <c r="M133" s="83">
        <v>0</v>
      </c>
      <c r="N133" s="83">
        <v>0</v>
      </c>
      <c r="O133" s="83">
        <v>0</v>
      </c>
      <c r="P133" s="83">
        <v>0</v>
      </c>
      <c r="Q133" s="83">
        <v>0</v>
      </c>
    </row>
    <row r="134" spans="1:17" x14ac:dyDescent="0.25">
      <c r="A134" s="154" t="s">
        <v>30</v>
      </c>
      <c r="B134" s="208">
        <v>0</v>
      </c>
      <c r="C134" s="208">
        <v>5.1549392602040736E-2</v>
      </c>
      <c r="D134" s="208">
        <v>0.56745964481743405</v>
      </c>
      <c r="E134" s="208">
        <v>7.3910553198679813E-2</v>
      </c>
      <c r="F134" s="208">
        <v>4.403320506917488E-2</v>
      </c>
      <c r="G134" s="208">
        <v>0.26160079823497456</v>
      </c>
      <c r="H134" s="208">
        <v>0</v>
      </c>
      <c r="I134" s="208">
        <v>1.6776520312815457E-2</v>
      </c>
      <c r="J134" s="208">
        <v>0.60396857392188341</v>
      </c>
      <c r="K134" s="208">
        <v>0.50541927789464636</v>
      </c>
      <c r="L134" s="208">
        <v>0</v>
      </c>
      <c r="M134" s="208">
        <v>0</v>
      </c>
      <c r="N134" s="208">
        <v>0</v>
      </c>
      <c r="O134" s="208">
        <v>0</v>
      </c>
      <c r="P134" s="208">
        <v>0</v>
      </c>
      <c r="Q134" s="208">
        <v>0</v>
      </c>
    </row>
    <row r="135" spans="1:17" x14ac:dyDescent="0.25">
      <c r="A135" s="154" t="s">
        <v>125</v>
      </c>
      <c r="B135" s="208">
        <v>0</v>
      </c>
      <c r="C135" s="208">
        <v>0</v>
      </c>
      <c r="D135" s="208">
        <v>0</v>
      </c>
      <c r="E135" s="208">
        <v>0</v>
      </c>
      <c r="F135" s="208">
        <v>0</v>
      </c>
      <c r="G135" s="208">
        <v>0</v>
      </c>
      <c r="H135" s="208">
        <v>0</v>
      </c>
      <c r="I135" s="208">
        <v>0</v>
      </c>
      <c r="J135" s="208">
        <v>0</v>
      </c>
      <c r="K135" s="208">
        <v>0</v>
      </c>
      <c r="L135" s="208">
        <v>0</v>
      </c>
      <c r="M135" s="208">
        <v>0</v>
      </c>
      <c r="N135" s="208">
        <v>0</v>
      </c>
      <c r="O135" s="208">
        <v>0</v>
      </c>
      <c r="P135" s="208">
        <v>0</v>
      </c>
      <c r="Q135" s="208">
        <v>0</v>
      </c>
    </row>
    <row r="136" spans="1:17" x14ac:dyDescent="0.25">
      <c r="A136" s="154" t="s">
        <v>29</v>
      </c>
      <c r="B136" s="208">
        <v>0</v>
      </c>
      <c r="C136" s="208">
        <v>0</v>
      </c>
      <c r="D136" s="208">
        <v>0</v>
      </c>
      <c r="E136" s="208">
        <v>0</v>
      </c>
      <c r="F136" s="208">
        <v>0</v>
      </c>
      <c r="G136" s="208">
        <v>0</v>
      </c>
      <c r="H136" s="208">
        <v>0</v>
      </c>
      <c r="I136" s="208">
        <v>0</v>
      </c>
      <c r="J136" s="208">
        <v>0</v>
      </c>
      <c r="K136" s="208">
        <v>0</v>
      </c>
      <c r="L136" s="208">
        <v>0</v>
      </c>
      <c r="M136" s="208">
        <v>0</v>
      </c>
      <c r="N136" s="208">
        <v>0</v>
      </c>
      <c r="O136" s="208">
        <v>0</v>
      </c>
      <c r="P136" s="208">
        <v>0</v>
      </c>
      <c r="Q136" s="208">
        <v>0</v>
      </c>
    </row>
    <row r="137" spans="1:17" x14ac:dyDescent="0.25">
      <c r="A137" s="154" t="s">
        <v>26</v>
      </c>
      <c r="B137" s="208">
        <v>1.8542465350391333</v>
      </c>
      <c r="C137" s="208">
        <v>2.0530791724750177</v>
      </c>
      <c r="D137" s="208">
        <v>1.4465468588534116</v>
      </c>
      <c r="E137" s="208">
        <v>1.0818819430246658</v>
      </c>
      <c r="F137" s="208">
        <v>0.56842784281980696</v>
      </c>
      <c r="G137" s="208">
        <v>0.38908803860988844</v>
      </c>
      <c r="H137" s="208">
        <v>0.1907147576456909</v>
      </c>
      <c r="I137" s="208">
        <v>0.30714126620042226</v>
      </c>
      <c r="J137" s="208">
        <v>0.20318845208115052</v>
      </c>
      <c r="K137" s="208">
        <v>0</v>
      </c>
      <c r="L137" s="208">
        <v>1.5047743503517028</v>
      </c>
      <c r="M137" s="208">
        <v>0.94550090188739133</v>
      </c>
      <c r="N137" s="208">
        <v>1.3102667382247022</v>
      </c>
      <c r="O137" s="208">
        <v>8.7802793436334445E-2</v>
      </c>
      <c r="P137" s="208">
        <v>0.38866710586016862</v>
      </c>
      <c r="Q137" s="208">
        <v>0.23136275974351439</v>
      </c>
    </row>
    <row r="138" spans="1:17" x14ac:dyDescent="0.25">
      <c r="A138" s="152" t="s">
        <v>189</v>
      </c>
      <c r="B138" s="151">
        <v>0</v>
      </c>
      <c r="C138" s="151">
        <v>0</v>
      </c>
      <c r="D138" s="151">
        <v>0</v>
      </c>
      <c r="E138" s="151">
        <v>0</v>
      </c>
      <c r="F138" s="151">
        <v>0</v>
      </c>
      <c r="G138" s="151">
        <v>0</v>
      </c>
      <c r="H138" s="151">
        <v>0</v>
      </c>
      <c r="I138" s="151">
        <v>0</v>
      </c>
      <c r="J138" s="151">
        <v>0</v>
      </c>
      <c r="K138" s="151">
        <v>0</v>
      </c>
      <c r="L138" s="151">
        <v>0</v>
      </c>
      <c r="M138" s="151">
        <v>0</v>
      </c>
      <c r="N138" s="151">
        <v>0</v>
      </c>
      <c r="O138" s="151">
        <v>0</v>
      </c>
      <c r="P138" s="151">
        <v>0</v>
      </c>
      <c r="Q138" s="151">
        <v>0</v>
      </c>
    </row>
    <row r="139" spans="1:17" x14ac:dyDescent="0.25">
      <c r="A139" s="156" t="s">
        <v>180</v>
      </c>
      <c r="B139" s="155">
        <v>0.96058406500124549</v>
      </c>
      <c r="C139" s="155">
        <v>1.0545368094607028</v>
      </c>
      <c r="D139" s="155">
        <v>0.98186553138626309</v>
      </c>
      <c r="E139" s="155">
        <v>0.64716842240973205</v>
      </c>
      <c r="F139" s="155">
        <v>0.37690004439940084</v>
      </c>
      <c r="G139" s="155">
        <v>0.43035017351853322</v>
      </c>
      <c r="H139" s="155">
        <v>0.26464477676435544</v>
      </c>
      <c r="I139" s="155">
        <v>0.32202818149912305</v>
      </c>
      <c r="J139" s="155">
        <v>0.48811259908223203</v>
      </c>
      <c r="K139" s="155">
        <v>0.32954608154431497</v>
      </c>
      <c r="L139" s="155">
        <v>0.79089894993206911</v>
      </c>
      <c r="M139" s="155">
        <v>0.54802874210808661</v>
      </c>
      <c r="N139" s="155">
        <v>0.78322668111729532</v>
      </c>
      <c r="O139" s="155">
        <v>7.153217372499826E-2</v>
      </c>
      <c r="P139" s="155">
        <v>0.23996071276801895</v>
      </c>
      <c r="Q139" s="155">
        <v>0.16592224478227757</v>
      </c>
    </row>
    <row r="140" spans="1:17" x14ac:dyDescent="0.25">
      <c r="A140" s="152" t="s">
        <v>193</v>
      </c>
      <c r="B140" s="151">
        <v>0.60904259500661684</v>
      </c>
      <c r="C140" s="151">
        <v>0.68939664641278142</v>
      </c>
      <c r="D140" s="151">
        <v>0.64075510731808405</v>
      </c>
      <c r="E140" s="151">
        <v>0.37693647739238778</v>
      </c>
      <c r="F140" s="151">
        <v>0.19956343057548778</v>
      </c>
      <c r="G140" s="151">
        <v>0.20419203906444866</v>
      </c>
      <c r="H140" s="151">
        <v>6.2641837915117585E-2</v>
      </c>
      <c r="I140" s="151">
        <v>0.10578217844587498</v>
      </c>
      <c r="J140" s="151">
        <v>0.24311027416293771</v>
      </c>
      <c r="K140" s="151">
        <v>0</v>
      </c>
      <c r="L140" s="151">
        <v>0.49425556845829843</v>
      </c>
      <c r="M140" s="151">
        <v>0.31055758335524702</v>
      </c>
      <c r="N140" s="151">
        <v>0.43036793615061975</v>
      </c>
      <c r="O140" s="151">
        <v>2.8839552968163703E-2</v>
      </c>
      <c r="P140" s="151">
        <v>0.12766092225260278</v>
      </c>
      <c r="Q140" s="151">
        <v>7.5993010055218219E-2</v>
      </c>
    </row>
    <row r="141" spans="1:17" x14ac:dyDescent="0.25">
      <c r="A141" s="152" t="s">
        <v>187</v>
      </c>
      <c r="B141" s="151">
        <v>0.35154146999462865</v>
      </c>
      <c r="C141" s="151">
        <v>0.36514016304792146</v>
      </c>
      <c r="D141" s="151">
        <v>0.34111042406817904</v>
      </c>
      <c r="E141" s="151">
        <v>0.27023194501734432</v>
      </c>
      <c r="F141" s="151">
        <v>0.17733661382391308</v>
      </c>
      <c r="G141" s="151">
        <v>0.22615813445408453</v>
      </c>
      <c r="H141" s="151">
        <v>0.20200293884923784</v>
      </c>
      <c r="I141" s="151">
        <v>0.21624600305324804</v>
      </c>
      <c r="J141" s="151">
        <v>0.2450023249192943</v>
      </c>
      <c r="K141" s="151">
        <v>0.32954608154431497</v>
      </c>
      <c r="L141" s="151">
        <v>0.29664338147377073</v>
      </c>
      <c r="M141" s="151">
        <v>0.23747115875283956</v>
      </c>
      <c r="N141" s="151">
        <v>0.35285874496667557</v>
      </c>
      <c r="O141" s="151">
        <v>4.2692620756834561E-2</v>
      </c>
      <c r="P141" s="151">
        <v>0.11229979051541618</v>
      </c>
      <c r="Q141" s="151">
        <v>8.9929234727059368E-2</v>
      </c>
    </row>
    <row r="142" spans="1:17" x14ac:dyDescent="0.25">
      <c r="A142" s="150" t="s">
        <v>33</v>
      </c>
      <c r="B142" s="87">
        <v>0</v>
      </c>
      <c r="C142" s="87">
        <v>0</v>
      </c>
      <c r="D142" s="87">
        <v>0</v>
      </c>
      <c r="E142" s="87">
        <v>0</v>
      </c>
      <c r="F142" s="87">
        <v>0</v>
      </c>
      <c r="G142" s="87">
        <v>0</v>
      </c>
      <c r="H142" s="87">
        <v>0</v>
      </c>
      <c r="I142" s="87">
        <v>0</v>
      </c>
      <c r="J142" s="87">
        <v>0</v>
      </c>
      <c r="K142" s="87">
        <v>0</v>
      </c>
      <c r="L142" s="87">
        <v>0</v>
      </c>
      <c r="M142" s="87">
        <v>0</v>
      </c>
      <c r="N142" s="87">
        <v>0</v>
      </c>
      <c r="O142" s="87">
        <v>0</v>
      </c>
      <c r="P142" s="87">
        <v>0</v>
      </c>
      <c r="Q142" s="87">
        <v>0</v>
      </c>
    </row>
    <row r="143" spans="1:17" x14ac:dyDescent="0.25">
      <c r="A143" s="150" t="s">
        <v>31</v>
      </c>
      <c r="B143" s="87">
        <v>0</v>
      </c>
      <c r="C143" s="87">
        <v>0</v>
      </c>
      <c r="D143" s="87">
        <v>0</v>
      </c>
      <c r="E143" s="87">
        <v>0</v>
      </c>
      <c r="F143" s="87">
        <v>0</v>
      </c>
      <c r="G143" s="87">
        <v>0</v>
      </c>
      <c r="H143" s="87">
        <v>0</v>
      </c>
      <c r="I143" s="87">
        <v>0</v>
      </c>
      <c r="J143" s="87">
        <v>0</v>
      </c>
      <c r="K143" s="87">
        <v>0</v>
      </c>
      <c r="L143" s="87">
        <v>0</v>
      </c>
      <c r="M143" s="87">
        <v>0</v>
      </c>
      <c r="N143" s="87">
        <v>0</v>
      </c>
      <c r="O143" s="87">
        <v>0</v>
      </c>
      <c r="P143" s="87">
        <v>0</v>
      </c>
      <c r="Q143" s="87">
        <v>0</v>
      </c>
    </row>
    <row r="144" spans="1:17" x14ac:dyDescent="0.25">
      <c r="A144" s="150" t="s">
        <v>30</v>
      </c>
      <c r="B144" s="87">
        <v>0</v>
      </c>
      <c r="C144" s="87">
        <v>0</v>
      </c>
      <c r="D144" s="87">
        <v>0</v>
      </c>
      <c r="E144" s="87">
        <v>0</v>
      </c>
      <c r="F144" s="87">
        <v>0</v>
      </c>
      <c r="G144" s="87">
        <v>0</v>
      </c>
      <c r="H144" s="87">
        <v>0</v>
      </c>
      <c r="I144" s="87">
        <v>0</v>
      </c>
      <c r="J144" s="87">
        <v>0</v>
      </c>
      <c r="K144" s="87">
        <v>3.8126525152586487E-2</v>
      </c>
      <c r="L144" s="87">
        <v>0</v>
      </c>
      <c r="M144" s="87">
        <v>0</v>
      </c>
      <c r="N144" s="87">
        <v>0</v>
      </c>
      <c r="O144" s="87">
        <v>0</v>
      </c>
      <c r="P144" s="87">
        <v>0</v>
      </c>
      <c r="Q144" s="87">
        <v>0</v>
      </c>
    </row>
    <row r="145" spans="1:17" x14ac:dyDescent="0.25">
      <c r="A145" s="150" t="s">
        <v>125</v>
      </c>
      <c r="B145" s="87">
        <v>0</v>
      </c>
      <c r="C145" s="87">
        <v>0</v>
      </c>
      <c r="D145" s="87">
        <v>0</v>
      </c>
      <c r="E145" s="87">
        <v>0</v>
      </c>
      <c r="F145" s="87">
        <v>0</v>
      </c>
      <c r="G145" s="87">
        <v>0</v>
      </c>
      <c r="H145" s="87">
        <v>0</v>
      </c>
      <c r="I145" s="87">
        <v>0</v>
      </c>
      <c r="J145" s="87">
        <v>0</v>
      </c>
      <c r="K145" s="87">
        <v>0</v>
      </c>
      <c r="L145" s="87">
        <v>0</v>
      </c>
      <c r="M145" s="87">
        <v>0</v>
      </c>
      <c r="N145" s="87">
        <v>3.6808416854246739E-3</v>
      </c>
      <c r="O145" s="87">
        <v>0</v>
      </c>
      <c r="P145" s="87">
        <v>1.5124071441321016E-3</v>
      </c>
      <c r="Q145" s="87">
        <v>0</v>
      </c>
    </row>
    <row r="146" spans="1:17" x14ac:dyDescent="0.25">
      <c r="A146" s="150" t="s">
        <v>29</v>
      </c>
      <c r="B146" s="87">
        <v>0</v>
      </c>
      <c r="C146" s="87">
        <v>0</v>
      </c>
      <c r="D146" s="87">
        <v>0</v>
      </c>
      <c r="E146" s="87">
        <v>0</v>
      </c>
      <c r="F146" s="87">
        <v>0</v>
      </c>
      <c r="G146" s="87">
        <v>0</v>
      </c>
      <c r="H146" s="87">
        <v>0</v>
      </c>
      <c r="I146" s="87">
        <v>0</v>
      </c>
      <c r="J146" s="87">
        <v>0</v>
      </c>
      <c r="K146" s="87">
        <v>0</v>
      </c>
      <c r="L146" s="87">
        <v>0</v>
      </c>
      <c r="M146" s="87">
        <v>0</v>
      </c>
      <c r="N146" s="87">
        <v>0</v>
      </c>
      <c r="O146" s="87">
        <v>0</v>
      </c>
      <c r="P146" s="87">
        <v>0</v>
      </c>
      <c r="Q146" s="87">
        <v>0</v>
      </c>
    </row>
    <row r="147" spans="1:17" x14ac:dyDescent="0.25">
      <c r="A147" s="150" t="s">
        <v>28</v>
      </c>
      <c r="B147" s="87">
        <v>0</v>
      </c>
      <c r="C147" s="87">
        <v>0</v>
      </c>
      <c r="D147" s="87">
        <v>0</v>
      </c>
      <c r="E147" s="87">
        <v>0</v>
      </c>
      <c r="F147" s="87">
        <v>0</v>
      </c>
      <c r="G147" s="87">
        <v>0</v>
      </c>
      <c r="H147" s="87">
        <v>0</v>
      </c>
      <c r="I147" s="87">
        <v>0</v>
      </c>
      <c r="J147" s="87">
        <v>0</v>
      </c>
      <c r="K147" s="87">
        <v>0</v>
      </c>
      <c r="L147" s="87">
        <v>0</v>
      </c>
      <c r="M147" s="87">
        <v>0</v>
      </c>
      <c r="N147" s="87">
        <v>0</v>
      </c>
      <c r="O147" s="87">
        <v>0</v>
      </c>
      <c r="P147" s="87">
        <v>0</v>
      </c>
      <c r="Q147" s="87">
        <v>0</v>
      </c>
    </row>
    <row r="148" spans="1:17" x14ac:dyDescent="0.25">
      <c r="A148" s="150" t="s">
        <v>26</v>
      </c>
      <c r="B148" s="87">
        <v>0.35154146999462865</v>
      </c>
      <c r="C148" s="87">
        <v>0.36514016304792146</v>
      </c>
      <c r="D148" s="87">
        <v>0.34111042406817904</v>
      </c>
      <c r="E148" s="87">
        <v>0.27023194501734432</v>
      </c>
      <c r="F148" s="87">
        <v>0.17733661382391308</v>
      </c>
      <c r="G148" s="87">
        <v>0.22615813445408453</v>
      </c>
      <c r="H148" s="87">
        <v>0.20200293884923784</v>
      </c>
      <c r="I148" s="87">
        <v>0.21624600305324804</v>
      </c>
      <c r="J148" s="87">
        <v>0.2450023249192943</v>
      </c>
      <c r="K148" s="87">
        <v>0.29141955639172851</v>
      </c>
      <c r="L148" s="87">
        <v>0.29664338147377073</v>
      </c>
      <c r="M148" s="87">
        <v>0.23747115875283956</v>
      </c>
      <c r="N148" s="87">
        <v>0.34917790328125092</v>
      </c>
      <c r="O148" s="87">
        <v>4.2692620756834561E-2</v>
      </c>
      <c r="P148" s="87">
        <v>0.11078738337128408</v>
      </c>
      <c r="Q148" s="87">
        <v>8.9929234727059368E-2</v>
      </c>
    </row>
    <row r="149" spans="1:17" x14ac:dyDescent="0.25">
      <c r="A149" s="150" t="s">
        <v>25</v>
      </c>
      <c r="B149" s="87">
        <v>0</v>
      </c>
      <c r="C149" s="87">
        <v>0</v>
      </c>
      <c r="D149" s="87">
        <v>0</v>
      </c>
      <c r="E149" s="87">
        <v>0</v>
      </c>
      <c r="F149" s="87">
        <v>0</v>
      </c>
      <c r="G149" s="87">
        <v>0</v>
      </c>
      <c r="H149" s="87">
        <v>0</v>
      </c>
      <c r="I149" s="87">
        <v>0</v>
      </c>
      <c r="J149" s="87">
        <v>0</v>
      </c>
      <c r="K149" s="87">
        <v>0</v>
      </c>
      <c r="L149" s="87">
        <v>0</v>
      </c>
      <c r="M149" s="87">
        <v>0</v>
      </c>
      <c r="N149" s="87">
        <v>0</v>
      </c>
      <c r="O149" s="87">
        <v>0</v>
      </c>
      <c r="P149" s="87">
        <v>0</v>
      </c>
      <c r="Q149" s="87">
        <v>0</v>
      </c>
    </row>
    <row r="150" spans="1:17" x14ac:dyDescent="0.25">
      <c r="A150" s="150" t="s">
        <v>86</v>
      </c>
      <c r="B150" s="87">
        <v>0</v>
      </c>
      <c r="C150" s="87">
        <v>0</v>
      </c>
      <c r="D150" s="87">
        <v>0</v>
      </c>
      <c r="E150" s="87">
        <v>0</v>
      </c>
      <c r="F150" s="87">
        <v>0</v>
      </c>
      <c r="G150" s="87">
        <v>0</v>
      </c>
      <c r="H150" s="87">
        <v>0</v>
      </c>
      <c r="I150" s="87">
        <v>0</v>
      </c>
      <c r="J150" s="87">
        <v>0</v>
      </c>
      <c r="K150" s="87">
        <v>0</v>
      </c>
      <c r="L150" s="87">
        <v>0</v>
      </c>
      <c r="M150" s="87">
        <v>0</v>
      </c>
      <c r="N150" s="87">
        <v>0</v>
      </c>
      <c r="O150" s="87">
        <v>0</v>
      </c>
      <c r="P150" s="87">
        <v>0</v>
      </c>
      <c r="Q150" s="87">
        <v>0</v>
      </c>
    </row>
    <row r="151" spans="1:17" x14ac:dyDescent="0.25">
      <c r="A151" s="150" t="s">
        <v>22</v>
      </c>
      <c r="B151" s="87">
        <v>0</v>
      </c>
      <c r="C151" s="87">
        <v>0</v>
      </c>
      <c r="D151" s="87">
        <v>0</v>
      </c>
      <c r="E151" s="87">
        <v>0</v>
      </c>
      <c r="F151" s="87">
        <v>0</v>
      </c>
      <c r="G151" s="87">
        <v>0</v>
      </c>
      <c r="H151" s="87">
        <v>0</v>
      </c>
      <c r="I151" s="87">
        <v>0</v>
      </c>
      <c r="J151" s="87">
        <v>0</v>
      </c>
      <c r="K151" s="87">
        <v>0</v>
      </c>
      <c r="L151" s="87">
        <v>0</v>
      </c>
      <c r="M151" s="87">
        <v>0</v>
      </c>
      <c r="N151" s="87">
        <v>0</v>
      </c>
      <c r="O151" s="87">
        <v>0</v>
      </c>
      <c r="P151" s="87">
        <v>0</v>
      </c>
      <c r="Q151" s="87">
        <v>0</v>
      </c>
    </row>
    <row r="152" spans="1:17" x14ac:dyDescent="0.25">
      <c r="A152" s="152" t="s">
        <v>186</v>
      </c>
      <c r="B152" s="151">
        <v>0</v>
      </c>
      <c r="C152" s="151">
        <v>0</v>
      </c>
      <c r="D152" s="151">
        <v>0</v>
      </c>
      <c r="E152" s="151">
        <v>0</v>
      </c>
      <c r="F152" s="151">
        <v>0</v>
      </c>
      <c r="G152" s="151">
        <v>0</v>
      </c>
      <c r="H152" s="151">
        <v>0</v>
      </c>
      <c r="I152" s="151">
        <v>0</v>
      </c>
      <c r="J152" s="151">
        <v>0</v>
      </c>
      <c r="K152" s="151">
        <v>0</v>
      </c>
      <c r="L152" s="151">
        <v>0</v>
      </c>
      <c r="M152" s="151">
        <v>0</v>
      </c>
      <c r="N152" s="151">
        <v>0</v>
      </c>
      <c r="O152" s="151">
        <v>0</v>
      </c>
      <c r="P152" s="151">
        <v>0</v>
      </c>
      <c r="Q152" s="151">
        <v>0</v>
      </c>
    </row>
    <row r="153" spans="1:17" x14ac:dyDescent="0.25">
      <c r="A153" s="243" t="s">
        <v>179</v>
      </c>
      <c r="B153" s="242">
        <v>0</v>
      </c>
      <c r="C153" s="242">
        <v>0</v>
      </c>
      <c r="D153" s="242">
        <v>0</v>
      </c>
      <c r="E153" s="242">
        <v>0</v>
      </c>
      <c r="F153" s="242">
        <v>0</v>
      </c>
      <c r="G153" s="242">
        <v>0</v>
      </c>
      <c r="H153" s="242">
        <v>0</v>
      </c>
      <c r="I153" s="242">
        <v>0</v>
      </c>
      <c r="J153" s="242">
        <v>0</v>
      </c>
      <c r="K153" s="242">
        <v>0</v>
      </c>
      <c r="L153" s="242">
        <v>0</v>
      </c>
      <c r="M153" s="242">
        <v>0</v>
      </c>
      <c r="N153" s="242">
        <v>0</v>
      </c>
      <c r="O153" s="242">
        <v>0</v>
      </c>
      <c r="P153" s="242">
        <v>0</v>
      </c>
      <c r="Q153" s="242">
        <v>0</v>
      </c>
    </row>
    <row r="154" spans="1:17" x14ac:dyDescent="0.25">
      <c r="A154" s="40"/>
      <c r="B154" s="40"/>
      <c r="C154" s="40"/>
      <c r="D154" s="40"/>
      <c r="E154" s="40"/>
      <c r="F154" s="40"/>
      <c r="G154" s="40"/>
      <c r="H154" s="40"/>
      <c r="I154" s="40"/>
      <c r="J154" s="40"/>
      <c r="K154" s="40"/>
      <c r="L154" s="40"/>
      <c r="M154" s="40"/>
      <c r="N154" s="40"/>
      <c r="O154" s="40"/>
      <c r="P154" s="40"/>
      <c r="Q154" s="40"/>
    </row>
    <row r="155" spans="1:17" ht="12.75" x14ac:dyDescent="0.25">
      <c r="A155" s="98" t="s">
        <v>134</v>
      </c>
      <c r="B155" s="233"/>
      <c r="C155" s="233"/>
      <c r="D155" s="233"/>
      <c r="E155" s="233"/>
      <c r="F155" s="233"/>
      <c r="G155" s="233"/>
      <c r="H155" s="233"/>
      <c r="I155" s="233"/>
      <c r="J155" s="233"/>
      <c r="K155" s="233"/>
      <c r="L155" s="233"/>
      <c r="M155" s="233"/>
      <c r="N155" s="233"/>
      <c r="O155" s="233"/>
      <c r="P155" s="233"/>
      <c r="Q155" s="233"/>
    </row>
    <row r="156" spans="1:17" x14ac:dyDescent="0.25">
      <c r="A156" s="40"/>
      <c r="B156" s="40"/>
      <c r="C156" s="40"/>
      <c r="D156" s="40"/>
      <c r="E156" s="40"/>
      <c r="F156" s="40"/>
      <c r="G156" s="40"/>
      <c r="H156" s="40"/>
      <c r="I156" s="40"/>
      <c r="J156" s="40"/>
      <c r="K156" s="40"/>
      <c r="L156" s="40"/>
      <c r="M156" s="40"/>
      <c r="N156" s="40"/>
      <c r="O156" s="40"/>
      <c r="P156" s="40"/>
      <c r="Q156" s="40"/>
    </row>
    <row r="157" spans="1:17" x14ac:dyDescent="0.25">
      <c r="A157" s="78" t="s">
        <v>41</v>
      </c>
      <c r="B157" s="77">
        <f t="shared" ref="B157:Q157" si="0">SUM(B$158:B$164,B$166:B$167,B$169:B$172,B173)</f>
        <v>1</v>
      </c>
      <c r="C157" s="77">
        <f t="shared" si="0"/>
        <v>0.99999999999999989</v>
      </c>
      <c r="D157" s="77">
        <f t="shared" si="0"/>
        <v>1</v>
      </c>
      <c r="E157" s="77">
        <f t="shared" si="0"/>
        <v>1</v>
      </c>
      <c r="F157" s="77">
        <f t="shared" si="0"/>
        <v>1</v>
      </c>
      <c r="G157" s="77">
        <f t="shared" si="0"/>
        <v>1.0000000000000002</v>
      </c>
      <c r="H157" s="77">
        <f t="shared" si="0"/>
        <v>1</v>
      </c>
      <c r="I157" s="77">
        <f t="shared" si="0"/>
        <v>1.0000000000000002</v>
      </c>
      <c r="J157" s="77">
        <f t="shared" si="0"/>
        <v>1</v>
      </c>
      <c r="K157" s="77">
        <f t="shared" si="0"/>
        <v>1</v>
      </c>
      <c r="L157" s="77">
        <f t="shared" si="0"/>
        <v>1</v>
      </c>
      <c r="M157" s="77">
        <f t="shared" si="0"/>
        <v>1</v>
      </c>
      <c r="N157" s="77">
        <f t="shared" si="0"/>
        <v>1</v>
      </c>
      <c r="O157" s="77">
        <f t="shared" si="0"/>
        <v>1</v>
      </c>
      <c r="P157" s="77">
        <f t="shared" si="0"/>
        <v>0.99999999999999989</v>
      </c>
      <c r="Q157" s="77">
        <f t="shared" si="0"/>
        <v>1</v>
      </c>
    </row>
    <row r="158" spans="1:17" x14ac:dyDescent="0.25">
      <c r="A158" s="132" t="s">
        <v>83</v>
      </c>
      <c r="B158" s="240">
        <f t="shared" ref="B158:Q158" si="1">IF(B$6=0,0,B$6/B$5)</f>
        <v>0</v>
      </c>
      <c r="C158" s="240">
        <f t="shared" si="1"/>
        <v>0</v>
      </c>
      <c r="D158" s="240">
        <f t="shared" si="1"/>
        <v>0</v>
      </c>
      <c r="E158" s="240">
        <f t="shared" si="1"/>
        <v>0</v>
      </c>
      <c r="F158" s="240">
        <f t="shared" si="1"/>
        <v>0</v>
      </c>
      <c r="G158" s="240">
        <f t="shared" si="1"/>
        <v>0</v>
      </c>
      <c r="H158" s="240">
        <f t="shared" si="1"/>
        <v>0</v>
      </c>
      <c r="I158" s="240">
        <f t="shared" si="1"/>
        <v>0</v>
      </c>
      <c r="J158" s="240">
        <f t="shared" si="1"/>
        <v>0</v>
      </c>
      <c r="K158" s="240">
        <f t="shared" si="1"/>
        <v>0</v>
      </c>
      <c r="L158" s="240">
        <f t="shared" si="1"/>
        <v>0</v>
      </c>
      <c r="M158" s="240">
        <f t="shared" si="1"/>
        <v>0</v>
      </c>
      <c r="N158" s="240">
        <f t="shared" si="1"/>
        <v>0</v>
      </c>
      <c r="O158" s="240">
        <f t="shared" si="1"/>
        <v>0</v>
      </c>
      <c r="P158" s="240">
        <f t="shared" si="1"/>
        <v>0</v>
      </c>
      <c r="Q158" s="240">
        <f t="shared" si="1"/>
        <v>0</v>
      </c>
    </row>
    <row r="159" spans="1:17" x14ac:dyDescent="0.25">
      <c r="A159" s="76" t="s">
        <v>82</v>
      </c>
      <c r="B159" s="239">
        <f t="shared" ref="B159:Q159" si="2">IF(B$7=0,0,B$7/B$5)</f>
        <v>0</v>
      </c>
      <c r="C159" s="239">
        <f t="shared" si="2"/>
        <v>0</v>
      </c>
      <c r="D159" s="239">
        <f t="shared" si="2"/>
        <v>0</v>
      </c>
      <c r="E159" s="239">
        <f t="shared" si="2"/>
        <v>0</v>
      </c>
      <c r="F159" s="239">
        <f t="shared" si="2"/>
        <v>0</v>
      </c>
      <c r="G159" s="239">
        <f t="shared" si="2"/>
        <v>0</v>
      </c>
      <c r="H159" s="239">
        <f t="shared" si="2"/>
        <v>0</v>
      </c>
      <c r="I159" s="239">
        <f t="shared" si="2"/>
        <v>0</v>
      </c>
      <c r="J159" s="239">
        <f t="shared" si="2"/>
        <v>0</v>
      </c>
      <c r="K159" s="239">
        <f t="shared" si="2"/>
        <v>0</v>
      </c>
      <c r="L159" s="239">
        <f t="shared" si="2"/>
        <v>0</v>
      </c>
      <c r="M159" s="239">
        <f t="shared" si="2"/>
        <v>0</v>
      </c>
      <c r="N159" s="239">
        <f t="shared" si="2"/>
        <v>0</v>
      </c>
      <c r="O159" s="239">
        <f t="shared" si="2"/>
        <v>0</v>
      </c>
      <c r="P159" s="239">
        <f t="shared" si="2"/>
        <v>0</v>
      </c>
      <c r="Q159" s="239">
        <f t="shared" si="2"/>
        <v>0</v>
      </c>
    </row>
    <row r="160" spans="1:17" x14ac:dyDescent="0.25">
      <c r="A160" s="76" t="s">
        <v>81</v>
      </c>
      <c r="B160" s="239">
        <f t="shared" ref="B160:Q160" si="3">IF(B$8=0,0,B$8/B$5)</f>
        <v>0</v>
      </c>
      <c r="C160" s="239">
        <f t="shared" si="3"/>
        <v>0</v>
      </c>
      <c r="D160" s="239">
        <f t="shared" si="3"/>
        <v>0</v>
      </c>
      <c r="E160" s="239">
        <f t="shared" si="3"/>
        <v>0</v>
      </c>
      <c r="F160" s="239">
        <f t="shared" si="3"/>
        <v>0</v>
      </c>
      <c r="G160" s="239">
        <f t="shared" si="3"/>
        <v>0</v>
      </c>
      <c r="H160" s="239">
        <f t="shared" si="3"/>
        <v>0</v>
      </c>
      <c r="I160" s="239">
        <f t="shared" si="3"/>
        <v>0</v>
      </c>
      <c r="J160" s="239">
        <f t="shared" si="3"/>
        <v>0</v>
      </c>
      <c r="K160" s="239">
        <f t="shared" si="3"/>
        <v>0</v>
      </c>
      <c r="L160" s="239">
        <f t="shared" si="3"/>
        <v>0</v>
      </c>
      <c r="M160" s="239">
        <f t="shared" si="3"/>
        <v>0</v>
      </c>
      <c r="N160" s="239">
        <f t="shared" si="3"/>
        <v>0</v>
      </c>
      <c r="O160" s="239">
        <f t="shared" si="3"/>
        <v>0</v>
      </c>
      <c r="P160" s="239">
        <f t="shared" si="3"/>
        <v>0</v>
      </c>
      <c r="Q160" s="239">
        <f t="shared" si="3"/>
        <v>0</v>
      </c>
    </row>
    <row r="161" spans="1:17" x14ac:dyDescent="0.25">
      <c r="A161" s="76" t="s">
        <v>80</v>
      </c>
      <c r="B161" s="239">
        <f t="shared" ref="B161:Q161" si="4">IF(B$9=0,0,B$9/B$5)</f>
        <v>0</v>
      </c>
      <c r="C161" s="239">
        <f t="shared" si="4"/>
        <v>0</v>
      </c>
      <c r="D161" s="239">
        <f t="shared" si="4"/>
        <v>0</v>
      </c>
      <c r="E161" s="239">
        <f t="shared" si="4"/>
        <v>0</v>
      </c>
      <c r="F161" s="239">
        <f t="shared" si="4"/>
        <v>0</v>
      </c>
      <c r="G161" s="239">
        <f t="shared" si="4"/>
        <v>0</v>
      </c>
      <c r="H161" s="239">
        <f t="shared" si="4"/>
        <v>0</v>
      </c>
      <c r="I161" s="239">
        <f t="shared" si="4"/>
        <v>0</v>
      </c>
      <c r="J161" s="239">
        <f t="shared" si="4"/>
        <v>0</v>
      </c>
      <c r="K161" s="239">
        <f t="shared" si="4"/>
        <v>0</v>
      </c>
      <c r="L161" s="239">
        <f t="shared" si="4"/>
        <v>0</v>
      </c>
      <c r="M161" s="239">
        <f t="shared" si="4"/>
        <v>0</v>
      </c>
      <c r="N161" s="239">
        <f t="shared" si="4"/>
        <v>0</v>
      </c>
      <c r="O161" s="239">
        <f t="shared" si="4"/>
        <v>0</v>
      </c>
      <c r="P161" s="239">
        <f t="shared" si="4"/>
        <v>0</v>
      </c>
      <c r="Q161" s="239">
        <f t="shared" si="4"/>
        <v>0</v>
      </c>
    </row>
    <row r="162" spans="1:17" x14ac:dyDescent="0.25">
      <c r="A162" s="129" t="s">
        <v>79</v>
      </c>
      <c r="B162" s="238">
        <f t="shared" ref="B162:Q162" si="5">IF(B$10=0,0,B$10/B$5)</f>
        <v>3.0749936983166842E-3</v>
      </c>
      <c r="C162" s="238">
        <f t="shared" si="5"/>
        <v>2.990723207541721E-3</v>
      </c>
      <c r="D162" s="238">
        <f t="shared" si="5"/>
        <v>3.0922026643551846E-3</v>
      </c>
      <c r="E162" s="238">
        <f t="shared" si="5"/>
        <v>3.2191627023352588E-3</v>
      </c>
      <c r="F162" s="238">
        <f t="shared" si="5"/>
        <v>2.7736510360176726E-3</v>
      </c>
      <c r="G162" s="238">
        <f t="shared" si="5"/>
        <v>2.8840961254865474E-3</v>
      </c>
      <c r="H162" s="238">
        <f t="shared" si="5"/>
        <v>2.6508806720568169E-3</v>
      </c>
      <c r="I162" s="238">
        <f t="shared" si="5"/>
        <v>2.6090742567643358E-3</v>
      </c>
      <c r="J162" s="238">
        <f t="shared" si="5"/>
        <v>3.1426948505183351E-3</v>
      </c>
      <c r="K162" s="238">
        <f t="shared" si="5"/>
        <v>0</v>
      </c>
      <c r="L162" s="238">
        <f t="shared" si="5"/>
        <v>2.5539832782924942E-3</v>
      </c>
      <c r="M162" s="238">
        <f t="shared" si="5"/>
        <v>2.2274764560552907E-3</v>
      </c>
      <c r="N162" s="238">
        <f t="shared" si="5"/>
        <v>3.2121087716222643E-3</v>
      </c>
      <c r="O162" s="238">
        <f t="shared" si="5"/>
        <v>1.8122769103797939E-3</v>
      </c>
      <c r="P162" s="238">
        <f t="shared" si="5"/>
        <v>1.8028083108701672E-3</v>
      </c>
      <c r="Q162" s="238">
        <f t="shared" si="5"/>
        <v>2.4639054830316296E-3</v>
      </c>
    </row>
    <row r="163" spans="1:17" x14ac:dyDescent="0.25">
      <c r="A163" s="232" t="s">
        <v>185</v>
      </c>
      <c r="B163" s="241">
        <f t="shared" ref="B163:Q163" si="6">IF(B$15=0,0,B$15/B$5)</f>
        <v>0</v>
      </c>
      <c r="C163" s="241">
        <f t="shared" si="6"/>
        <v>0</v>
      </c>
      <c r="D163" s="241">
        <f t="shared" si="6"/>
        <v>0</v>
      </c>
      <c r="E163" s="241">
        <f t="shared" si="6"/>
        <v>0</v>
      </c>
      <c r="F163" s="241">
        <f t="shared" si="6"/>
        <v>0</v>
      </c>
      <c r="G163" s="241">
        <f t="shared" si="6"/>
        <v>0</v>
      </c>
      <c r="H163" s="241">
        <f t="shared" si="6"/>
        <v>0</v>
      </c>
      <c r="I163" s="241">
        <f t="shared" si="6"/>
        <v>0</v>
      </c>
      <c r="J163" s="241">
        <f t="shared" si="6"/>
        <v>0</v>
      </c>
      <c r="K163" s="241">
        <f t="shared" si="6"/>
        <v>0</v>
      </c>
      <c r="L163" s="241">
        <f t="shared" si="6"/>
        <v>0</v>
      </c>
      <c r="M163" s="241">
        <f t="shared" si="6"/>
        <v>0</v>
      </c>
      <c r="N163" s="241">
        <f t="shared" si="6"/>
        <v>0</v>
      </c>
      <c r="O163" s="241">
        <f t="shared" si="6"/>
        <v>0</v>
      </c>
      <c r="P163" s="241">
        <f t="shared" si="6"/>
        <v>0</v>
      </c>
      <c r="Q163" s="241">
        <f t="shared" si="6"/>
        <v>0</v>
      </c>
    </row>
    <row r="164" spans="1:17" x14ac:dyDescent="0.25">
      <c r="A164" s="127" t="s">
        <v>184</v>
      </c>
      <c r="B164" s="237">
        <f t="shared" ref="B164:Q164" si="7">IF(B$24=0,0,B$24/B$5)</f>
        <v>0.3657290064413547</v>
      </c>
      <c r="C164" s="237">
        <f t="shared" si="7"/>
        <v>0.38809206581178946</v>
      </c>
      <c r="D164" s="237">
        <f t="shared" si="7"/>
        <v>0.38030821567462458</v>
      </c>
      <c r="E164" s="237">
        <f t="shared" si="7"/>
        <v>0.32354324619550145</v>
      </c>
      <c r="F164" s="237">
        <f t="shared" si="7"/>
        <v>0.28931729615094381</v>
      </c>
      <c r="G164" s="237">
        <f t="shared" si="7"/>
        <v>0.31254667783148082</v>
      </c>
      <c r="H164" s="237">
        <f t="shared" si="7"/>
        <v>0.28590151088527832</v>
      </c>
      <c r="I164" s="237">
        <f t="shared" si="7"/>
        <v>0.28449082833507494</v>
      </c>
      <c r="J164" s="237">
        <f t="shared" si="7"/>
        <v>0.32698280317160572</v>
      </c>
      <c r="K164" s="237">
        <f t="shared" si="7"/>
        <v>0.22069358350095097</v>
      </c>
      <c r="L164" s="237">
        <f t="shared" si="7"/>
        <v>0.20143921292340569</v>
      </c>
      <c r="M164" s="237">
        <f t="shared" si="7"/>
        <v>0.17638665306770945</v>
      </c>
      <c r="N164" s="237">
        <f t="shared" si="7"/>
        <v>0.23101140833451489</v>
      </c>
      <c r="O164" s="237">
        <f t="shared" si="7"/>
        <v>9.11011911523507E-2</v>
      </c>
      <c r="P164" s="237">
        <f t="shared" si="7"/>
        <v>5.9579568985537762E-2</v>
      </c>
      <c r="Q164" s="237">
        <f t="shared" si="7"/>
        <v>0.18261794028254641</v>
      </c>
    </row>
    <row r="165" spans="1:17" x14ac:dyDescent="0.25">
      <c r="A165" s="127" t="s">
        <v>181</v>
      </c>
      <c r="B165" s="237">
        <f t="shared" ref="B165:Q165" si="8">IF(B$35=0,0,B$35/B$5)</f>
        <v>5.1697078634908057E-2</v>
      </c>
      <c r="C165" s="237">
        <f t="shared" si="8"/>
        <v>7.3097500070740284E-2</v>
      </c>
      <c r="D165" s="237">
        <f t="shared" si="8"/>
        <v>5.8192188121813954E-2</v>
      </c>
      <c r="E165" s="237">
        <f t="shared" si="8"/>
        <v>4.388508774420969E-2</v>
      </c>
      <c r="F165" s="237">
        <f t="shared" si="8"/>
        <v>3.0532526432043915E-2</v>
      </c>
      <c r="G165" s="237">
        <f t="shared" si="8"/>
        <v>2.6448541895518388E-2</v>
      </c>
      <c r="H165" s="237">
        <f t="shared" si="8"/>
        <v>7.977148034609121E-3</v>
      </c>
      <c r="I165" s="237">
        <f t="shared" si="8"/>
        <v>1.2456728733493582E-2</v>
      </c>
      <c r="J165" s="237">
        <f t="shared" si="8"/>
        <v>3.3000528883265018E-2</v>
      </c>
      <c r="K165" s="237">
        <f t="shared" si="8"/>
        <v>1.243058221705149E-2</v>
      </c>
      <c r="L165" s="237">
        <f t="shared" si="8"/>
        <v>4.1293873835539854E-2</v>
      </c>
      <c r="M165" s="237">
        <f t="shared" si="8"/>
        <v>2.8267998439825422E-2</v>
      </c>
      <c r="N165" s="237">
        <f t="shared" si="8"/>
        <v>2.9659931300708497E-2</v>
      </c>
      <c r="O165" s="237">
        <f t="shared" si="8"/>
        <v>1.1879849402309633E-2</v>
      </c>
      <c r="P165" s="237">
        <f t="shared" si="8"/>
        <v>1.3204521219970214E-2</v>
      </c>
      <c r="Q165" s="237">
        <f t="shared" si="8"/>
        <v>2.020447000067899E-2</v>
      </c>
    </row>
    <row r="166" spans="1:17" x14ac:dyDescent="0.25">
      <c r="A166" s="142" t="s">
        <v>190</v>
      </c>
      <c r="B166" s="235">
        <f t="shared" ref="B166:Q166" si="9">IF(B$36=0,0,B$36/B$5)</f>
        <v>5.1697078634908057E-2</v>
      </c>
      <c r="C166" s="235">
        <f t="shared" si="9"/>
        <v>7.3097500070740284E-2</v>
      </c>
      <c r="D166" s="235">
        <f t="shared" si="9"/>
        <v>5.8192188121813954E-2</v>
      </c>
      <c r="E166" s="235">
        <f t="shared" si="9"/>
        <v>4.388508774420969E-2</v>
      </c>
      <c r="F166" s="235">
        <f t="shared" si="9"/>
        <v>3.0532526432043915E-2</v>
      </c>
      <c r="G166" s="235">
        <f t="shared" si="9"/>
        <v>2.6448541895518388E-2</v>
      </c>
      <c r="H166" s="235">
        <f t="shared" si="9"/>
        <v>7.977148034609121E-3</v>
      </c>
      <c r="I166" s="235">
        <f t="shared" si="9"/>
        <v>1.2456728733493582E-2</v>
      </c>
      <c r="J166" s="235">
        <f t="shared" si="9"/>
        <v>3.3000528883265018E-2</v>
      </c>
      <c r="K166" s="235">
        <f t="shared" si="9"/>
        <v>1.243058221705149E-2</v>
      </c>
      <c r="L166" s="235">
        <f t="shared" si="9"/>
        <v>4.1293873835539854E-2</v>
      </c>
      <c r="M166" s="235">
        <f t="shared" si="9"/>
        <v>2.8267998439825422E-2</v>
      </c>
      <c r="N166" s="235">
        <f t="shared" si="9"/>
        <v>2.9659931300708497E-2</v>
      </c>
      <c r="O166" s="235">
        <f t="shared" si="9"/>
        <v>1.1879849402309633E-2</v>
      </c>
      <c r="P166" s="235">
        <f t="shared" si="9"/>
        <v>1.3204521219970214E-2</v>
      </c>
      <c r="Q166" s="235">
        <f t="shared" si="9"/>
        <v>2.020447000067899E-2</v>
      </c>
    </row>
    <row r="167" spans="1:17" x14ac:dyDescent="0.25">
      <c r="A167" s="142" t="s">
        <v>189</v>
      </c>
      <c r="B167" s="235">
        <f t="shared" ref="B167:Q167" si="10">IF(B$42=0,0,B$42/B$5)</f>
        <v>0</v>
      </c>
      <c r="C167" s="235">
        <f t="shared" si="10"/>
        <v>0</v>
      </c>
      <c r="D167" s="235">
        <f t="shared" si="10"/>
        <v>0</v>
      </c>
      <c r="E167" s="235">
        <f t="shared" si="10"/>
        <v>0</v>
      </c>
      <c r="F167" s="235">
        <f t="shared" si="10"/>
        <v>0</v>
      </c>
      <c r="G167" s="235">
        <f t="shared" si="10"/>
        <v>0</v>
      </c>
      <c r="H167" s="235">
        <f t="shared" si="10"/>
        <v>0</v>
      </c>
      <c r="I167" s="235">
        <f t="shared" si="10"/>
        <v>0</v>
      </c>
      <c r="J167" s="235">
        <f t="shared" si="10"/>
        <v>0</v>
      </c>
      <c r="K167" s="235">
        <f t="shared" si="10"/>
        <v>0</v>
      </c>
      <c r="L167" s="235">
        <f t="shared" si="10"/>
        <v>0</v>
      </c>
      <c r="M167" s="235">
        <f t="shared" si="10"/>
        <v>0</v>
      </c>
      <c r="N167" s="235">
        <f t="shared" si="10"/>
        <v>0</v>
      </c>
      <c r="O167" s="235">
        <f t="shared" si="10"/>
        <v>0</v>
      </c>
      <c r="P167" s="235">
        <f t="shared" si="10"/>
        <v>0</v>
      </c>
      <c r="Q167" s="235">
        <f t="shared" si="10"/>
        <v>0</v>
      </c>
    </row>
    <row r="168" spans="1:17" x14ac:dyDescent="0.25">
      <c r="A168" s="127" t="s">
        <v>180</v>
      </c>
      <c r="B168" s="236">
        <f t="shared" ref="B168:Q168" si="11">IF(B$43=0,0,B$43/B$5)</f>
        <v>3.6833615396262794E-2</v>
      </c>
      <c r="C168" s="236">
        <f t="shared" si="11"/>
        <v>3.9078026151979209E-2</v>
      </c>
      <c r="D168" s="236">
        <f t="shared" si="11"/>
        <v>3.8622573082856819E-2</v>
      </c>
      <c r="E168" s="236">
        <f t="shared" si="11"/>
        <v>3.2319367183915877E-2</v>
      </c>
      <c r="F168" s="236">
        <f t="shared" si="11"/>
        <v>2.7833832942797766E-2</v>
      </c>
      <c r="G168" s="236">
        <f t="shared" si="11"/>
        <v>2.9152393150058051E-2</v>
      </c>
      <c r="H168" s="236">
        <f t="shared" si="11"/>
        <v>2.4805922796607684E-2</v>
      </c>
      <c r="I168" s="236">
        <f t="shared" si="11"/>
        <v>2.5230334268447695E-2</v>
      </c>
      <c r="J168" s="236">
        <f t="shared" si="11"/>
        <v>3.0969204945628225E-2</v>
      </c>
      <c r="K168" s="236">
        <f t="shared" si="11"/>
        <v>1.8391131958412577E-2</v>
      </c>
      <c r="L168" s="236">
        <f t="shared" si="11"/>
        <v>2.1863716712467663E-2</v>
      </c>
      <c r="M168" s="236">
        <f t="shared" si="11"/>
        <v>1.8174461334309513E-2</v>
      </c>
      <c r="N168" s="236">
        <f t="shared" si="11"/>
        <v>2.2897663559384107E-2</v>
      </c>
      <c r="O168" s="236">
        <f t="shared" si="11"/>
        <v>9.0524031509579984E-3</v>
      </c>
      <c r="P168" s="236">
        <f t="shared" si="11"/>
        <v>6.5884707895015457E-3</v>
      </c>
      <c r="Q168" s="236">
        <f t="shared" si="11"/>
        <v>1.770231783783667E-2</v>
      </c>
    </row>
    <row r="169" spans="1:17" x14ac:dyDescent="0.25">
      <c r="A169" s="142" t="s">
        <v>188</v>
      </c>
      <c r="B169" s="235">
        <f t="shared" ref="B169:Q169" si="12">IF(B$44=0,0,B$44/B$5)</f>
        <v>6.3561981928165643E-3</v>
      </c>
      <c r="C169" s="235">
        <f t="shared" si="12"/>
        <v>6.7370206676634105E-3</v>
      </c>
      <c r="D169" s="235">
        <f t="shared" si="12"/>
        <v>6.9302217766380771E-3</v>
      </c>
      <c r="E169" s="235">
        <f t="shared" si="12"/>
        <v>5.3574300009573981E-3</v>
      </c>
      <c r="F169" s="235">
        <f t="shared" si="12"/>
        <v>3.724058263552414E-3</v>
      </c>
      <c r="G169" s="235">
        <f t="shared" si="12"/>
        <v>3.1068366641013303E-3</v>
      </c>
      <c r="H169" s="235">
        <f t="shared" si="12"/>
        <v>9.8079688950112242E-4</v>
      </c>
      <c r="I169" s="235">
        <f t="shared" si="12"/>
        <v>1.5227652405247853E-3</v>
      </c>
      <c r="J169" s="235">
        <f t="shared" si="12"/>
        <v>3.7206380146610992E-3</v>
      </c>
      <c r="K169" s="235">
        <f t="shared" si="12"/>
        <v>0</v>
      </c>
      <c r="L169" s="235">
        <f t="shared" si="12"/>
        <v>5.0771156355171902E-3</v>
      </c>
      <c r="M169" s="235">
        <f t="shared" si="12"/>
        <v>3.4755735786670592E-3</v>
      </c>
      <c r="N169" s="235">
        <f t="shared" si="12"/>
        <v>3.6467128648412124E-3</v>
      </c>
      <c r="O169" s="235">
        <f t="shared" si="12"/>
        <v>1.4606372215954456E-3</v>
      </c>
      <c r="P169" s="235">
        <f t="shared" si="12"/>
        <v>1.6235067073733893E-3</v>
      </c>
      <c r="Q169" s="235">
        <f t="shared" si="12"/>
        <v>2.484156147624463E-3</v>
      </c>
    </row>
    <row r="170" spans="1:17" x14ac:dyDescent="0.25">
      <c r="A170" s="142" t="s">
        <v>187</v>
      </c>
      <c r="B170" s="235">
        <f t="shared" ref="B170:Q170" si="13">IF(B$45=0,0,B$45/B$5)</f>
        <v>3.0477417203446225E-2</v>
      </c>
      <c r="C170" s="235">
        <f t="shared" si="13"/>
        <v>3.2341005484315795E-2</v>
      </c>
      <c r="D170" s="235">
        <f t="shared" si="13"/>
        <v>3.1692351306218745E-2</v>
      </c>
      <c r="E170" s="235">
        <f t="shared" si="13"/>
        <v>2.696193718295848E-2</v>
      </c>
      <c r="F170" s="235">
        <f t="shared" si="13"/>
        <v>2.4109774679245355E-2</v>
      </c>
      <c r="G170" s="235">
        <f t="shared" si="13"/>
        <v>2.604555648595672E-2</v>
      </c>
      <c r="H170" s="235">
        <f t="shared" si="13"/>
        <v>2.3825125907106559E-2</v>
      </c>
      <c r="I170" s="235">
        <f t="shared" si="13"/>
        <v>2.3707569027922912E-2</v>
      </c>
      <c r="J170" s="235">
        <f t="shared" si="13"/>
        <v>2.7248566930967121E-2</v>
      </c>
      <c r="K170" s="235">
        <f t="shared" si="13"/>
        <v>1.8391131958412577E-2</v>
      </c>
      <c r="L170" s="235">
        <f t="shared" si="13"/>
        <v>1.6786601076950472E-2</v>
      </c>
      <c r="M170" s="235">
        <f t="shared" si="13"/>
        <v>1.4698887755642456E-2</v>
      </c>
      <c r="N170" s="235">
        <f t="shared" si="13"/>
        <v>1.9250950694542898E-2</v>
      </c>
      <c r="O170" s="235">
        <f t="shared" si="13"/>
        <v>7.5917659293625525E-3</v>
      </c>
      <c r="P170" s="235">
        <f t="shared" si="13"/>
        <v>4.9649640821281564E-3</v>
      </c>
      <c r="Q170" s="235">
        <f t="shared" si="13"/>
        <v>1.5218161690212206E-2</v>
      </c>
    </row>
    <row r="171" spans="1:17" x14ac:dyDescent="0.25">
      <c r="A171" s="142" t="s">
        <v>186</v>
      </c>
      <c r="B171" s="235">
        <f t="shared" ref="B171:Q171" si="14">IF(B$56=0,0,B$56/B$5)</f>
        <v>0</v>
      </c>
      <c r="C171" s="235">
        <f t="shared" si="14"/>
        <v>0</v>
      </c>
      <c r="D171" s="235">
        <f t="shared" si="14"/>
        <v>0</v>
      </c>
      <c r="E171" s="235">
        <f t="shared" si="14"/>
        <v>0</v>
      </c>
      <c r="F171" s="235">
        <f t="shared" si="14"/>
        <v>0</v>
      </c>
      <c r="G171" s="235">
        <f t="shared" si="14"/>
        <v>0</v>
      </c>
      <c r="H171" s="235">
        <f t="shared" si="14"/>
        <v>0</v>
      </c>
      <c r="I171" s="235">
        <f t="shared" si="14"/>
        <v>0</v>
      </c>
      <c r="J171" s="235">
        <f t="shared" si="14"/>
        <v>0</v>
      </c>
      <c r="K171" s="235">
        <f t="shared" si="14"/>
        <v>0</v>
      </c>
      <c r="L171" s="235">
        <f t="shared" si="14"/>
        <v>0</v>
      </c>
      <c r="M171" s="235">
        <f t="shared" si="14"/>
        <v>0</v>
      </c>
      <c r="N171" s="235">
        <f t="shared" si="14"/>
        <v>0</v>
      </c>
      <c r="O171" s="235">
        <f t="shared" si="14"/>
        <v>0</v>
      </c>
      <c r="P171" s="235">
        <f t="shared" si="14"/>
        <v>0</v>
      </c>
      <c r="Q171" s="235">
        <f t="shared" si="14"/>
        <v>0</v>
      </c>
    </row>
    <row r="172" spans="1:17" x14ac:dyDescent="0.25">
      <c r="A172" s="127" t="s">
        <v>179</v>
      </c>
      <c r="B172" s="236">
        <f t="shared" ref="B172:Q172" si="15">IF(B$57=0,0,B$57/B$5)</f>
        <v>0</v>
      </c>
      <c r="C172" s="236">
        <f t="shared" si="15"/>
        <v>0</v>
      </c>
      <c r="D172" s="236">
        <f t="shared" si="15"/>
        <v>0</v>
      </c>
      <c r="E172" s="236">
        <f t="shared" si="15"/>
        <v>0</v>
      </c>
      <c r="F172" s="236">
        <f t="shared" si="15"/>
        <v>0</v>
      </c>
      <c r="G172" s="236">
        <f t="shared" si="15"/>
        <v>0</v>
      </c>
      <c r="H172" s="236">
        <f t="shared" si="15"/>
        <v>0</v>
      </c>
      <c r="I172" s="236">
        <f t="shared" si="15"/>
        <v>0</v>
      </c>
      <c r="J172" s="236">
        <f t="shared" si="15"/>
        <v>0</v>
      </c>
      <c r="K172" s="236">
        <f t="shared" si="15"/>
        <v>0</v>
      </c>
      <c r="L172" s="236">
        <f t="shared" si="15"/>
        <v>0</v>
      </c>
      <c r="M172" s="236">
        <f t="shared" si="15"/>
        <v>0</v>
      </c>
      <c r="N172" s="236">
        <f t="shared" si="15"/>
        <v>0</v>
      </c>
      <c r="O172" s="236">
        <f t="shared" si="15"/>
        <v>0</v>
      </c>
      <c r="P172" s="236">
        <f t="shared" si="15"/>
        <v>0</v>
      </c>
      <c r="Q172" s="236">
        <f t="shared" si="15"/>
        <v>0</v>
      </c>
    </row>
    <row r="173" spans="1:17" x14ac:dyDescent="0.25">
      <c r="A173" s="177" t="s">
        <v>98</v>
      </c>
      <c r="B173" s="209">
        <f t="shared" ref="B173:Q173" si="16">IF(B$58=0,0,B$58/B$5)</f>
        <v>0.54266530582915784</v>
      </c>
      <c r="C173" s="209">
        <f t="shared" si="16"/>
        <v>0.49674168475794922</v>
      </c>
      <c r="D173" s="209">
        <f t="shared" si="16"/>
        <v>0.51978482045634955</v>
      </c>
      <c r="E173" s="209">
        <f t="shared" si="16"/>
        <v>0.59703313617403786</v>
      </c>
      <c r="F173" s="209">
        <f t="shared" si="16"/>
        <v>0.64954269343819693</v>
      </c>
      <c r="G173" s="209">
        <f t="shared" si="16"/>
        <v>0.62896829099745633</v>
      </c>
      <c r="H173" s="209">
        <f t="shared" si="16"/>
        <v>0.67866453761144796</v>
      </c>
      <c r="I173" s="209">
        <f t="shared" si="16"/>
        <v>0.6752130344062196</v>
      </c>
      <c r="J173" s="209">
        <f t="shared" si="16"/>
        <v>0.60590476814898275</v>
      </c>
      <c r="K173" s="209">
        <f t="shared" si="16"/>
        <v>0.74848470232358499</v>
      </c>
      <c r="L173" s="209">
        <f t="shared" si="16"/>
        <v>0.73284921325029428</v>
      </c>
      <c r="M173" s="209">
        <f t="shared" si="16"/>
        <v>0.77494341070210027</v>
      </c>
      <c r="N173" s="209">
        <f t="shared" si="16"/>
        <v>0.7132188880337702</v>
      </c>
      <c r="O173" s="209">
        <f t="shared" si="16"/>
        <v>0.88615427938400182</v>
      </c>
      <c r="P173" s="209">
        <f t="shared" si="16"/>
        <v>0.91882463069412024</v>
      </c>
      <c r="Q173" s="209">
        <f t="shared" si="16"/>
        <v>0.77701136639590629</v>
      </c>
    </row>
    <row r="174" spans="1:17" x14ac:dyDescent="0.25">
      <c r="A174" s="40"/>
      <c r="B174" s="40"/>
      <c r="C174" s="40"/>
      <c r="D174" s="40"/>
      <c r="E174" s="40"/>
      <c r="F174" s="40"/>
      <c r="G174" s="40"/>
      <c r="H174" s="40"/>
      <c r="I174" s="40"/>
      <c r="J174" s="40"/>
      <c r="K174" s="40"/>
      <c r="L174" s="40"/>
      <c r="M174" s="40"/>
      <c r="N174" s="40"/>
      <c r="O174" s="40"/>
      <c r="P174" s="40"/>
      <c r="Q174" s="40"/>
    </row>
    <row r="175" spans="1:17" x14ac:dyDescent="0.25">
      <c r="A175" s="78" t="s">
        <v>40</v>
      </c>
      <c r="B175" s="77">
        <f t="shared" ref="B175:Q175" si="17">SUM(B$176:B$180,B$182:B$183,B$185:B$186,B$188:B$191,B192)</f>
        <v>1</v>
      </c>
      <c r="C175" s="77">
        <f t="shared" si="17"/>
        <v>1</v>
      </c>
      <c r="D175" s="77">
        <f t="shared" si="17"/>
        <v>1</v>
      </c>
      <c r="E175" s="77">
        <f t="shared" si="17"/>
        <v>1</v>
      </c>
      <c r="F175" s="77">
        <f t="shared" si="17"/>
        <v>1</v>
      </c>
      <c r="G175" s="77">
        <f t="shared" si="17"/>
        <v>0.99999999999999978</v>
      </c>
      <c r="H175" s="77">
        <f t="shared" si="17"/>
        <v>1.0000000000000002</v>
      </c>
      <c r="I175" s="77">
        <f t="shared" si="17"/>
        <v>1</v>
      </c>
      <c r="J175" s="77">
        <f t="shared" si="17"/>
        <v>1.0000000000000002</v>
      </c>
      <c r="K175" s="77">
        <f t="shared" si="17"/>
        <v>0.99999999999999978</v>
      </c>
      <c r="L175" s="77">
        <f t="shared" si="17"/>
        <v>0.99999999999999989</v>
      </c>
      <c r="M175" s="77">
        <f t="shared" si="17"/>
        <v>1</v>
      </c>
      <c r="N175" s="77">
        <f t="shared" si="17"/>
        <v>1</v>
      </c>
      <c r="O175" s="77">
        <f t="shared" si="17"/>
        <v>1</v>
      </c>
      <c r="P175" s="77">
        <f t="shared" si="17"/>
        <v>0.99999999999999989</v>
      </c>
      <c r="Q175" s="77">
        <f t="shared" si="17"/>
        <v>1</v>
      </c>
    </row>
    <row r="176" spans="1:17" x14ac:dyDescent="0.25">
      <c r="A176" s="132" t="s">
        <v>83</v>
      </c>
      <c r="B176" s="240">
        <f t="shared" ref="B176:Q176" si="18">IF(B$61=0,0,B$61/B$60)</f>
        <v>0</v>
      </c>
      <c r="C176" s="240">
        <f t="shared" si="18"/>
        <v>0</v>
      </c>
      <c r="D176" s="240">
        <f t="shared" si="18"/>
        <v>0</v>
      </c>
      <c r="E176" s="240">
        <f t="shared" si="18"/>
        <v>0</v>
      </c>
      <c r="F176" s="240">
        <f t="shared" si="18"/>
        <v>0</v>
      </c>
      <c r="G176" s="240">
        <f t="shared" si="18"/>
        <v>0</v>
      </c>
      <c r="H176" s="240">
        <f t="shared" si="18"/>
        <v>0</v>
      </c>
      <c r="I176" s="240">
        <f t="shared" si="18"/>
        <v>0</v>
      </c>
      <c r="J176" s="240">
        <f t="shared" si="18"/>
        <v>0</v>
      </c>
      <c r="K176" s="240">
        <f t="shared" si="18"/>
        <v>0</v>
      </c>
      <c r="L176" s="240">
        <f t="shared" si="18"/>
        <v>0</v>
      </c>
      <c r="M176" s="240">
        <f t="shared" si="18"/>
        <v>0</v>
      </c>
      <c r="N176" s="240">
        <f t="shared" si="18"/>
        <v>0</v>
      </c>
      <c r="O176" s="240">
        <f t="shared" si="18"/>
        <v>0</v>
      </c>
      <c r="P176" s="240">
        <f t="shared" si="18"/>
        <v>0</v>
      </c>
      <c r="Q176" s="240">
        <f t="shared" si="18"/>
        <v>0</v>
      </c>
    </row>
    <row r="177" spans="1:17" x14ac:dyDescent="0.25">
      <c r="A177" s="76" t="s">
        <v>82</v>
      </c>
      <c r="B177" s="239">
        <f t="shared" ref="B177:Q177" si="19">IF(B$62=0,0,B$62/B$60)</f>
        <v>0</v>
      </c>
      <c r="C177" s="239">
        <f t="shared" si="19"/>
        <v>0</v>
      </c>
      <c r="D177" s="239">
        <f t="shared" si="19"/>
        <v>0</v>
      </c>
      <c r="E177" s="239">
        <f t="shared" si="19"/>
        <v>0</v>
      </c>
      <c r="F177" s="239">
        <f t="shared" si="19"/>
        <v>0</v>
      </c>
      <c r="G177" s="239">
        <f t="shared" si="19"/>
        <v>0</v>
      </c>
      <c r="H177" s="239">
        <f t="shared" si="19"/>
        <v>0</v>
      </c>
      <c r="I177" s="239">
        <f t="shared" si="19"/>
        <v>0</v>
      </c>
      <c r="J177" s="239">
        <f t="shared" si="19"/>
        <v>0</v>
      </c>
      <c r="K177" s="239">
        <f t="shared" si="19"/>
        <v>0</v>
      </c>
      <c r="L177" s="239">
        <f t="shared" si="19"/>
        <v>0</v>
      </c>
      <c r="M177" s="239">
        <f t="shared" si="19"/>
        <v>0</v>
      </c>
      <c r="N177" s="239">
        <f t="shared" si="19"/>
        <v>0</v>
      </c>
      <c r="O177" s="239">
        <f t="shared" si="19"/>
        <v>0</v>
      </c>
      <c r="P177" s="239">
        <f t="shared" si="19"/>
        <v>0</v>
      </c>
      <c r="Q177" s="239">
        <f t="shared" si="19"/>
        <v>0</v>
      </c>
    </row>
    <row r="178" spans="1:17" x14ac:dyDescent="0.25">
      <c r="A178" s="76" t="s">
        <v>81</v>
      </c>
      <c r="B178" s="239">
        <f t="shared" ref="B178:Q178" si="20">IF(B$63=0,0,B$63/B$60)</f>
        <v>0</v>
      </c>
      <c r="C178" s="239">
        <f t="shared" si="20"/>
        <v>0</v>
      </c>
      <c r="D178" s="239">
        <f t="shared" si="20"/>
        <v>0</v>
      </c>
      <c r="E178" s="239">
        <f t="shared" si="20"/>
        <v>0</v>
      </c>
      <c r="F178" s="239">
        <f t="shared" si="20"/>
        <v>0</v>
      </c>
      <c r="G178" s="239">
        <f t="shared" si="20"/>
        <v>0</v>
      </c>
      <c r="H178" s="239">
        <f t="shared" si="20"/>
        <v>0</v>
      </c>
      <c r="I178" s="239">
        <f t="shared" si="20"/>
        <v>0</v>
      </c>
      <c r="J178" s="239">
        <f t="shared" si="20"/>
        <v>0</v>
      </c>
      <c r="K178" s="239">
        <f t="shared" si="20"/>
        <v>0</v>
      </c>
      <c r="L178" s="239">
        <f t="shared" si="20"/>
        <v>0</v>
      </c>
      <c r="M178" s="239">
        <f t="shared" si="20"/>
        <v>0</v>
      </c>
      <c r="N178" s="239">
        <f t="shared" si="20"/>
        <v>0</v>
      </c>
      <c r="O178" s="239">
        <f t="shared" si="20"/>
        <v>0</v>
      </c>
      <c r="P178" s="239">
        <f t="shared" si="20"/>
        <v>0</v>
      </c>
      <c r="Q178" s="239">
        <f t="shared" si="20"/>
        <v>0</v>
      </c>
    </row>
    <row r="179" spans="1:17" x14ac:dyDescent="0.25">
      <c r="A179" s="76" t="s">
        <v>80</v>
      </c>
      <c r="B179" s="239">
        <f t="shared" ref="B179:Q179" si="21">IF(B$64=0,0,B$64/B$60)</f>
        <v>0</v>
      </c>
      <c r="C179" s="239">
        <f t="shared" si="21"/>
        <v>0</v>
      </c>
      <c r="D179" s="239">
        <f t="shared" si="21"/>
        <v>0</v>
      </c>
      <c r="E179" s="239">
        <f t="shared" si="21"/>
        <v>0</v>
      </c>
      <c r="F179" s="239">
        <f t="shared" si="21"/>
        <v>0</v>
      </c>
      <c r="G179" s="239">
        <f t="shared" si="21"/>
        <v>0</v>
      </c>
      <c r="H179" s="239">
        <f t="shared" si="21"/>
        <v>0</v>
      </c>
      <c r="I179" s="239">
        <f t="shared" si="21"/>
        <v>0</v>
      </c>
      <c r="J179" s="239">
        <f t="shared" si="21"/>
        <v>0</v>
      </c>
      <c r="K179" s="239">
        <f t="shared" si="21"/>
        <v>0</v>
      </c>
      <c r="L179" s="239">
        <f t="shared" si="21"/>
        <v>0</v>
      </c>
      <c r="M179" s="239">
        <f t="shared" si="21"/>
        <v>0</v>
      </c>
      <c r="N179" s="239">
        <f t="shared" si="21"/>
        <v>0</v>
      </c>
      <c r="O179" s="239">
        <f t="shared" si="21"/>
        <v>0</v>
      </c>
      <c r="P179" s="239">
        <f t="shared" si="21"/>
        <v>0</v>
      </c>
      <c r="Q179" s="239">
        <f t="shared" si="21"/>
        <v>0</v>
      </c>
    </row>
    <row r="180" spans="1:17" x14ac:dyDescent="0.25">
      <c r="A180" s="129" t="s">
        <v>79</v>
      </c>
      <c r="B180" s="238">
        <f t="shared" ref="B180:Q180" si="22">IF(B$65=0,0,B$65/B$60)</f>
        <v>1.0743205745295272E-2</v>
      </c>
      <c r="C180" s="238">
        <f t="shared" si="22"/>
        <v>1.0032030508059222E-2</v>
      </c>
      <c r="D180" s="238">
        <f t="shared" si="22"/>
        <v>9.8494172062920261E-3</v>
      </c>
      <c r="E180" s="238">
        <f t="shared" si="22"/>
        <v>1.2561047392226314E-2</v>
      </c>
      <c r="F180" s="238">
        <f t="shared" si="22"/>
        <v>1.4598483503340899E-2</v>
      </c>
      <c r="G180" s="238">
        <f t="shared" si="22"/>
        <v>1.6476518227239147E-2</v>
      </c>
      <c r="H180" s="238">
        <f t="shared" si="22"/>
        <v>2.8867767606156468E-2</v>
      </c>
      <c r="I180" s="238">
        <f t="shared" si="22"/>
        <v>2.3746206252475307E-2</v>
      </c>
      <c r="J180" s="238">
        <f t="shared" si="22"/>
        <v>1.5086355080563871E-2</v>
      </c>
      <c r="K180" s="238">
        <f t="shared" si="22"/>
        <v>0</v>
      </c>
      <c r="L180" s="238">
        <f t="shared" si="22"/>
        <v>1.1067239328742432E-2</v>
      </c>
      <c r="M180" s="238">
        <f t="shared" si="22"/>
        <v>1.3221982261700727E-2</v>
      </c>
      <c r="N180" s="238">
        <f t="shared" si="22"/>
        <v>1.7730128747437363E-2</v>
      </c>
      <c r="O180" s="238">
        <f t="shared" si="22"/>
        <v>2.0139224791942825E-2</v>
      </c>
      <c r="P180" s="238">
        <f t="shared" si="22"/>
        <v>2.3253217941637649E-2</v>
      </c>
      <c r="Q180" s="238">
        <f t="shared" si="22"/>
        <v>1.7661859950453E-2</v>
      </c>
    </row>
    <row r="181" spans="1:17" x14ac:dyDescent="0.25">
      <c r="A181" s="127" t="s">
        <v>183</v>
      </c>
      <c r="B181" s="237">
        <f t="shared" ref="B181:Q181" si="23">IF(B$70=0,0,B$70/B$60)</f>
        <v>9.8677958826590084E-2</v>
      </c>
      <c r="C181" s="237">
        <f t="shared" si="23"/>
        <v>9.2145707425819692E-2</v>
      </c>
      <c r="D181" s="237">
        <f t="shared" si="23"/>
        <v>9.0468376813319554E-2</v>
      </c>
      <c r="E181" s="237">
        <f t="shared" si="23"/>
        <v>0.11537510746564297</v>
      </c>
      <c r="F181" s="237">
        <f t="shared" si="23"/>
        <v>0.13408926425002907</v>
      </c>
      <c r="G181" s="237">
        <f t="shared" si="23"/>
        <v>0.15133929534441573</v>
      </c>
      <c r="H181" s="237">
        <f t="shared" si="23"/>
        <v>0.26515478254741232</v>
      </c>
      <c r="I181" s="237">
        <f t="shared" si="23"/>
        <v>0.21811247205198828</v>
      </c>
      <c r="J181" s="237">
        <f t="shared" si="23"/>
        <v>0.13857043798450347</v>
      </c>
      <c r="K181" s="237">
        <f t="shared" si="23"/>
        <v>0.2230552499094571</v>
      </c>
      <c r="L181" s="237">
        <f t="shared" si="23"/>
        <v>0.10165425597326196</v>
      </c>
      <c r="M181" s="237">
        <f t="shared" si="23"/>
        <v>0.12144589354042472</v>
      </c>
      <c r="N181" s="237">
        <f t="shared" si="23"/>
        <v>0.12705400499660177</v>
      </c>
      <c r="O181" s="237">
        <f t="shared" si="23"/>
        <v>0.18498180542516987</v>
      </c>
      <c r="P181" s="237">
        <f t="shared" si="23"/>
        <v>0.11234527700592438</v>
      </c>
      <c r="Q181" s="237">
        <f t="shared" si="23"/>
        <v>0.16222683715752484</v>
      </c>
    </row>
    <row r="182" spans="1:17" x14ac:dyDescent="0.25">
      <c r="A182" s="142" t="s">
        <v>192</v>
      </c>
      <c r="B182" s="235">
        <f t="shared" ref="B182:Q182" si="24">IF(B$71=0,0,B$71/B$60)</f>
        <v>9.8677958826590084E-2</v>
      </c>
      <c r="C182" s="235">
        <f t="shared" si="24"/>
        <v>9.2145707425819692E-2</v>
      </c>
      <c r="D182" s="235">
        <f t="shared" si="24"/>
        <v>9.0468376813319554E-2</v>
      </c>
      <c r="E182" s="235">
        <f t="shared" si="24"/>
        <v>0.11537510746564297</v>
      </c>
      <c r="F182" s="235">
        <f t="shared" si="24"/>
        <v>0.13408926425002907</v>
      </c>
      <c r="G182" s="235">
        <f t="shared" si="24"/>
        <v>0.15133929534441573</v>
      </c>
      <c r="H182" s="235">
        <f t="shared" si="24"/>
        <v>0.26515478254741232</v>
      </c>
      <c r="I182" s="235">
        <f t="shared" si="24"/>
        <v>0.21811247205198828</v>
      </c>
      <c r="J182" s="235">
        <f t="shared" si="24"/>
        <v>0.13857043798450347</v>
      </c>
      <c r="K182" s="235">
        <f t="shared" si="24"/>
        <v>0.2230552499094571</v>
      </c>
      <c r="L182" s="235">
        <f t="shared" si="24"/>
        <v>0.10165425597326196</v>
      </c>
      <c r="M182" s="235">
        <f t="shared" si="24"/>
        <v>0.12144589354042472</v>
      </c>
      <c r="N182" s="235">
        <f t="shared" si="24"/>
        <v>0.12705400499660177</v>
      </c>
      <c r="O182" s="235">
        <f t="shared" si="24"/>
        <v>0.18498180542516987</v>
      </c>
      <c r="P182" s="235">
        <f t="shared" si="24"/>
        <v>0.11234527700592438</v>
      </c>
      <c r="Q182" s="235">
        <f t="shared" si="24"/>
        <v>0.16222683715752484</v>
      </c>
    </row>
    <row r="183" spans="1:17" x14ac:dyDescent="0.25">
      <c r="A183" s="142" t="s">
        <v>191</v>
      </c>
      <c r="B183" s="235">
        <f t="shared" ref="B183:Q183" si="25">IF(B$82=0,0,B$82/B$60)</f>
        <v>0</v>
      </c>
      <c r="C183" s="235">
        <f t="shared" si="25"/>
        <v>0</v>
      </c>
      <c r="D183" s="235">
        <f t="shared" si="25"/>
        <v>0</v>
      </c>
      <c r="E183" s="235">
        <f t="shared" si="25"/>
        <v>0</v>
      </c>
      <c r="F183" s="235">
        <f t="shared" si="25"/>
        <v>0</v>
      </c>
      <c r="G183" s="235">
        <f t="shared" si="25"/>
        <v>0</v>
      </c>
      <c r="H183" s="235">
        <f t="shared" si="25"/>
        <v>0</v>
      </c>
      <c r="I183" s="235">
        <f t="shared" si="25"/>
        <v>0</v>
      </c>
      <c r="J183" s="235">
        <f t="shared" si="25"/>
        <v>0</v>
      </c>
      <c r="K183" s="235">
        <f t="shared" si="25"/>
        <v>0</v>
      </c>
      <c r="L183" s="235">
        <f t="shared" si="25"/>
        <v>0</v>
      </c>
      <c r="M183" s="235">
        <f t="shared" si="25"/>
        <v>0</v>
      </c>
      <c r="N183" s="235">
        <f t="shared" si="25"/>
        <v>0</v>
      </c>
      <c r="O183" s="235">
        <f t="shared" si="25"/>
        <v>0</v>
      </c>
      <c r="P183" s="235">
        <f t="shared" si="25"/>
        <v>0</v>
      </c>
      <c r="Q183" s="235">
        <f t="shared" si="25"/>
        <v>0</v>
      </c>
    </row>
    <row r="184" spans="1:17" x14ac:dyDescent="0.25">
      <c r="A184" s="127" t="s">
        <v>181</v>
      </c>
      <c r="B184" s="237">
        <f t="shared" ref="B184:Q184" si="26">IF(B$83=0,0,B$83/B$60)</f>
        <v>0.7492752999193204</v>
      </c>
      <c r="C184" s="237">
        <f t="shared" si="26"/>
        <v>0.76457714364552865</v>
      </c>
      <c r="D184" s="237">
        <f t="shared" si="26"/>
        <v>0.7689410079692115</v>
      </c>
      <c r="E184" s="237">
        <f t="shared" si="26"/>
        <v>0.71037169587232718</v>
      </c>
      <c r="F184" s="237">
        <f t="shared" si="26"/>
        <v>0.66666002828057513</v>
      </c>
      <c r="G184" s="237">
        <f t="shared" si="26"/>
        <v>0.62682050872781125</v>
      </c>
      <c r="H184" s="237">
        <f t="shared" si="26"/>
        <v>0.36037646788988387</v>
      </c>
      <c r="I184" s="237">
        <f t="shared" si="26"/>
        <v>0.47032444758292874</v>
      </c>
      <c r="J184" s="237">
        <f t="shared" si="26"/>
        <v>0.65718669534673579</v>
      </c>
      <c r="K184" s="237">
        <f t="shared" si="26"/>
        <v>0.49246848933645254</v>
      </c>
      <c r="L184" s="237">
        <f t="shared" si="26"/>
        <v>0.74232250938521993</v>
      </c>
      <c r="M184" s="237">
        <f t="shared" si="26"/>
        <v>0.69608817741161677</v>
      </c>
      <c r="N184" s="237">
        <f t="shared" si="26"/>
        <v>0.67916850425974018</v>
      </c>
      <c r="O184" s="237">
        <f t="shared" si="26"/>
        <v>0.54766486315293617</v>
      </c>
      <c r="P184" s="237">
        <f t="shared" si="26"/>
        <v>0.70654840530679019</v>
      </c>
      <c r="Q184" s="237">
        <f t="shared" si="26"/>
        <v>0.60082169534354934</v>
      </c>
    </row>
    <row r="185" spans="1:17" x14ac:dyDescent="0.25">
      <c r="A185" s="142" t="s">
        <v>190</v>
      </c>
      <c r="B185" s="235">
        <f t="shared" ref="B185:Q185" si="27">IF(B$84=0,0,B$84/B$60)</f>
        <v>0.7492752999193204</v>
      </c>
      <c r="C185" s="235">
        <f t="shared" si="27"/>
        <v>0.76457714364552865</v>
      </c>
      <c r="D185" s="235">
        <f t="shared" si="27"/>
        <v>0.7689410079692115</v>
      </c>
      <c r="E185" s="235">
        <f t="shared" si="27"/>
        <v>0.71037169587232718</v>
      </c>
      <c r="F185" s="235">
        <f t="shared" si="27"/>
        <v>0.66666002828057513</v>
      </c>
      <c r="G185" s="235">
        <f t="shared" si="27"/>
        <v>0.62682050872781125</v>
      </c>
      <c r="H185" s="235">
        <f t="shared" si="27"/>
        <v>0.36037646788988387</v>
      </c>
      <c r="I185" s="235">
        <f t="shared" si="27"/>
        <v>0.47032444758292874</v>
      </c>
      <c r="J185" s="235">
        <f t="shared" si="27"/>
        <v>0.65718669534673579</v>
      </c>
      <c r="K185" s="235">
        <f t="shared" si="27"/>
        <v>0.49246848933645254</v>
      </c>
      <c r="L185" s="235">
        <f t="shared" si="27"/>
        <v>0.74232250938521993</v>
      </c>
      <c r="M185" s="235">
        <f t="shared" si="27"/>
        <v>0.69608817741161677</v>
      </c>
      <c r="N185" s="235">
        <f t="shared" si="27"/>
        <v>0.67916850425974018</v>
      </c>
      <c r="O185" s="235">
        <f t="shared" si="27"/>
        <v>0.54766486315293617</v>
      </c>
      <c r="P185" s="235">
        <f t="shared" si="27"/>
        <v>0.70654840530679019</v>
      </c>
      <c r="Q185" s="235">
        <f t="shared" si="27"/>
        <v>0.60082169534354934</v>
      </c>
    </row>
    <row r="186" spans="1:17" x14ac:dyDescent="0.25">
      <c r="A186" s="142" t="s">
        <v>189</v>
      </c>
      <c r="B186" s="235">
        <f t="shared" ref="B186:Q186" si="28">IF(B$90=0,0,B$90/B$60)</f>
        <v>0</v>
      </c>
      <c r="C186" s="235">
        <f t="shared" si="28"/>
        <v>0</v>
      </c>
      <c r="D186" s="235">
        <f t="shared" si="28"/>
        <v>0</v>
      </c>
      <c r="E186" s="235">
        <f t="shared" si="28"/>
        <v>0</v>
      </c>
      <c r="F186" s="235">
        <f t="shared" si="28"/>
        <v>0</v>
      </c>
      <c r="G186" s="235">
        <f t="shared" si="28"/>
        <v>0</v>
      </c>
      <c r="H186" s="235">
        <f t="shared" si="28"/>
        <v>0</v>
      </c>
      <c r="I186" s="235">
        <f t="shared" si="28"/>
        <v>0</v>
      </c>
      <c r="J186" s="235">
        <f t="shared" si="28"/>
        <v>0</v>
      </c>
      <c r="K186" s="235">
        <f t="shared" si="28"/>
        <v>0</v>
      </c>
      <c r="L186" s="235">
        <f t="shared" si="28"/>
        <v>0</v>
      </c>
      <c r="M186" s="235">
        <f t="shared" si="28"/>
        <v>0</v>
      </c>
      <c r="N186" s="235">
        <f t="shared" si="28"/>
        <v>0</v>
      </c>
      <c r="O186" s="235">
        <f t="shared" si="28"/>
        <v>0</v>
      </c>
      <c r="P186" s="235">
        <f t="shared" si="28"/>
        <v>0</v>
      </c>
      <c r="Q186" s="235">
        <f t="shared" si="28"/>
        <v>0</v>
      </c>
    </row>
    <row r="187" spans="1:17" x14ac:dyDescent="0.25">
      <c r="A187" s="127" t="s">
        <v>180</v>
      </c>
      <c r="B187" s="236">
        <f t="shared" ref="B187:Q187" si="29">IF(B$91=0,0,B$91/B$60)</f>
        <v>0.14130353550879421</v>
      </c>
      <c r="C187" s="236">
        <f t="shared" si="29"/>
        <v>0.13324511842059258</v>
      </c>
      <c r="D187" s="236">
        <f t="shared" si="29"/>
        <v>0.13074119801117695</v>
      </c>
      <c r="E187" s="236">
        <f t="shared" si="29"/>
        <v>0.16169214926980358</v>
      </c>
      <c r="F187" s="236">
        <f t="shared" si="29"/>
        <v>0.18465222396605493</v>
      </c>
      <c r="G187" s="236">
        <f t="shared" si="29"/>
        <v>0.20536367770053365</v>
      </c>
      <c r="H187" s="236">
        <f t="shared" si="29"/>
        <v>0.34560098195654743</v>
      </c>
      <c r="I187" s="236">
        <f t="shared" si="29"/>
        <v>0.28781687411260759</v>
      </c>
      <c r="J187" s="236">
        <f t="shared" si="29"/>
        <v>0.18915651158819696</v>
      </c>
      <c r="K187" s="236">
        <f t="shared" si="29"/>
        <v>0.28447626075409022</v>
      </c>
      <c r="L187" s="236">
        <f t="shared" si="29"/>
        <v>0.14495599531277559</v>
      </c>
      <c r="M187" s="236">
        <f t="shared" si="29"/>
        <v>0.16924394678625779</v>
      </c>
      <c r="N187" s="236">
        <f t="shared" si="29"/>
        <v>0.1760473619962207</v>
      </c>
      <c r="O187" s="236">
        <f t="shared" si="29"/>
        <v>0.24721410662995116</v>
      </c>
      <c r="P187" s="236">
        <f t="shared" si="29"/>
        <v>0.15785309974564768</v>
      </c>
      <c r="Q187" s="236">
        <f t="shared" si="29"/>
        <v>0.21928960754847282</v>
      </c>
    </row>
    <row r="188" spans="1:17" x14ac:dyDescent="0.25">
      <c r="A188" s="142" t="s">
        <v>188</v>
      </c>
      <c r="B188" s="235">
        <f t="shared" ref="B188:Q188" si="30">IF(B$92=0,0,B$92/B$60)</f>
        <v>1.5453385121259013E-2</v>
      </c>
      <c r="C188" s="235">
        <f t="shared" si="30"/>
        <v>1.5725955326793561E-2</v>
      </c>
      <c r="D188" s="235">
        <f t="shared" si="30"/>
        <v>1.5361239176798401E-2</v>
      </c>
      <c r="E188" s="235">
        <f t="shared" si="30"/>
        <v>1.454708467594007E-2</v>
      </c>
      <c r="F188" s="235">
        <f t="shared" si="30"/>
        <v>1.3639828980510632E-2</v>
      </c>
      <c r="G188" s="235">
        <f t="shared" si="30"/>
        <v>1.2351243058380194E-2</v>
      </c>
      <c r="H188" s="235">
        <f t="shared" si="30"/>
        <v>7.4325636352100136E-3</v>
      </c>
      <c r="I188" s="235">
        <f t="shared" si="30"/>
        <v>9.6444459883327609E-3</v>
      </c>
      <c r="J188" s="235">
        <f t="shared" si="30"/>
        <v>1.24289964775259E-2</v>
      </c>
      <c r="K188" s="235">
        <f t="shared" si="30"/>
        <v>0</v>
      </c>
      <c r="L188" s="235">
        <f t="shared" si="30"/>
        <v>1.5309987694702354E-2</v>
      </c>
      <c r="M188" s="235">
        <f t="shared" si="30"/>
        <v>1.4356430386875495E-2</v>
      </c>
      <c r="N188" s="235">
        <f t="shared" si="30"/>
        <v>1.4007471565772079E-2</v>
      </c>
      <c r="O188" s="235">
        <f t="shared" si="30"/>
        <v>1.1295282319589666E-2</v>
      </c>
      <c r="P188" s="235">
        <f t="shared" si="30"/>
        <v>1.4572166752584709E-2</v>
      </c>
      <c r="Q188" s="235">
        <f t="shared" si="30"/>
        <v>1.2391612333078854E-2</v>
      </c>
    </row>
    <row r="189" spans="1:17" x14ac:dyDescent="0.25">
      <c r="A189" s="142" t="s">
        <v>187</v>
      </c>
      <c r="B189" s="235">
        <f t="shared" ref="B189:Q189" si="31">IF(B$93=0,0,B$93/B$60)</f>
        <v>0.12585015038753519</v>
      </c>
      <c r="C189" s="235">
        <f t="shared" si="31"/>
        <v>0.11751916309379902</v>
      </c>
      <c r="D189" s="235">
        <f t="shared" si="31"/>
        <v>0.11537995883437857</v>
      </c>
      <c r="E189" s="235">
        <f t="shared" si="31"/>
        <v>0.14714506459386351</v>
      </c>
      <c r="F189" s="235">
        <f t="shared" si="31"/>
        <v>0.1710123949855443</v>
      </c>
      <c r="G189" s="235">
        <f t="shared" si="31"/>
        <v>0.19301243464215345</v>
      </c>
      <c r="H189" s="235">
        <f t="shared" si="31"/>
        <v>0.33816841832133743</v>
      </c>
      <c r="I189" s="235">
        <f t="shared" si="31"/>
        <v>0.27817242812427484</v>
      </c>
      <c r="J189" s="235">
        <f t="shared" si="31"/>
        <v>0.17672751511067106</v>
      </c>
      <c r="K189" s="235">
        <f t="shared" si="31"/>
        <v>0.28447626075409022</v>
      </c>
      <c r="L189" s="235">
        <f t="shared" si="31"/>
        <v>0.12964600761807321</v>
      </c>
      <c r="M189" s="235">
        <f t="shared" si="31"/>
        <v>0.15488751639938228</v>
      </c>
      <c r="N189" s="235">
        <f t="shared" si="31"/>
        <v>0.16203989043044861</v>
      </c>
      <c r="O189" s="235">
        <f t="shared" si="31"/>
        <v>0.23591882431036151</v>
      </c>
      <c r="P189" s="235">
        <f t="shared" si="31"/>
        <v>0.14328093299306299</v>
      </c>
      <c r="Q189" s="235">
        <f t="shared" si="31"/>
        <v>0.20689799521539398</v>
      </c>
    </row>
    <row r="190" spans="1:17" x14ac:dyDescent="0.25">
      <c r="A190" s="142" t="s">
        <v>186</v>
      </c>
      <c r="B190" s="235">
        <f t="shared" ref="B190:Q190" si="32">IF(B$104=0,0,B$104/B$60)</f>
        <v>0</v>
      </c>
      <c r="C190" s="235">
        <f t="shared" si="32"/>
        <v>0</v>
      </c>
      <c r="D190" s="235">
        <f t="shared" si="32"/>
        <v>0</v>
      </c>
      <c r="E190" s="235">
        <f t="shared" si="32"/>
        <v>0</v>
      </c>
      <c r="F190" s="235">
        <f t="shared" si="32"/>
        <v>0</v>
      </c>
      <c r="G190" s="235">
        <f t="shared" si="32"/>
        <v>0</v>
      </c>
      <c r="H190" s="235">
        <f t="shared" si="32"/>
        <v>0</v>
      </c>
      <c r="I190" s="235">
        <f t="shared" si="32"/>
        <v>0</v>
      </c>
      <c r="J190" s="235">
        <f t="shared" si="32"/>
        <v>0</v>
      </c>
      <c r="K190" s="235">
        <f t="shared" si="32"/>
        <v>0</v>
      </c>
      <c r="L190" s="235">
        <f t="shared" si="32"/>
        <v>0</v>
      </c>
      <c r="M190" s="235">
        <f t="shared" si="32"/>
        <v>0</v>
      </c>
      <c r="N190" s="235">
        <f t="shared" si="32"/>
        <v>0</v>
      </c>
      <c r="O190" s="235">
        <f t="shared" si="32"/>
        <v>0</v>
      </c>
      <c r="P190" s="235">
        <f t="shared" si="32"/>
        <v>0</v>
      </c>
      <c r="Q190" s="235">
        <f t="shared" si="32"/>
        <v>0</v>
      </c>
    </row>
    <row r="191" spans="1:17" x14ac:dyDescent="0.25">
      <c r="A191" s="72" t="s">
        <v>179</v>
      </c>
      <c r="B191" s="234">
        <f t="shared" ref="B191:Q191" si="33">IF(B$105=0,0,B$105/B$60)</f>
        <v>0</v>
      </c>
      <c r="C191" s="234">
        <f t="shared" si="33"/>
        <v>0</v>
      </c>
      <c r="D191" s="234">
        <f t="shared" si="33"/>
        <v>0</v>
      </c>
      <c r="E191" s="234">
        <f t="shared" si="33"/>
        <v>0</v>
      </c>
      <c r="F191" s="234">
        <f t="shared" si="33"/>
        <v>0</v>
      </c>
      <c r="G191" s="234">
        <f t="shared" si="33"/>
        <v>0</v>
      </c>
      <c r="H191" s="234">
        <f t="shared" si="33"/>
        <v>0</v>
      </c>
      <c r="I191" s="234">
        <f t="shared" si="33"/>
        <v>0</v>
      </c>
      <c r="J191" s="234">
        <f t="shared" si="33"/>
        <v>0</v>
      </c>
      <c r="K191" s="234">
        <f t="shared" si="33"/>
        <v>0</v>
      </c>
      <c r="L191" s="234">
        <f t="shared" si="33"/>
        <v>0</v>
      </c>
      <c r="M191" s="234">
        <f t="shared" si="33"/>
        <v>0</v>
      </c>
      <c r="N191" s="234">
        <f t="shared" si="33"/>
        <v>0</v>
      </c>
      <c r="O191" s="234">
        <f t="shared" si="33"/>
        <v>0</v>
      </c>
      <c r="P191" s="234">
        <f t="shared" si="33"/>
        <v>0</v>
      </c>
      <c r="Q191" s="234">
        <f t="shared" si="33"/>
        <v>0</v>
      </c>
    </row>
    <row r="192" spans="1:17" x14ac:dyDescent="0.25">
      <c r="A192" s="177" t="s">
        <v>98</v>
      </c>
      <c r="B192" s="209">
        <f t="shared" ref="B192:Q192" si="34">IF(B$106=0,0,B$106/B$60)</f>
        <v>0</v>
      </c>
      <c r="C192" s="209">
        <f t="shared" si="34"/>
        <v>0</v>
      </c>
      <c r="D192" s="209">
        <f t="shared" si="34"/>
        <v>0</v>
      </c>
      <c r="E192" s="209">
        <f t="shared" si="34"/>
        <v>0</v>
      </c>
      <c r="F192" s="209">
        <f t="shared" si="34"/>
        <v>0</v>
      </c>
      <c r="G192" s="209">
        <f t="shared" si="34"/>
        <v>0</v>
      </c>
      <c r="H192" s="209">
        <f t="shared" si="34"/>
        <v>0</v>
      </c>
      <c r="I192" s="209">
        <f t="shared" si="34"/>
        <v>0</v>
      </c>
      <c r="J192" s="209">
        <f t="shared" si="34"/>
        <v>0</v>
      </c>
      <c r="K192" s="209">
        <f t="shared" si="34"/>
        <v>0</v>
      </c>
      <c r="L192" s="209">
        <f t="shared" si="34"/>
        <v>0</v>
      </c>
      <c r="M192" s="209">
        <f t="shared" si="34"/>
        <v>0</v>
      </c>
      <c r="N192" s="209">
        <f t="shared" si="34"/>
        <v>0</v>
      </c>
      <c r="O192" s="209">
        <f t="shared" si="34"/>
        <v>0</v>
      </c>
      <c r="P192" s="209">
        <f t="shared" si="34"/>
        <v>0</v>
      </c>
      <c r="Q192" s="209">
        <f t="shared" si="34"/>
        <v>0</v>
      </c>
    </row>
    <row r="193" spans="1:17" x14ac:dyDescent="0.25">
      <c r="A193" s="40"/>
      <c r="B193" s="40"/>
      <c r="C193" s="40"/>
      <c r="D193" s="40"/>
      <c r="E193" s="40"/>
      <c r="F193" s="40"/>
      <c r="G193" s="40"/>
      <c r="H193" s="40"/>
      <c r="I193" s="40"/>
      <c r="J193" s="40"/>
      <c r="K193" s="40"/>
      <c r="L193" s="40"/>
      <c r="M193" s="40"/>
      <c r="N193" s="40"/>
      <c r="O193" s="40"/>
      <c r="P193" s="40"/>
      <c r="Q193" s="40"/>
    </row>
    <row r="194" spans="1:17" x14ac:dyDescent="0.25">
      <c r="A194" s="78" t="s">
        <v>39</v>
      </c>
      <c r="B194" s="77">
        <f t="shared" ref="B194:Q194" si="35">SUM(B$195:B$199,B$201:B$202,B$204:B$205,B$207:B$210)</f>
        <v>1</v>
      </c>
      <c r="C194" s="77">
        <f t="shared" si="35"/>
        <v>0.99999999999999989</v>
      </c>
      <c r="D194" s="77">
        <f t="shared" si="35"/>
        <v>0.99999999999999989</v>
      </c>
      <c r="E194" s="77">
        <f t="shared" si="35"/>
        <v>1.0000000000000002</v>
      </c>
      <c r="F194" s="77">
        <f t="shared" si="35"/>
        <v>0.99999999999999989</v>
      </c>
      <c r="G194" s="77">
        <f t="shared" si="35"/>
        <v>1</v>
      </c>
      <c r="H194" s="77">
        <f t="shared" si="35"/>
        <v>1</v>
      </c>
      <c r="I194" s="77">
        <f t="shared" si="35"/>
        <v>1</v>
      </c>
      <c r="J194" s="77">
        <f t="shared" si="35"/>
        <v>1</v>
      </c>
      <c r="K194" s="77">
        <f t="shared" si="35"/>
        <v>1</v>
      </c>
      <c r="L194" s="77">
        <f t="shared" si="35"/>
        <v>1</v>
      </c>
      <c r="M194" s="77">
        <f t="shared" si="35"/>
        <v>1</v>
      </c>
      <c r="N194" s="77">
        <f t="shared" si="35"/>
        <v>1.0000000000000002</v>
      </c>
      <c r="O194" s="77">
        <f t="shared" si="35"/>
        <v>1</v>
      </c>
      <c r="P194" s="77">
        <f t="shared" si="35"/>
        <v>1</v>
      </c>
      <c r="Q194" s="77">
        <f t="shared" si="35"/>
        <v>1</v>
      </c>
    </row>
    <row r="195" spans="1:17" x14ac:dyDescent="0.25">
      <c r="A195" s="132" t="s">
        <v>83</v>
      </c>
      <c r="B195" s="240">
        <f t="shared" ref="B195:Q195" si="36">IF(B$109=0,0,B$109/B$108)</f>
        <v>0</v>
      </c>
      <c r="C195" s="240">
        <f t="shared" si="36"/>
        <v>0</v>
      </c>
      <c r="D195" s="240">
        <f t="shared" si="36"/>
        <v>0</v>
      </c>
      <c r="E195" s="240">
        <f t="shared" si="36"/>
        <v>0</v>
      </c>
      <c r="F195" s="240">
        <f t="shared" si="36"/>
        <v>0</v>
      </c>
      <c r="G195" s="240">
        <f t="shared" si="36"/>
        <v>0</v>
      </c>
      <c r="H195" s="240">
        <f t="shared" si="36"/>
        <v>0</v>
      </c>
      <c r="I195" s="240">
        <f t="shared" si="36"/>
        <v>0</v>
      </c>
      <c r="J195" s="240">
        <f t="shared" si="36"/>
        <v>0</v>
      </c>
      <c r="K195" s="240">
        <f t="shared" si="36"/>
        <v>0</v>
      </c>
      <c r="L195" s="240">
        <f t="shared" si="36"/>
        <v>0</v>
      </c>
      <c r="M195" s="240">
        <f t="shared" si="36"/>
        <v>0</v>
      </c>
      <c r="N195" s="240">
        <f t="shared" si="36"/>
        <v>0</v>
      </c>
      <c r="O195" s="240">
        <f t="shared" si="36"/>
        <v>0</v>
      </c>
      <c r="P195" s="240">
        <f t="shared" si="36"/>
        <v>0</v>
      </c>
      <c r="Q195" s="240">
        <f t="shared" si="36"/>
        <v>0</v>
      </c>
    </row>
    <row r="196" spans="1:17" x14ac:dyDescent="0.25">
      <c r="A196" s="76" t="s">
        <v>82</v>
      </c>
      <c r="B196" s="239">
        <f t="shared" ref="B196:Q196" si="37">IF(B$110=0,0,B$110/B$108)</f>
        <v>0</v>
      </c>
      <c r="C196" s="239">
        <f t="shared" si="37"/>
        <v>0</v>
      </c>
      <c r="D196" s="239">
        <f t="shared" si="37"/>
        <v>0</v>
      </c>
      <c r="E196" s="239">
        <f t="shared" si="37"/>
        <v>0</v>
      </c>
      <c r="F196" s="239">
        <f t="shared" si="37"/>
        <v>0</v>
      </c>
      <c r="G196" s="239">
        <f t="shared" si="37"/>
        <v>0</v>
      </c>
      <c r="H196" s="239">
        <f t="shared" si="37"/>
        <v>0</v>
      </c>
      <c r="I196" s="239">
        <f t="shared" si="37"/>
        <v>0</v>
      </c>
      <c r="J196" s="239">
        <f t="shared" si="37"/>
        <v>0</v>
      </c>
      <c r="K196" s="239">
        <f t="shared" si="37"/>
        <v>0</v>
      </c>
      <c r="L196" s="239">
        <f t="shared" si="37"/>
        <v>0</v>
      </c>
      <c r="M196" s="239">
        <f t="shared" si="37"/>
        <v>0</v>
      </c>
      <c r="N196" s="239">
        <f t="shared" si="37"/>
        <v>0</v>
      </c>
      <c r="O196" s="239">
        <f t="shared" si="37"/>
        <v>0</v>
      </c>
      <c r="P196" s="239">
        <f t="shared" si="37"/>
        <v>0</v>
      </c>
      <c r="Q196" s="239">
        <f t="shared" si="37"/>
        <v>0</v>
      </c>
    </row>
    <row r="197" spans="1:17" x14ac:dyDescent="0.25">
      <c r="A197" s="76" t="s">
        <v>81</v>
      </c>
      <c r="B197" s="239">
        <f t="shared" ref="B197:Q197" si="38">IF(B$111=0,0,B$111/B$108)</f>
        <v>0</v>
      </c>
      <c r="C197" s="239">
        <f t="shared" si="38"/>
        <v>0</v>
      </c>
      <c r="D197" s="239">
        <f t="shared" si="38"/>
        <v>0</v>
      </c>
      <c r="E197" s="239">
        <f t="shared" si="38"/>
        <v>0</v>
      </c>
      <c r="F197" s="239">
        <f t="shared" si="38"/>
        <v>0</v>
      </c>
      <c r="G197" s="239">
        <f t="shared" si="38"/>
        <v>0</v>
      </c>
      <c r="H197" s="239">
        <f t="shared" si="38"/>
        <v>0</v>
      </c>
      <c r="I197" s="239">
        <f t="shared" si="38"/>
        <v>0</v>
      </c>
      <c r="J197" s="239">
        <f t="shared" si="38"/>
        <v>0</v>
      </c>
      <c r="K197" s="239">
        <f t="shared" si="38"/>
        <v>0</v>
      </c>
      <c r="L197" s="239">
        <f t="shared" si="38"/>
        <v>0</v>
      </c>
      <c r="M197" s="239">
        <f t="shared" si="38"/>
        <v>0</v>
      </c>
      <c r="N197" s="239">
        <f t="shared" si="38"/>
        <v>0</v>
      </c>
      <c r="O197" s="239">
        <f t="shared" si="38"/>
        <v>0</v>
      </c>
      <c r="P197" s="239">
        <f t="shared" si="38"/>
        <v>0</v>
      </c>
      <c r="Q197" s="239">
        <f t="shared" si="38"/>
        <v>0</v>
      </c>
    </row>
    <row r="198" spans="1:17" x14ac:dyDescent="0.25">
      <c r="A198" s="76" t="s">
        <v>80</v>
      </c>
      <c r="B198" s="239">
        <f t="shared" ref="B198:Q198" si="39">IF(B$112=0,0,B$112/B$108)</f>
        <v>0</v>
      </c>
      <c r="C198" s="239">
        <f t="shared" si="39"/>
        <v>0</v>
      </c>
      <c r="D198" s="239">
        <f t="shared" si="39"/>
        <v>0</v>
      </c>
      <c r="E198" s="239">
        <f t="shared" si="39"/>
        <v>0</v>
      </c>
      <c r="F198" s="239">
        <f t="shared" si="39"/>
        <v>0</v>
      </c>
      <c r="G198" s="239">
        <f t="shared" si="39"/>
        <v>0</v>
      </c>
      <c r="H198" s="239">
        <f t="shared" si="39"/>
        <v>0</v>
      </c>
      <c r="I198" s="239">
        <f t="shared" si="39"/>
        <v>0</v>
      </c>
      <c r="J198" s="239">
        <f t="shared" si="39"/>
        <v>0</v>
      </c>
      <c r="K198" s="239">
        <f t="shared" si="39"/>
        <v>0</v>
      </c>
      <c r="L198" s="239">
        <f t="shared" si="39"/>
        <v>0</v>
      </c>
      <c r="M198" s="239">
        <f t="shared" si="39"/>
        <v>0</v>
      </c>
      <c r="N198" s="239">
        <f t="shared" si="39"/>
        <v>0</v>
      </c>
      <c r="O198" s="239">
        <f t="shared" si="39"/>
        <v>0</v>
      </c>
      <c r="P198" s="239">
        <f t="shared" si="39"/>
        <v>0</v>
      </c>
      <c r="Q198" s="239">
        <f t="shared" si="39"/>
        <v>0</v>
      </c>
    </row>
    <row r="199" spans="1:17" x14ac:dyDescent="0.25">
      <c r="A199" s="129" t="s">
        <v>79</v>
      </c>
      <c r="B199" s="238">
        <f t="shared" ref="B199:Q199" si="40">IF(B$113=0,0,B$113/B$108)</f>
        <v>1.73142150359679E-2</v>
      </c>
      <c r="C199" s="238">
        <f t="shared" si="40"/>
        <v>1.6247535686647933E-2</v>
      </c>
      <c r="D199" s="238">
        <f t="shared" si="40"/>
        <v>1.6047029344792799E-2</v>
      </c>
      <c r="E199" s="238">
        <f t="shared" si="40"/>
        <v>2.003829043054154E-2</v>
      </c>
      <c r="F199" s="238">
        <f t="shared" si="40"/>
        <v>2.3000265459335222E-2</v>
      </c>
      <c r="G199" s="238">
        <f t="shared" si="40"/>
        <v>2.5786890964375048E-2</v>
      </c>
      <c r="H199" s="238">
        <f t="shared" si="40"/>
        <v>4.1794277844069264E-2</v>
      </c>
      <c r="I199" s="238">
        <f t="shared" si="40"/>
        <v>3.5415442873450415E-2</v>
      </c>
      <c r="J199" s="238">
        <f t="shared" si="40"/>
        <v>2.3946765558604186E-2</v>
      </c>
      <c r="K199" s="238">
        <f t="shared" si="40"/>
        <v>0</v>
      </c>
      <c r="L199" s="238">
        <f t="shared" si="40"/>
        <v>1.7800423417012871E-2</v>
      </c>
      <c r="M199" s="238">
        <f t="shared" si="40"/>
        <v>2.0984305701542891E-2</v>
      </c>
      <c r="N199" s="238">
        <f t="shared" si="40"/>
        <v>2.7961257924403193E-2</v>
      </c>
      <c r="O199" s="238">
        <f t="shared" si="40"/>
        <v>3.0658397707004636E-2</v>
      </c>
      <c r="P199" s="238">
        <f t="shared" si="40"/>
        <v>3.4156631374230952E-2</v>
      </c>
      <c r="Q199" s="238">
        <f t="shared" si="40"/>
        <v>2.7285766408076326E-2</v>
      </c>
    </row>
    <row r="200" spans="1:17" x14ac:dyDescent="0.25">
      <c r="A200" s="127" t="s">
        <v>183</v>
      </c>
      <c r="B200" s="237">
        <f t="shared" ref="B200:Q200" si="41">IF(B$118=0,0,B$118/B$108)</f>
        <v>0.16744548534457282</v>
      </c>
      <c r="C200" s="237">
        <f t="shared" si="41"/>
        <v>0.15712964711668456</v>
      </c>
      <c r="D200" s="237">
        <f t="shared" si="41"/>
        <v>0.15519055362287892</v>
      </c>
      <c r="E200" s="237">
        <f t="shared" si="41"/>
        <v>0.19378997313174862</v>
      </c>
      <c r="F200" s="237">
        <f t="shared" si="41"/>
        <v>0.22243518432062173</v>
      </c>
      <c r="G200" s="237">
        <f t="shared" si="41"/>
        <v>0.2493845931847051</v>
      </c>
      <c r="H200" s="237">
        <f t="shared" si="41"/>
        <v>0.404191765187632</v>
      </c>
      <c r="I200" s="237">
        <f t="shared" si="41"/>
        <v>0.34250215838943976</v>
      </c>
      <c r="J200" s="237">
        <f t="shared" si="41"/>
        <v>0.23158877102215816</v>
      </c>
      <c r="K200" s="237">
        <f t="shared" si="41"/>
        <v>0.39360840785490148</v>
      </c>
      <c r="L200" s="237">
        <f t="shared" si="41"/>
        <v>0.1721475985026657</v>
      </c>
      <c r="M200" s="237">
        <f t="shared" si="41"/>
        <v>0.20293887106718098</v>
      </c>
      <c r="N200" s="237">
        <f t="shared" si="41"/>
        <v>0.21096846697873511</v>
      </c>
      <c r="O200" s="237">
        <f t="shared" si="41"/>
        <v>0.29649685378586094</v>
      </c>
      <c r="P200" s="237">
        <f t="shared" si="41"/>
        <v>0.21932547322826401</v>
      </c>
      <c r="Q200" s="237">
        <f t="shared" si="41"/>
        <v>0.26388019264562468</v>
      </c>
    </row>
    <row r="201" spans="1:17" x14ac:dyDescent="0.25">
      <c r="A201" s="142" t="s">
        <v>192</v>
      </c>
      <c r="B201" s="235">
        <f t="shared" ref="B201:Q201" si="42">IF(B$119=0,0,B$119/B$108)</f>
        <v>0.16744548534457282</v>
      </c>
      <c r="C201" s="235">
        <f t="shared" si="42"/>
        <v>0.15712964711668456</v>
      </c>
      <c r="D201" s="235">
        <f t="shared" si="42"/>
        <v>0.15519055362287892</v>
      </c>
      <c r="E201" s="235">
        <f t="shared" si="42"/>
        <v>0.19378997313174862</v>
      </c>
      <c r="F201" s="235">
        <f t="shared" si="42"/>
        <v>0.22243518432062173</v>
      </c>
      <c r="G201" s="235">
        <f t="shared" si="42"/>
        <v>0.2493845931847051</v>
      </c>
      <c r="H201" s="235">
        <f t="shared" si="42"/>
        <v>0.404191765187632</v>
      </c>
      <c r="I201" s="235">
        <f t="shared" si="42"/>
        <v>0.34250215838943976</v>
      </c>
      <c r="J201" s="235">
        <f t="shared" si="42"/>
        <v>0.23158877102215816</v>
      </c>
      <c r="K201" s="235">
        <f t="shared" si="42"/>
        <v>0.39360840785490148</v>
      </c>
      <c r="L201" s="235">
        <f t="shared" si="42"/>
        <v>0.1721475985026657</v>
      </c>
      <c r="M201" s="235">
        <f t="shared" si="42"/>
        <v>0.20293887106718098</v>
      </c>
      <c r="N201" s="235">
        <f t="shared" si="42"/>
        <v>0.21096846697873511</v>
      </c>
      <c r="O201" s="235">
        <f t="shared" si="42"/>
        <v>0.29649685378586094</v>
      </c>
      <c r="P201" s="235">
        <f t="shared" si="42"/>
        <v>0.21932547322826401</v>
      </c>
      <c r="Q201" s="235">
        <f t="shared" si="42"/>
        <v>0.26388019264562468</v>
      </c>
    </row>
    <row r="202" spans="1:17" x14ac:dyDescent="0.25">
      <c r="A202" s="142" t="s">
        <v>191</v>
      </c>
      <c r="B202" s="235">
        <f t="shared" ref="B202:Q202" si="43">IF(B$130=0,0,B$130/B$108)</f>
        <v>0</v>
      </c>
      <c r="C202" s="235">
        <f t="shared" si="43"/>
        <v>0</v>
      </c>
      <c r="D202" s="235">
        <f t="shared" si="43"/>
        <v>0</v>
      </c>
      <c r="E202" s="235">
        <f t="shared" si="43"/>
        <v>0</v>
      </c>
      <c r="F202" s="235">
        <f t="shared" si="43"/>
        <v>0</v>
      </c>
      <c r="G202" s="235">
        <f t="shared" si="43"/>
        <v>0</v>
      </c>
      <c r="H202" s="235">
        <f t="shared" si="43"/>
        <v>0</v>
      </c>
      <c r="I202" s="235">
        <f t="shared" si="43"/>
        <v>0</v>
      </c>
      <c r="J202" s="235">
        <f t="shared" si="43"/>
        <v>0</v>
      </c>
      <c r="K202" s="235">
        <f t="shared" si="43"/>
        <v>0</v>
      </c>
      <c r="L202" s="235">
        <f t="shared" si="43"/>
        <v>0</v>
      </c>
      <c r="M202" s="235">
        <f t="shared" si="43"/>
        <v>0</v>
      </c>
      <c r="N202" s="235">
        <f t="shared" si="43"/>
        <v>0</v>
      </c>
      <c r="O202" s="235">
        <f t="shared" si="43"/>
        <v>0</v>
      </c>
      <c r="P202" s="235">
        <f t="shared" si="43"/>
        <v>0</v>
      </c>
      <c r="Q202" s="235">
        <f t="shared" si="43"/>
        <v>0</v>
      </c>
    </row>
    <row r="203" spans="1:17" x14ac:dyDescent="0.25">
      <c r="A203" s="127" t="s">
        <v>181</v>
      </c>
      <c r="B203" s="237">
        <f t="shared" ref="B203:Q203" si="44">IF(B$131=0,0,B$131/B$108)</f>
        <v>0.53703285049265936</v>
      </c>
      <c r="C203" s="237">
        <f t="shared" si="44"/>
        <v>0.55069418259597436</v>
      </c>
      <c r="D203" s="237">
        <f t="shared" si="44"/>
        <v>0.55714425662017997</v>
      </c>
      <c r="E203" s="237">
        <f t="shared" si="44"/>
        <v>0.50397730994994661</v>
      </c>
      <c r="F203" s="237">
        <f t="shared" si="44"/>
        <v>0.46711094536648612</v>
      </c>
      <c r="G203" s="237">
        <f t="shared" si="44"/>
        <v>0.43628196519243106</v>
      </c>
      <c r="H203" s="237">
        <f t="shared" si="44"/>
        <v>0.23203343633164139</v>
      </c>
      <c r="I203" s="237">
        <f t="shared" si="44"/>
        <v>0.31195109746998845</v>
      </c>
      <c r="J203" s="237">
        <f t="shared" si="44"/>
        <v>0.46391863950245882</v>
      </c>
      <c r="K203" s="237">
        <f t="shared" si="44"/>
        <v>0.36705953984641371</v>
      </c>
      <c r="L203" s="237">
        <f t="shared" si="44"/>
        <v>0.53097513436090915</v>
      </c>
      <c r="M203" s="237">
        <f t="shared" si="44"/>
        <v>0.49130684432621474</v>
      </c>
      <c r="N203" s="237">
        <f t="shared" si="44"/>
        <v>0.47633541987649131</v>
      </c>
      <c r="O203" s="237">
        <f t="shared" si="44"/>
        <v>0.37077641851255383</v>
      </c>
      <c r="P203" s="237">
        <f t="shared" si="44"/>
        <v>0.4615560133977854</v>
      </c>
      <c r="Q203" s="237">
        <f t="shared" si="44"/>
        <v>0.41279635034107154</v>
      </c>
    </row>
    <row r="204" spans="1:17" x14ac:dyDescent="0.25">
      <c r="A204" s="142" t="s">
        <v>190</v>
      </c>
      <c r="B204" s="235">
        <f t="shared" ref="B204:Q204" si="45">IF(B$132=0,0,B$132/B$108)</f>
        <v>0.53703285049265936</v>
      </c>
      <c r="C204" s="235">
        <f t="shared" si="45"/>
        <v>0.55069418259597436</v>
      </c>
      <c r="D204" s="235">
        <f t="shared" si="45"/>
        <v>0.55714425662017997</v>
      </c>
      <c r="E204" s="235">
        <f t="shared" si="45"/>
        <v>0.50397730994994661</v>
      </c>
      <c r="F204" s="235">
        <f t="shared" si="45"/>
        <v>0.46711094536648612</v>
      </c>
      <c r="G204" s="235">
        <f t="shared" si="45"/>
        <v>0.43628196519243106</v>
      </c>
      <c r="H204" s="235">
        <f t="shared" si="45"/>
        <v>0.23203343633164139</v>
      </c>
      <c r="I204" s="235">
        <f t="shared" si="45"/>
        <v>0.31195109746998845</v>
      </c>
      <c r="J204" s="235">
        <f t="shared" si="45"/>
        <v>0.46391863950245882</v>
      </c>
      <c r="K204" s="235">
        <f t="shared" si="45"/>
        <v>0.36705953984641371</v>
      </c>
      <c r="L204" s="235">
        <f t="shared" si="45"/>
        <v>0.53097513436090915</v>
      </c>
      <c r="M204" s="235">
        <f t="shared" si="45"/>
        <v>0.49130684432621474</v>
      </c>
      <c r="N204" s="235">
        <f t="shared" si="45"/>
        <v>0.47633541987649131</v>
      </c>
      <c r="O204" s="235">
        <f t="shared" si="45"/>
        <v>0.37077641851255383</v>
      </c>
      <c r="P204" s="235">
        <f t="shared" si="45"/>
        <v>0.4615560133977854</v>
      </c>
      <c r="Q204" s="235">
        <f t="shared" si="45"/>
        <v>0.41279635034107154</v>
      </c>
    </row>
    <row r="205" spans="1:17" x14ac:dyDescent="0.25">
      <c r="A205" s="142" t="s">
        <v>189</v>
      </c>
      <c r="B205" s="235">
        <f t="shared" ref="B205:Q205" si="46">IF(B$138=0,0,B$138/B$108)</f>
        <v>0</v>
      </c>
      <c r="C205" s="235">
        <f t="shared" si="46"/>
        <v>0</v>
      </c>
      <c r="D205" s="235">
        <f t="shared" si="46"/>
        <v>0</v>
      </c>
      <c r="E205" s="235">
        <f t="shared" si="46"/>
        <v>0</v>
      </c>
      <c r="F205" s="235">
        <f t="shared" si="46"/>
        <v>0</v>
      </c>
      <c r="G205" s="235">
        <f t="shared" si="46"/>
        <v>0</v>
      </c>
      <c r="H205" s="235">
        <f t="shared" si="46"/>
        <v>0</v>
      </c>
      <c r="I205" s="235">
        <f t="shared" si="46"/>
        <v>0</v>
      </c>
      <c r="J205" s="235">
        <f t="shared" si="46"/>
        <v>0</v>
      </c>
      <c r="K205" s="235">
        <f t="shared" si="46"/>
        <v>0</v>
      </c>
      <c r="L205" s="235">
        <f t="shared" si="46"/>
        <v>0</v>
      </c>
      <c r="M205" s="235">
        <f t="shared" si="46"/>
        <v>0</v>
      </c>
      <c r="N205" s="235">
        <f t="shared" si="46"/>
        <v>0</v>
      </c>
      <c r="O205" s="235">
        <f t="shared" si="46"/>
        <v>0</v>
      </c>
      <c r="P205" s="235">
        <f t="shared" si="46"/>
        <v>0</v>
      </c>
      <c r="Q205" s="235">
        <f t="shared" si="46"/>
        <v>0</v>
      </c>
    </row>
    <row r="206" spans="1:17" x14ac:dyDescent="0.25">
      <c r="A206" s="127" t="s">
        <v>180</v>
      </c>
      <c r="B206" s="236">
        <f t="shared" ref="B206:Q206" si="47">IF(B$139=0,0,B$139/B$108)</f>
        <v>0.27820744912679995</v>
      </c>
      <c r="C206" s="236">
        <f t="shared" si="47"/>
        <v>0.275928634600693</v>
      </c>
      <c r="D206" s="236">
        <f t="shared" si="47"/>
        <v>0.2716181604121482</v>
      </c>
      <c r="E206" s="236">
        <f t="shared" si="47"/>
        <v>0.28219442648776344</v>
      </c>
      <c r="F206" s="236">
        <f t="shared" si="47"/>
        <v>0.28745360485355681</v>
      </c>
      <c r="G206" s="236">
        <f t="shared" si="47"/>
        <v>0.28854655065848872</v>
      </c>
      <c r="H206" s="236">
        <f t="shared" si="47"/>
        <v>0.3219805206366575</v>
      </c>
      <c r="I206" s="236">
        <f t="shared" si="47"/>
        <v>0.31013130126712146</v>
      </c>
      <c r="J206" s="236">
        <f t="shared" si="47"/>
        <v>0.28054582391677901</v>
      </c>
      <c r="K206" s="236">
        <f t="shared" si="47"/>
        <v>0.23933205229868476</v>
      </c>
      <c r="L206" s="236">
        <f t="shared" si="47"/>
        <v>0.27907684371941227</v>
      </c>
      <c r="M206" s="236">
        <f t="shared" si="47"/>
        <v>0.28476997890506145</v>
      </c>
      <c r="N206" s="236">
        <f t="shared" si="47"/>
        <v>0.28473485522037045</v>
      </c>
      <c r="O206" s="236">
        <f t="shared" si="47"/>
        <v>0.3020683299945805</v>
      </c>
      <c r="P206" s="236">
        <f t="shared" si="47"/>
        <v>0.28496188199971961</v>
      </c>
      <c r="Q206" s="236">
        <f t="shared" si="47"/>
        <v>0.29603769060522744</v>
      </c>
    </row>
    <row r="207" spans="1:17" x14ac:dyDescent="0.25">
      <c r="A207" s="142" t="s">
        <v>188</v>
      </c>
      <c r="B207" s="235">
        <f t="shared" ref="B207:Q207" si="48">IF(B$140=0,0,B$140/B$108)</f>
        <v>0.17639287693798866</v>
      </c>
      <c r="C207" s="235">
        <f t="shared" si="48"/>
        <v>0.18038656748289089</v>
      </c>
      <c r="D207" s="235">
        <f t="shared" si="48"/>
        <v>0.17725515150603599</v>
      </c>
      <c r="E207" s="235">
        <f t="shared" si="48"/>
        <v>0.16436119157976875</v>
      </c>
      <c r="F207" s="235">
        <f t="shared" si="48"/>
        <v>0.15220276136416841</v>
      </c>
      <c r="G207" s="235">
        <f t="shared" si="48"/>
        <v>0.1369092245560177</v>
      </c>
      <c r="H207" s="235">
        <f t="shared" si="48"/>
        <v>7.62132993220037E-2</v>
      </c>
      <c r="I207" s="235">
        <f t="shared" si="48"/>
        <v>0.10187420398912943</v>
      </c>
      <c r="J207" s="235">
        <f t="shared" si="48"/>
        <v>0.13972917784936173</v>
      </c>
      <c r="K207" s="235">
        <f t="shared" si="48"/>
        <v>0</v>
      </c>
      <c r="L207" s="235">
        <f t="shared" si="48"/>
        <v>0.1744031700230898</v>
      </c>
      <c r="M207" s="235">
        <f t="shared" si="48"/>
        <v>0.16137379240492136</v>
      </c>
      <c r="N207" s="235">
        <f t="shared" si="48"/>
        <v>0.15645630434413757</v>
      </c>
      <c r="O207" s="235">
        <f t="shared" si="48"/>
        <v>0.12178457817281534</v>
      </c>
      <c r="P207" s="235">
        <f t="shared" si="48"/>
        <v>0.15160188617246831</v>
      </c>
      <c r="Q207" s="235">
        <f t="shared" si="48"/>
        <v>0.1355863719684291</v>
      </c>
    </row>
    <row r="208" spans="1:17" x14ac:dyDescent="0.25">
      <c r="A208" s="142" t="s">
        <v>187</v>
      </c>
      <c r="B208" s="235">
        <f t="shared" ref="B208:Q208" si="49">IF(B$141=0,0,B$141/B$108)</f>
        <v>0.10181457218881132</v>
      </c>
      <c r="C208" s="235">
        <f t="shared" si="49"/>
        <v>9.5542067117802137E-2</v>
      </c>
      <c r="D208" s="235">
        <f t="shared" si="49"/>
        <v>9.4363008906112225E-2</v>
      </c>
      <c r="E208" s="235">
        <f t="shared" si="49"/>
        <v>0.1178332349079947</v>
      </c>
      <c r="F208" s="235">
        <f t="shared" si="49"/>
        <v>0.13525084348938843</v>
      </c>
      <c r="G208" s="235">
        <f t="shared" si="49"/>
        <v>0.15163732610247102</v>
      </c>
      <c r="H208" s="235">
        <f t="shared" si="49"/>
        <v>0.24576722131465378</v>
      </c>
      <c r="I208" s="235">
        <f t="shared" si="49"/>
        <v>0.20825709727799202</v>
      </c>
      <c r="J208" s="235">
        <f t="shared" si="49"/>
        <v>0.14081664606741728</v>
      </c>
      <c r="K208" s="235">
        <f t="shared" si="49"/>
        <v>0.23933205229868476</v>
      </c>
      <c r="L208" s="235">
        <f t="shared" si="49"/>
        <v>0.10467367369632251</v>
      </c>
      <c r="M208" s="235">
        <f t="shared" si="49"/>
        <v>0.12339618650014007</v>
      </c>
      <c r="N208" s="235">
        <f t="shared" si="49"/>
        <v>0.12827855087623288</v>
      </c>
      <c r="O208" s="235">
        <f t="shared" si="49"/>
        <v>0.1802837518217652</v>
      </c>
      <c r="P208" s="235">
        <f t="shared" si="49"/>
        <v>0.1333599958272513</v>
      </c>
      <c r="Q208" s="235">
        <f t="shared" si="49"/>
        <v>0.16045131863679837</v>
      </c>
    </row>
    <row r="209" spans="1:17" x14ac:dyDescent="0.25">
      <c r="A209" s="142" t="s">
        <v>186</v>
      </c>
      <c r="B209" s="235">
        <f t="shared" ref="B209:Q209" si="50">IF(B$152=0,0,B$152/B$108)</f>
        <v>0</v>
      </c>
      <c r="C209" s="235">
        <f t="shared" si="50"/>
        <v>0</v>
      </c>
      <c r="D209" s="235">
        <f t="shared" si="50"/>
        <v>0</v>
      </c>
      <c r="E209" s="235">
        <f t="shared" si="50"/>
        <v>0</v>
      </c>
      <c r="F209" s="235">
        <f t="shared" si="50"/>
        <v>0</v>
      </c>
      <c r="G209" s="235">
        <f t="shared" si="50"/>
        <v>0</v>
      </c>
      <c r="H209" s="235">
        <f t="shared" si="50"/>
        <v>0</v>
      </c>
      <c r="I209" s="235">
        <f t="shared" si="50"/>
        <v>0</v>
      </c>
      <c r="J209" s="235">
        <f t="shared" si="50"/>
        <v>0</v>
      </c>
      <c r="K209" s="235">
        <f t="shared" si="50"/>
        <v>0</v>
      </c>
      <c r="L209" s="235">
        <f t="shared" si="50"/>
        <v>0</v>
      </c>
      <c r="M209" s="235">
        <f t="shared" si="50"/>
        <v>0</v>
      </c>
      <c r="N209" s="235">
        <f t="shared" si="50"/>
        <v>0</v>
      </c>
      <c r="O209" s="235">
        <f t="shared" si="50"/>
        <v>0</v>
      </c>
      <c r="P209" s="235">
        <f t="shared" si="50"/>
        <v>0</v>
      </c>
      <c r="Q209" s="235">
        <f t="shared" si="50"/>
        <v>0</v>
      </c>
    </row>
    <row r="210" spans="1:17" x14ac:dyDescent="0.25">
      <c r="A210" s="72" t="s">
        <v>179</v>
      </c>
      <c r="B210" s="234">
        <f t="shared" ref="B210:Q210" si="51">IF(B$153=0,0,B$153/B$108)</f>
        <v>0</v>
      </c>
      <c r="C210" s="234">
        <f t="shared" si="51"/>
        <v>0</v>
      </c>
      <c r="D210" s="234">
        <f t="shared" si="51"/>
        <v>0</v>
      </c>
      <c r="E210" s="234">
        <f t="shared" si="51"/>
        <v>0</v>
      </c>
      <c r="F210" s="234">
        <f t="shared" si="51"/>
        <v>0</v>
      </c>
      <c r="G210" s="234">
        <f t="shared" si="51"/>
        <v>0</v>
      </c>
      <c r="H210" s="234">
        <f t="shared" si="51"/>
        <v>0</v>
      </c>
      <c r="I210" s="234">
        <f t="shared" si="51"/>
        <v>0</v>
      </c>
      <c r="J210" s="234">
        <f t="shared" si="51"/>
        <v>0</v>
      </c>
      <c r="K210" s="234">
        <f t="shared" si="51"/>
        <v>0</v>
      </c>
      <c r="L210" s="234">
        <f t="shared" si="51"/>
        <v>0</v>
      </c>
      <c r="M210" s="234">
        <f t="shared" si="51"/>
        <v>0</v>
      </c>
      <c r="N210" s="234">
        <f t="shared" si="51"/>
        <v>0</v>
      </c>
      <c r="O210" s="234">
        <f t="shared" si="51"/>
        <v>0</v>
      </c>
      <c r="P210" s="234">
        <f t="shared" si="51"/>
        <v>0</v>
      </c>
      <c r="Q210" s="234">
        <f t="shared" si="51"/>
        <v>0</v>
      </c>
    </row>
    <row r="211" spans="1:17" x14ac:dyDescent="0.25">
      <c r="A211" s="40"/>
      <c r="B211" s="40"/>
      <c r="C211" s="40"/>
      <c r="D211" s="40"/>
      <c r="E211" s="40"/>
      <c r="F211" s="40"/>
      <c r="G211" s="40"/>
      <c r="H211" s="40"/>
      <c r="I211" s="40"/>
      <c r="J211" s="40"/>
      <c r="K211" s="40"/>
      <c r="L211" s="40"/>
      <c r="M211" s="40"/>
      <c r="N211" s="40"/>
      <c r="O211" s="40"/>
      <c r="P211" s="40"/>
      <c r="Q211" s="40"/>
    </row>
    <row r="212" spans="1:17" ht="12.75" x14ac:dyDescent="0.25">
      <c r="A212" s="137" t="s">
        <v>133</v>
      </c>
      <c r="B212" s="233"/>
      <c r="C212" s="233"/>
      <c r="D212" s="233"/>
      <c r="E212" s="233"/>
      <c r="F212" s="233"/>
      <c r="G212" s="233"/>
      <c r="H212" s="233"/>
      <c r="I212" s="233"/>
      <c r="J212" s="233"/>
      <c r="K212" s="233"/>
      <c r="L212" s="233"/>
      <c r="M212" s="233"/>
      <c r="N212" s="233"/>
      <c r="O212" s="233"/>
      <c r="P212" s="233"/>
      <c r="Q212" s="233"/>
    </row>
    <row r="213" spans="1:17" x14ac:dyDescent="0.25">
      <c r="A213" s="40"/>
      <c r="B213" s="40"/>
      <c r="C213" s="40"/>
      <c r="D213" s="40"/>
      <c r="E213" s="40"/>
      <c r="F213" s="40"/>
      <c r="G213" s="40"/>
      <c r="H213" s="40"/>
      <c r="I213" s="40"/>
      <c r="J213" s="40"/>
      <c r="K213" s="40"/>
      <c r="L213" s="40"/>
      <c r="M213" s="40"/>
      <c r="N213" s="40"/>
      <c r="O213" s="40"/>
      <c r="P213" s="40"/>
      <c r="Q213" s="40"/>
    </row>
    <row r="214" spans="1:17" x14ac:dyDescent="0.25">
      <c r="A214" s="78" t="s">
        <v>196</v>
      </c>
      <c r="B214" s="230">
        <f>IF(B$5=0,0,(B$5-B$15-B$58)/(CHI_fec!B$5-CHI_fec!B$15))</f>
        <v>2.3943454879963131</v>
      </c>
      <c r="C214" s="230">
        <f>IF(C$5=0,0,(C$5-C$15-C$58)/(CHI_fec!C$5-CHI_fec!C$15))</f>
        <v>2.707637413704294</v>
      </c>
      <c r="D214" s="230">
        <f>IF(D$5=0,0,(D$5-D$15-D$58)/(CHI_fec!D$5-CHI_fec!D$15))</f>
        <v>2.4988582839584139</v>
      </c>
      <c r="E214" s="230">
        <f>IF(E$5=0,0,(E$5-E$15-E$58)/(CHI_fec!E$5-CHI_fec!E$15))</f>
        <v>2.0152239022366798</v>
      </c>
      <c r="F214" s="230">
        <f>IF(F$5=0,0,(F$5-F$15-F$58)/(CHI_fec!F$5-CHI_fec!F$15))</f>
        <v>2.034136986154488</v>
      </c>
      <c r="G214" s="230">
        <f>IF(G$5=0,0,(G$5-G$15-G$58)/(CHI_fec!G$5-CHI_fec!G$15))</f>
        <v>2.071086287185671</v>
      </c>
      <c r="H214" s="230">
        <f>IF(H$5=0,0,(H$5-H$15-H$58)/(CHI_fec!H$5-CHI_fec!H$15))</f>
        <v>1.9514857105232144</v>
      </c>
      <c r="I214" s="230">
        <f>IF(I$5=0,0,(I$5-I$15-I$58)/(CHI_fec!I$5-CHI_fec!I$15))</f>
        <v>2.0040522925375401</v>
      </c>
      <c r="J214" s="230">
        <f>IF(J$5=0,0,(J$5-J$15-J$58)/(CHI_fec!J$5-CHI_fec!J$15))</f>
        <v>2.0188119369551996</v>
      </c>
      <c r="K214" s="230">
        <f>IF(K$5=0,0,(K$5-K$15-K$58)/(CHI_fec!K$5-CHI_fec!K$15))</f>
        <v>1.6053921306299359</v>
      </c>
      <c r="L214" s="230">
        <f>IF(L$5=0,0,(L$5-L$15-L$58)/(CHI_fec!L$5-CHI_fec!L$15))</f>
        <v>1.6790555605587596</v>
      </c>
      <c r="M214" s="230">
        <f>IF(M$5=0,0,(M$5-M$15-M$58)/(CHI_fec!M$5-CHI_fec!M$15))</f>
        <v>1.6220713366082413</v>
      </c>
      <c r="N214" s="230">
        <f>IF(N$5=0,0,(N$5-N$15-N$58)/(CHI_fec!N$5-CHI_fec!N$15))</f>
        <v>1.8470084240301849</v>
      </c>
      <c r="O214" s="230">
        <f>IF(O$5=0,0,(O$5-O$15-O$58)/(CHI_fec!O$5-CHI_fec!O$15))</f>
        <v>1.0113210588064414</v>
      </c>
      <c r="P214" s="230">
        <f>IF(P$5=0,0,(P$5-P$15-P$58)/(CHI_fec!P$5-CHI_fec!P$15))</f>
        <v>1.0953460000369206</v>
      </c>
      <c r="Q214" s="230">
        <f>IF(Q$5=0,0,(Q$5-Q$15-Q$58)/(CHI_fec!Q$5-CHI_fec!Q$15))</f>
        <v>1.4569866748489357</v>
      </c>
    </row>
    <row r="215" spans="1:17" x14ac:dyDescent="0.25">
      <c r="A215" s="132" t="s">
        <v>83</v>
      </c>
      <c r="B215" s="229">
        <f>IF(B$6=0,0,B$6/CHI_fec!B$6)</f>
        <v>0</v>
      </c>
      <c r="C215" s="229">
        <f>IF(C$6=0,0,C$6/CHI_fec!C$6)</f>
        <v>0</v>
      </c>
      <c r="D215" s="229">
        <f>IF(D$6=0,0,D$6/CHI_fec!D$6)</f>
        <v>0</v>
      </c>
      <c r="E215" s="229">
        <f>IF(E$6=0,0,E$6/CHI_fec!E$6)</f>
        <v>0</v>
      </c>
      <c r="F215" s="229">
        <f>IF(F$6=0,0,F$6/CHI_fec!F$6)</f>
        <v>0</v>
      </c>
      <c r="G215" s="229">
        <f>IF(G$6=0,0,G$6/CHI_fec!G$6)</f>
        <v>0</v>
      </c>
      <c r="H215" s="229">
        <f>IF(H$6=0,0,H$6/CHI_fec!H$6)</f>
        <v>0</v>
      </c>
      <c r="I215" s="229">
        <f>IF(I$6=0,0,I$6/CHI_fec!I$6)</f>
        <v>0</v>
      </c>
      <c r="J215" s="229">
        <f>IF(J$6=0,0,J$6/CHI_fec!J$6)</f>
        <v>0</v>
      </c>
      <c r="K215" s="229">
        <f>IF(K$6=0,0,K$6/CHI_fec!K$6)</f>
        <v>0</v>
      </c>
      <c r="L215" s="229">
        <f>IF(L$6=0,0,L$6/CHI_fec!L$6)</f>
        <v>0</v>
      </c>
      <c r="M215" s="229">
        <f>IF(M$6=0,0,M$6/CHI_fec!M$6)</f>
        <v>0</v>
      </c>
      <c r="N215" s="229">
        <f>IF(N$6=0,0,N$6/CHI_fec!N$6)</f>
        <v>0</v>
      </c>
      <c r="O215" s="229">
        <f>IF(O$6=0,0,O$6/CHI_fec!O$6)</f>
        <v>0</v>
      </c>
      <c r="P215" s="229">
        <f>IF(P$6=0,0,P$6/CHI_fec!P$6)</f>
        <v>0</v>
      </c>
      <c r="Q215" s="229">
        <f>IF(Q$6=0,0,Q$6/CHI_fec!Q$6)</f>
        <v>0</v>
      </c>
    </row>
    <row r="216" spans="1:17" x14ac:dyDescent="0.25">
      <c r="A216" s="76" t="s">
        <v>82</v>
      </c>
      <c r="B216" s="228">
        <f>IF(B$7=0,0,B$7/CHI_fec!B$7)</f>
        <v>0</v>
      </c>
      <c r="C216" s="228">
        <f>IF(C$7=0,0,C$7/CHI_fec!C$7)</f>
        <v>0</v>
      </c>
      <c r="D216" s="228">
        <f>IF(D$7=0,0,D$7/CHI_fec!D$7)</f>
        <v>0</v>
      </c>
      <c r="E216" s="228">
        <f>IF(E$7=0,0,E$7/CHI_fec!E$7)</f>
        <v>0</v>
      </c>
      <c r="F216" s="228">
        <f>IF(F$7=0,0,F$7/CHI_fec!F$7)</f>
        <v>0</v>
      </c>
      <c r="G216" s="228">
        <f>IF(G$7=0,0,G$7/CHI_fec!G$7)</f>
        <v>0</v>
      </c>
      <c r="H216" s="228">
        <f>IF(H$7=0,0,H$7/CHI_fec!H$7)</f>
        <v>0</v>
      </c>
      <c r="I216" s="228">
        <f>IF(I$7=0,0,I$7/CHI_fec!I$7)</f>
        <v>0</v>
      </c>
      <c r="J216" s="228">
        <f>IF(J$7=0,0,J$7/CHI_fec!J$7)</f>
        <v>0</v>
      </c>
      <c r="K216" s="228">
        <f>IF(K$7=0,0,K$7/CHI_fec!K$7)</f>
        <v>0</v>
      </c>
      <c r="L216" s="228">
        <f>IF(L$7=0,0,L$7/CHI_fec!L$7)</f>
        <v>0</v>
      </c>
      <c r="M216" s="228">
        <f>IF(M$7=0,0,M$7/CHI_fec!M$7)</f>
        <v>0</v>
      </c>
      <c r="N216" s="228">
        <f>IF(N$7=0,0,N$7/CHI_fec!N$7)</f>
        <v>0</v>
      </c>
      <c r="O216" s="228">
        <f>IF(O$7=0,0,O$7/CHI_fec!O$7)</f>
        <v>0</v>
      </c>
      <c r="P216" s="228">
        <f>IF(P$7=0,0,P$7/CHI_fec!P$7)</f>
        <v>0</v>
      </c>
      <c r="Q216" s="228">
        <f>IF(Q$7=0,0,Q$7/CHI_fec!Q$7)</f>
        <v>0</v>
      </c>
    </row>
    <row r="217" spans="1:17" x14ac:dyDescent="0.25">
      <c r="A217" s="76" t="s">
        <v>81</v>
      </c>
      <c r="B217" s="228">
        <f>IF(B$8=0,0,B$8/CHI_fec!B$8)</f>
        <v>0</v>
      </c>
      <c r="C217" s="228">
        <f>IF(C$8=0,0,C$8/CHI_fec!C$8)</f>
        <v>0</v>
      </c>
      <c r="D217" s="228">
        <f>IF(D$8=0,0,D$8/CHI_fec!D$8)</f>
        <v>0</v>
      </c>
      <c r="E217" s="228">
        <f>IF(E$8=0,0,E$8/CHI_fec!E$8)</f>
        <v>0</v>
      </c>
      <c r="F217" s="228">
        <f>IF(F$8=0,0,F$8/CHI_fec!F$8)</f>
        <v>0</v>
      </c>
      <c r="G217" s="228">
        <f>IF(G$8=0,0,G$8/CHI_fec!G$8)</f>
        <v>0</v>
      </c>
      <c r="H217" s="228">
        <f>IF(H$8=0,0,H$8/CHI_fec!H$8)</f>
        <v>0</v>
      </c>
      <c r="I217" s="228">
        <f>IF(I$8=0,0,I$8/CHI_fec!I$8)</f>
        <v>0</v>
      </c>
      <c r="J217" s="228">
        <f>IF(J$8=0,0,J$8/CHI_fec!J$8)</f>
        <v>0</v>
      </c>
      <c r="K217" s="228">
        <f>IF(K$8=0,0,K$8/CHI_fec!K$8)</f>
        <v>0</v>
      </c>
      <c r="L217" s="228">
        <f>IF(L$8=0,0,L$8/CHI_fec!L$8)</f>
        <v>0</v>
      </c>
      <c r="M217" s="228">
        <f>IF(M$8=0,0,M$8/CHI_fec!M$8)</f>
        <v>0</v>
      </c>
      <c r="N217" s="228">
        <f>IF(N$8=0,0,N$8/CHI_fec!N$8)</f>
        <v>0</v>
      </c>
      <c r="O217" s="228">
        <f>IF(O$8=0,0,O$8/CHI_fec!O$8)</f>
        <v>0</v>
      </c>
      <c r="P217" s="228">
        <f>IF(P$8=0,0,P$8/CHI_fec!P$8)</f>
        <v>0</v>
      </c>
      <c r="Q217" s="228">
        <f>IF(Q$8=0,0,Q$8/CHI_fec!Q$8)</f>
        <v>0</v>
      </c>
    </row>
    <row r="218" spans="1:17" x14ac:dyDescent="0.25">
      <c r="A218" s="76" t="s">
        <v>80</v>
      </c>
      <c r="B218" s="228">
        <f>IF(B$9=0,0,B$9/CHI_fec!B$9)</f>
        <v>0</v>
      </c>
      <c r="C218" s="228">
        <f>IF(C$9=0,0,C$9/CHI_fec!C$9)</f>
        <v>0</v>
      </c>
      <c r="D218" s="228">
        <f>IF(D$9=0,0,D$9/CHI_fec!D$9)</f>
        <v>0</v>
      </c>
      <c r="E218" s="228">
        <f>IF(E$9=0,0,E$9/CHI_fec!E$9)</f>
        <v>0</v>
      </c>
      <c r="F218" s="228">
        <f>IF(F$9=0,0,F$9/CHI_fec!F$9)</f>
        <v>0</v>
      </c>
      <c r="G218" s="228">
        <f>IF(G$9=0,0,G$9/CHI_fec!G$9)</f>
        <v>0</v>
      </c>
      <c r="H218" s="228">
        <f>IF(H$9=0,0,H$9/CHI_fec!H$9)</f>
        <v>0</v>
      </c>
      <c r="I218" s="228">
        <f>IF(I$9=0,0,I$9/CHI_fec!I$9)</f>
        <v>0</v>
      </c>
      <c r="J218" s="228">
        <f>IF(J$9=0,0,J$9/CHI_fec!J$9)</f>
        <v>0</v>
      </c>
      <c r="K218" s="228">
        <f>IF(K$9=0,0,K$9/CHI_fec!K$9)</f>
        <v>0</v>
      </c>
      <c r="L218" s="228">
        <f>IF(L$9=0,0,L$9/CHI_fec!L$9)</f>
        <v>0</v>
      </c>
      <c r="M218" s="228">
        <f>IF(M$9=0,0,M$9/CHI_fec!M$9)</f>
        <v>0</v>
      </c>
      <c r="N218" s="228">
        <f>IF(N$9=0,0,N$9/CHI_fec!N$9)</f>
        <v>0</v>
      </c>
      <c r="O218" s="228">
        <f>IF(O$9=0,0,O$9/CHI_fec!O$9)</f>
        <v>0</v>
      </c>
      <c r="P218" s="228">
        <f>IF(P$9=0,0,P$9/CHI_fec!P$9)</f>
        <v>0</v>
      </c>
      <c r="Q218" s="228">
        <f>IF(Q$9=0,0,Q$9/CHI_fec!Q$9)</f>
        <v>0</v>
      </c>
    </row>
    <row r="219" spans="1:17" x14ac:dyDescent="0.25">
      <c r="A219" s="129" t="s">
        <v>79</v>
      </c>
      <c r="B219" s="227">
        <f>IF(B$10=0,0,B$10/CHI_fec!B$10)</f>
        <v>0.7046384400000002</v>
      </c>
      <c r="C219" s="227">
        <f>IF(C$10=0,0,C$10/CHI_fec!C$10)</f>
        <v>0.70427975067276194</v>
      </c>
      <c r="D219" s="227">
        <f>IF(D$10=0,0,D$10/CHI_fec!D$10)</f>
        <v>0.70427638604987686</v>
      </c>
      <c r="E219" s="227">
        <f>IF(E$10=0,0,E$10/CHI_fec!E$10)</f>
        <v>0.70463844000000009</v>
      </c>
      <c r="F219" s="227">
        <f>IF(F$10=0,0,F$10/CHI_fec!F$10)</f>
        <v>0.7046384400000002</v>
      </c>
      <c r="G219" s="227">
        <f>IF(G$10=0,0,G$10/CHI_fec!G$10)</f>
        <v>0.70463843999999998</v>
      </c>
      <c r="H219" s="227">
        <f>IF(H$10=0,0,H$10/CHI_fec!H$10)</f>
        <v>0.70463844000000009</v>
      </c>
      <c r="I219" s="227">
        <f>IF(I$10=0,0,I$10/CHI_fec!I$10)</f>
        <v>0.7046384400000002</v>
      </c>
      <c r="J219" s="227">
        <f>IF(J$10=0,0,J$10/CHI_fec!J$10)</f>
        <v>0.7046384400000002</v>
      </c>
      <c r="K219" s="227">
        <f>IF(K$10=0,0,K$10/CHI_fec!K$10)</f>
        <v>0</v>
      </c>
      <c r="L219" s="227">
        <f>IF(L$10=0,0,L$10/CHI_fec!L$10)</f>
        <v>0.70258050224941282</v>
      </c>
      <c r="M219" s="227">
        <f>IF(M$10=0,0,M$10/CHI_fec!M$10)</f>
        <v>0.70268514639204227</v>
      </c>
      <c r="N219" s="227">
        <f>IF(N$10=0,0,N$10/CHI_fec!N$10)</f>
        <v>0.90547822153368596</v>
      </c>
      <c r="O219" s="227">
        <f>IF(O$10=0,0,O$10/CHI_fec!O$10)</f>
        <v>0.70463844000000009</v>
      </c>
      <c r="P219" s="227">
        <f>IF(P$10=0,0,P$10/CHI_fec!P$10)</f>
        <v>1.0647460532725126</v>
      </c>
      <c r="Q219" s="227">
        <f>IF(Q$10=0,0,Q$10/CHI_fec!Q$10)</f>
        <v>0.70463844000000009</v>
      </c>
    </row>
    <row r="220" spans="1:17" x14ac:dyDescent="0.25">
      <c r="A220" s="232" t="s">
        <v>185</v>
      </c>
      <c r="B220" s="231">
        <f>IF(B$15=0,0,B$15/CHI_fec!B$15)</f>
        <v>0</v>
      </c>
      <c r="C220" s="231">
        <f>IF(C$15=0,0,C$15/CHI_fec!C$15)</f>
        <v>0</v>
      </c>
      <c r="D220" s="231">
        <f>IF(D$15=0,0,D$15/CHI_fec!D$15)</f>
        <v>0</v>
      </c>
      <c r="E220" s="231">
        <f>IF(E$15=0,0,E$15/CHI_fec!E$15)</f>
        <v>0</v>
      </c>
      <c r="F220" s="231">
        <f>IF(F$15=0,0,F$15/CHI_fec!F$15)</f>
        <v>0</v>
      </c>
      <c r="G220" s="231">
        <f>IF(G$15=0,0,G$15/CHI_fec!G$15)</f>
        <v>0</v>
      </c>
      <c r="H220" s="231">
        <f>IF(H$15=0,0,H$15/CHI_fec!H$15)</f>
        <v>0</v>
      </c>
      <c r="I220" s="231">
        <f>IF(I$15=0,0,I$15/CHI_fec!I$15)</f>
        <v>0</v>
      </c>
      <c r="J220" s="231">
        <f>IF(J$15=0,0,J$15/CHI_fec!J$15)</f>
        <v>0</v>
      </c>
      <c r="K220" s="231">
        <f>IF(K$15=0,0,K$15/CHI_fec!K$15)</f>
        <v>0</v>
      </c>
      <c r="L220" s="231">
        <f>IF(L$15=0,0,L$15/CHI_fec!L$15)</f>
        <v>0</v>
      </c>
      <c r="M220" s="231">
        <f>IF(M$15=0,0,M$15/CHI_fec!M$15)</f>
        <v>0</v>
      </c>
      <c r="N220" s="231">
        <f>IF(N$15=0,0,N$15/CHI_fec!N$15)</f>
        <v>0</v>
      </c>
      <c r="O220" s="231">
        <f>IF(O$15=0,0,O$15/CHI_fec!O$15)</f>
        <v>0</v>
      </c>
      <c r="P220" s="231">
        <f>IF(P$15=0,0,P$15/CHI_fec!P$15)</f>
        <v>0</v>
      </c>
      <c r="Q220" s="231">
        <f>IF(Q$15=0,0,Q$15/CHI_fec!Q$15)</f>
        <v>0</v>
      </c>
    </row>
    <row r="221" spans="1:17" x14ac:dyDescent="0.25">
      <c r="A221" s="127" t="s">
        <v>184</v>
      </c>
      <c r="B221" s="226">
        <f>IF(B$24=0,0,B$24/CHI_fec!B$24)</f>
        <v>3.0424144586650312</v>
      </c>
      <c r="C221" s="226">
        <f>IF(C$24=0,0,C$24/CHI_fec!C$24)</f>
        <v>3.3177267461703459</v>
      </c>
      <c r="D221" s="226">
        <f>IF(D$24=0,0,D$24/CHI_fec!D$24)</f>
        <v>3.1444721543079655</v>
      </c>
      <c r="E221" s="226">
        <f>IF(E$24=0,0,E$24/CHI_fec!E$24)</f>
        <v>2.5709439678846606</v>
      </c>
      <c r="F221" s="226">
        <f>IF(F$24=0,0,F$24/CHI_fec!F$24)</f>
        <v>2.6682454535054658</v>
      </c>
      <c r="G221" s="226">
        <f>IF(G$24=0,0,G$24/CHI_fec!G$24)</f>
        <v>2.7720965743259209</v>
      </c>
      <c r="H221" s="226">
        <f>IF(H$24=0,0,H$24/CHI_fec!H$24)</f>
        <v>2.7588587903133752</v>
      </c>
      <c r="I221" s="226">
        <f>IF(I$24=0,0,I$24/CHI_fec!I$24)</f>
        <v>2.789234512833489</v>
      </c>
      <c r="J221" s="226">
        <f>IF(J$24=0,0,J$24/CHI_fec!J$24)</f>
        <v>2.6614964975665081</v>
      </c>
      <c r="K221" s="226">
        <f>IF(K$24=0,0,K$24/CHI_fec!K$24)</f>
        <v>2.2382713421201847</v>
      </c>
      <c r="L221" s="226">
        <f>IF(L$24=0,0,L$24/CHI_fec!L$24)</f>
        <v>2.0116801399835058</v>
      </c>
      <c r="M221" s="226">
        <f>IF(M$24=0,0,M$24/CHI_fec!M$24)</f>
        <v>2.0199947439523567</v>
      </c>
      <c r="N221" s="226">
        <f>IF(N$24=0,0,N$24/CHI_fec!N$24)</f>
        <v>2.3640576461321423</v>
      </c>
      <c r="O221" s="226">
        <f>IF(O$24=0,0,O$24/CHI_fec!O$24)</f>
        <v>1.2858866822623631</v>
      </c>
      <c r="P221" s="226">
        <f>IF(P$24=0,0,P$24/CHI_fec!P$24)</f>
        <v>1.2774111815415856</v>
      </c>
      <c r="Q221" s="226">
        <f>IF(Q$24=0,0,Q$24/CHI_fec!Q$24)</f>
        <v>1.8959312999677436</v>
      </c>
    </row>
    <row r="222" spans="1:17" x14ac:dyDescent="0.25">
      <c r="A222" s="127" t="s">
        <v>181</v>
      </c>
      <c r="B222" s="226">
        <f>IF(B$35=0,0,B$35/CHI_fec!B$35)</f>
        <v>2.1150293187988156</v>
      </c>
      <c r="C222" s="226">
        <f>IF(C$35=0,0,C$35/CHI_fec!C$35)</f>
        <v>2.3100437550876665</v>
      </c>
      <c r="D222" s="226">
        <f>IF(D$35=0,0,D$35/CHI_fec!D$35)</f>
        <v>2.3662910067932867</v>
      </c>
      <c r="E222" s="226">
        <f>IF(E$35=0,0,E$35/CHI_fec!E$35)</f>
        <v>1.7150179256993829</v>
      </c>
      <c r="F222" s="226">
        <f>IF(F$35=0,0,F$35/CHI_fec!F$35)</f>
        <v>1.3848589492107171</v>
      </c>
      <c r="G222" s="226">
        <f>IF(G$35=0,0,G$35/CHI_fec!G$35)</f>
        <v>1.1536833457154225</v>
      </c>
      <c r="H222" s="226">
        <f>IF(H$35=0,0,H$35/CHI_fec!H$35)</f>
        <v>0.37857514103140993</v>
      </c>
      <c r="I222" s="226">
        <f>IF(I$35=0,0,I$35/CHI_fec!I$35)</f>
        <v>0.60063714595872975</v>
      </c>
      <c r="J222" s="226">
        <f>IF(J$35=0,0,J$35/CHI_fec!J$35)</f>
        <v>1.321031903709416</v>
      </c>
      <c r="K222" s="226">
        <f>IF(K$35=0,0,K$35/CHI_fec!K$35)</f>
        <v>0.62002031261433921</v>
      </c>
      <c r="L222" s="226">
        <f>IF(L$35=0,0,L$35/CHI_fec!L$35)</f>
        <v>2.0281121126606516</v>
      </c>
      <c r="M222" s="226">
        <f>IF(M$35=0,0,M$35/CHI_fec!M$35)</f>
        <v>1.5921024043541738</v>
      </c>
      <c r="N222" s="226">
        <f>IF(N$35=0,0,N$35/CHI_fec!N$35)</f>
        <v>1.4927469588675313</v>
      </c>
      <c r="O222" s="226">
        <f>IF(O$35=0,0,O$35/CHI_fec!O$35)</f>
        <v>0.82467152277967637</v>
      </c>
      <c r="P222" s="226">
        <f>IF(P$35=0,0,P$35/CHI_fec!P$35)</f>
        <v>1.3923468441404405</v>
      </c>
      <c r="Q222" s="226">
        <f>IF(Q$35=0,0,Q$35/CHI_fec!Q$35)</f>
        <v>1.0316159271102348</v>
      </c>
    </row>
    <row r="223" spans="1:17" x14ac:dyDescent="0.25">
      <c r="A223" s="127" t="s">
        <v>180</v>
      </c>
      <c r="B223" s="225">
        <f>IF(B$43=0,0,B$43/CHI_fec!B$43)</f>
        <v>2.8284025033112896</v>
      </c>
      <c r="C223" s="225">
        <f>IF(C$43=0,0,C$43/CHI_fec!C$43)</f>
        <v>3.0837301202848244</v>
      </c>
      <c r="D223" s="225">
        <f>IF(D$43=0,0,D$43/CHI_fec!D$43)</f>
        <v>2.9477533605533734</v>
      </c>
      <c r="E223" s="225">
        <f>IF(E$43=0,0,E$43/CHI_fec!E$43)</f>
        <v>2.3706149308958904</v>
      </c>
      <c r="F223" s="225">
        <f>IF(F$43=0,0,F$43/CHI_fec!F$43)</f>
        <v>2.3695304303656628</v>
      </c>
      <c r="G223" s="225">
        <f>IF(G$43=0,0,G$43/CHI_fec!G$43)</f>
        <v>2.3867425473472088</v>
      </c>
      <c r="H223" s="225">
        <f>IF(H$43=0,0,H$43/CHI_fec!H$43)</f>
        <v>2.2095625635559997</v>
      </c>
      <c r="I223" s="225">
        <f>IF(I$43=0,0,I$43/CHI_fec!I$43)</f>
        <v>2.2833771918999859</v>
      </c>
      <c r="J223" s="225">
        <f>IF(J$43=0,0,J$43/CHI_fec!J$43)</f>
        <v>2.3268529399680711</v>
      </c>
      <c r="K223" s="225">
        <f>IF(K$43=0,0,K$43/CHI_fec!K$43)</f>
        <v>1.7217471862462963</v>
      </c>
      <c r="L223" s="225">
        <f>IF(L$43=0,0,L$43/CHI_fec!L$43)</f>
        <v>2.015472133678232</v>
      </c>
      <c r="M223" s="225">
        <f>IF(M$43=0,0,M$43/CHI_fec!M$43)</f>
        <v>1.9212503578912381</v>
      </c>
      <c r="N223" s="225">
        <f>IF(N$43=0,0,N$43/CHI_fec!N$43)</f>
        <v>2.1629859490710781</v>
      </c>
      <c r="O223" s="225">
        <f>IF(O$43=0,0,O$43/CHI_fec!O$43)</f>
        <v>1.179452414689435</v>
      </c>
      <c r="P223" s="225">
        <f>IF(P$43=0,0,P$43/CHI_fec!P$43)</f>
        <v>1.3039347959874763</v>
      </c>
      <c r="Q223" s="225">
        <f>IF(Q$43=0,0,Q$43/CHI_fec!Q$43)</f>
        <v>1.6964739062313954</v>
      </c>
    </row>
    <row r="224" spans="1:17" x14ac:dyDescent="0.25">
      <c r="A224" s="72" t="s">
        <v>179</v>
      </c>
      <c r="B224" s="224">
        <f>IF(B$57=0,0,B$57/CHI_fec!B$57)</f>
        <v>0</v>
      </c>
      <c r="C224" s="224">
        <f>IF(C$57=0,0,C$57/CHI_fec!C$57)</f>
        <v>0</v>
      </c>
      <c r="D224" s="224">
        <f>IF(D$57=0,0,D$57/CHI_fec!D$57)</f>
        <v>0</v>
      </c>
      <c r="E224" s="224">
        <f>IF(E$57=0,0,E$57/CHI_fec!E$57)</f>
        <v>0</v>
      </c>
      <c r="F224" s="224">
        <f>IF(F$57=0,0,F$57/CHI_fec!F$57)</f>
        <v>0</v>
      </c>
      <c r="G224" s="224">
        <f>IF(G$57=0,0,G$57/CHI_fec!G$57)</f>
        <v>0</v>
      </c>
      <c r="H224" s="224">
        <f>IF(H$57=0,0,H$57/CHI_fec!H$57)</f>
        <v>0</v>
      </c>
      <c r="I224" s="224">
        <f>IF(I$57=0,0,I$57/CHI_fec!I$57)</f>
        <v>0</v>
      </c>
      <c r="J224" s="224">
        <f>IF(J$57=0,0,J$57/CHI_fec!J$57)</f>
        <v>0</v>
      </c>
      <c r="K224" s="224">
        <f>IF(K$57=0,0,K$57/CHI_fec!K$57)</f>
        <v>0</v>
      </c>
      <c r="L224" s="224">
        <f>IF(L$57=0,0,L$57/CHI_fec!L$57)</f>
        <v>0</v>
      </c>
      <c r="M224" s="224">
        <f>IF(M$57=0,0,M$57/CHI_fec!M$57)</f>
        <v>0</v>
      </c>
      <c r="N224" s="224">
        <f>IF(N$57=0,0,N$57/CHI_fec!N$57)</f>
        <v>0</v>
      </c>
      <c r="O224" s="224">
        <f>IF(O$57=0,0,O$57/CHI_fec!O$57)</f>
        <v>0</v>
      </c>
      <c r="P224" s="224">
        <f>IF(P$57=0,0,P$57/CHI_fec!P$57)</f>
        <v>0</v>
      </c>
      <c r="Q224" s="224">
        <f>IF(Q$57=0,0,Q$57/CHI_fec!Q$57)</f>
        <v>0</v>
      </c>
    </row>
    <row r="225" spans="1:17" x14ac:dyDescent="0.25">
      <c r="A225" s="40"/>
      <c r="B225" s="40"/>
      <c r="C225" s="40"/>
      <c r="D225" s="40"/>
      <c r="E225" s="40"/>
      <c r="F225" s="40"/>
      <c r="G225" s="40"/>
      <c r="H225" s="40"/>
      <c r="I225" s="40"/>
      <c r="J225" s="40"/>
      <c r="K225" s="40"/>
      <c r="L225" s="40"/>
      <c r="M225" s="40"/>
      <c r="N225" s="40"/>
      <c r="O225" s="40"/>
      <c r="P225" s="40"/>
      <c r="Q225" s="40"/>
    </row>
    <row r="226" spans="1:17" x14ac:dyDescent="0.25">
      <c r="A226" s="78" t="s">
        <v>195</v>
      </c>
      <c r="B226" s="230">
        <f>IF(B$60=0,0,(B$60-B$106)/CHI_fec!B$60)</f>
        <v>1.6799348624675086</v>
      </c>
      <c r="C226" s="230">
        <f>IF(C$60=0,0,(C$60-C$106)/CHI_fec!C$60)</f>
        <v>1.7981104375000485</v>
      </c>
      <c r="D226" s="230">
        <f>IF(D$60=0,0,(D$60-D$106)/CHI_fec!D$60)</f>
        <v>1.8314395877493239</v>
      </c>
      <c r="E226" s="230">
        <f>IF(E$60=0,0,(E$60-E$106)/CHI_fec!E$60)</f>
        <v>1.4368137705898711</v>
      </c>
      <c r="F226" s="230">
        <f>IF(F$60=0,0,(F$60-F$106)/CHI_fec!F$60)</f>
        <v>1.2362849786453813</v>
      </c>
      <c r="G226" s="230">
        <f>IF(G$60=0,0,(G$60-G$106)/CHI_fec!G$60)</f>
        <v>1.0953701271877829</v>
      </c>
      <c r="H226" s="230">
        <f>IF(H$60=0,0,(H$60-H$106)/CHI_fec!H$60)</f>
        <v>0.62519160166488918</v>
      </c>
      <c r="I226" s="230">
        <f>IF(I$60=0,0,(I$60-I$106)/CHI_fec!I$60)</f>
        <v>0.76003238893376701</v>
      </c>
      <c r="J226" s="230">
        <f>IF(J$60=0,0,(J$60-J$106)/CHI_fec!J$60)</f>
        <v>1.1963052552988303</v>
      </c>
      <c r="K226" s="230">
        <f>IF(K$60=0,0,(K$60-K$106)/CHI_fec!K$60)</f>
        <v>0.7492813749672812</v>
      </c>
      <c r="L226" s="230">
        <f>IF(L$60=0,0,(L$60-L$106)/CHI_fec!L$60)</f>
        <v>1.6259859777194219</v>
      </c>
      <c r="M226" s="230">
        <f>IF(M$60=0,0,(M$60-M$106)/CHI_fec!M$60)</f>
        <v>1.3612071058672868</v>
      </c>
      <c r="N226" s="230">
        <f>IF(N$60=0,0,(N$60-N$106)/CHI_fec!N$60)</f>
        <v>1.3080553586894323</v>
      </c>
      <c r="O226" s="230">
        <f>IF(O$60=0,0,(O$60-O$106)/CHI_fec!O$60)</f>
        <v>0.89615593711448338</v>
      </c>
      <c r="P226" s="230">
        <f>IF(P$60=0,0,(P$60-P$106)/CHI_fec!P$60)</f>
        <v>1.1727973642252991</v>
      </c>
      <c r="Q226" s="230">
        <f>IF(Q$60=0,0,(Q$60-Q$106)/CHI_fec!Q$60)</f>
        <v>1.0218564702026107</v>
      </c>
    </row>
    <row r="227" spans="1:17" x14ac:dyDescent="0.25">
      <c r="A227" s="132" t="s">
        <v>83</v>
      </c>
      <c r="B227" s="229">
        <f>IF(B$61=0,0,B$61/CHI_fec!B$61)</f>
        <v>0</v>
      </c>
      <c r="C227" s="229">
        <f>IF(C$61=0,0,C$61/CHI_fec!C$61)</f>
        <v>0</v>
      </c>
      <c r="D227" s="229">
        <f>IF(D$61=0,0,D$61/CHI_fec!D$61)</f>
        <v>0</v>
      </c>
      <c r="E227" s="229">
        <f>IF(E$61=0,0,E$61/CHI_fec!E$61)</f>
        <v>0</v>
      </c>
      <c r="F227" s="229">
        <f>IF(F$61=0,0,F$61/CHI_fec!F$61)</f>
        <v>0</v>
      </c>
      <c r="G227" s="229">
        <f>IF(G$61=0,0,G$61/CHI_fec!G$61)</f>
        <v>0</v>
      </c>
      <c r="H227" s="229">
        <f>IF(H$61=0,0,H$61/CHI_fec!H$61)</f>
        <v>0</v>
      </c>
      <c r="I227" s="229">
        <f>IF(I$61=0,0,I$61/CHI_fec!I$61)</f>
        <v>0</v>
      </c>
      <c r="J227" s="229">
        <f>IF(J$61=0,0,J$61/CHI_fec!J$61)</f>
        <v>0</v>
      </c>
      <c r="K227" s="229">
        <f>IF(K$61=0,0,K$61/CHI_fec!K$61)</f>
        <v>0</v>
      </c>
      <c r="L227" s="229">
        <f>IF(L$61=0,0,L$61/CHI_fec!L$61)</f>
        <v>0</v>
      </c>
      <c r="M227" s="229">
        <f>IF(M$61=0,0,M$61/CHI_fec!M$61)</f>
        <v>0</v>
      </c>
      <c r="N227" s="229">
        <f>IF(N$61=0,0,N$61/CHI_fec!N$61)</f>
        <v>0</v>
      </c>
      <c r="O227" s="229">
        <f>IF(O$61=0,0,O$61/CHI_fec!O$61)</f>
        <v>0</v>
      </c>
      <c r="P227" s="229">
        <f>IF(P$61=0,0,P$61/CHI_fec!P$61)</f>
        <v>0</v>
      </c>
      <c r="Q227" s="229">
        <f>IF(Q$61=0,0,Q$61/CHI_fec!Q$61)</f>
        <v>0</v>
      </c>
    </row>
    <row r="228" spans="1:17" x14ac:dyDescent="0.25">
      <c r="A228" s="76" t="s">
        <v>82</v>
      </c>
      <c r="B228" s="228">
        <f>IF(B$62=0,0,B$62/CHI_fec!B$62)</f>
        <v>0</v>
      </c>
      <c r="C228" s="228">
        <f>IF(C$62=0,0,C$62/CHI_fec!C$62)</f>
        <v>0</v>
      </c>
      <c r="D228" s="228">
        <f>IF(D$62=0,0,D$62/CHI_fec!D$62)</f>
        <v>0</v>
      </c>
      <c r="E228" s="228">
        <f>IF(E$62=0,0,E$62/CHI_fec!E$62)</f>
        <v>0</v>
      </c>
      <c r="F228" s="228">
        <f>IF(F$62=0,0,F$62/CHI_fec!F$62)</f>
        <v>0</v>
      </c>
      <c r="G228" s="228">
        <f>IF(G$62=0,0,G$62/CHI_fec!G$62)</f>
        <v>0</v>
      </c>
      <c r="H228" s="228">
        <f>IF(H$62=0,0,H$62/CHI_fec!H$62)</f>
        <v>0</v>
      </c>
      <c r="I228" s="228">
        <f>IF(I$62=0,0,I$62/CHI_fec!I$62)</f>
        <v>0</v>
      </c>
      <c r="J228" s="228">
        <f>IF(J$62=0,0,J$62/CHI_fec!J$62)</f>
        <v>0</v>
      </c>
      <c r="K228" s="228">
        <f>IF(K$62=0,0,K$62/CHI_fec!K$62)</f>
        <v>0</v>
      </c>
      <c r="L228" s="228">
        <f>IF(L$62=0,0,L$62/CHI_fec!L$62)</f>
        <v>0</v>
      </c>
      <c r="M228" s="228">
        <f>IF(M$62=0,0,M$62/CHI_fec!M$62)</f>
        <v>0</v>
      </c>
      <c r="N228" s="228">
        <f>IF(N$62=0,0,N$62/CHI_fec!N$62)</f>
        <v>0</v>
      </c>
      <c r="O228" s="228">
        <f>IF(O$62=0,0,O$62/CHI_fec!O$62)</f>
        <v>0</v>
      </c>
      <c r="P228" s="228">
        <f>IF(P$62=0,0,P$62/CHI_fec!P$62)</f>
        <v>0</v>
      </c>
      <c r="Q228" s="228">
        <f>IF(Q$62=0,0,Q$62/CHI_fec!Q$62)</f>
        <v>0</v>
      </c>
    </row>
    <row r="229" spans="1:17" x14ac:dyDescent="0.25">
      <c r="A229" s="76" t="s">
        <v>81</v>
      </c>
      <c r="B229" s="228">
        <f>IF(B$63=0,0,B$63/CHI_fec!B$63)</f>
        <v>0</v>
      </c>
      <c r="C229" s="228">
        <f>IF(C$63=0,0,C$63/CHI_fec!C$63)</f>
        <v>0</v>
      </c>
      <c r="D229" s="228">
        <f>IF(D$63=0,0,D$63/CHI_fec!D$63)</f>
        <v>0</v>
      </c>
      <c r="E229" s="228">
        <f>IF(E$63=0,0,E$63/CHI_fec!E$63)</f>
        <v>0</v>
      </c>
      <c r="F229" s="228">
        <f>IF(F$63=0,0,F$63/CHI_fec!F$63)</f>
        <v>0</v>
      </c>
      <c r="G229" s="228">
        <f>IF(G$63=0,0,G$63/CHI_fec!G$63)</f>
        <v>0</v>
      </c>
      <c r="H229" s="228">
        <f>IF(H$63=0,0,H$63/CHI_fec!H$63)</f>
        <v>0</v>
      </c>
      <c r="I229" s="228">
        <f>IF(I$63=0,0,I$63/CHI_fec!I$63)</f>
        <v>0</v>
      </c>
      <c r="J229" s="228">
        <f>IF(J$63=0,0,J$63/CHI_fec!J$63)</f>
        <v>0</v>
      </c>
      <c r="K229" s="228">
        <f>IF(K$63=0,0,K$63/CHI_fec!K$63)</f>
        <v>0</v>
      </c>
      <c r="L229" s="228">
        <f>IF(L$63=0,0,L$63/CHI_fec!L$63)</f>
        <v>0</v>
      </c>
      <c r="M229" s="228">
        <f>IF(M$63=0,0,M$63/CHI_fec!M$63)</f>
        <v>0</v>
      </c>
      <c r="N229" s="228">
        <f>IF(N$63=0,0,N$63/CHI_fec!N$63)</f>
        <v>0</v>
      </c>
      <c r="O229" s="228">
        <f>IF(O$63=0,0,O$63/CHI_fec!O$63)</f>
        <v>0</v>
      </c>
      <c r="P229" s="228">
        <f>IF(P$63=0,0,P$63/CHI_fec!P$63)</f>
        <v>0</v>
      </c>
      <c r="Q229" s="228">
        <f>IF(Q$63=0,0,Q$63/CHI_fec!Q$63)</f>
        <v>0</v>
      </c>
    </row>
    <row r="230" spans="1:17" x14ac:dyDescent="0.25">
      <c r="A230" s="76" t="s">
        <v>80</v>
      </c>
      <c r="B230" s="228">
        <f>IF(B$64=0,0,B$64/CHI_fec!B$64)</f>
        <v>0</v>
      </c>
      <c r="C230" s="228">
        <f>IF(C$64=0,0,C$64/CHI_fec!C$64)</f>
        <v>0</v>
      </c>
      <c r="D230" s="228">
        <f>IF(D$64=0,0,D$64/CHI_fec!D$64)</f>
        <v>0</v>
      </c>
      <c r="E230" s="228">
        <f>IF(E$64=0,0,E$64/CHI_fec!E$64)</f>
        <v>0</v>
      </c>
      <c r="F230" s="228">
        <f>IF(F$64=0,0,F$64/CHI_fec!F$64)</f>
        <v>0</v>
      </c>
      <c r="G230" s="228">
        <f>IF(G$64=0,0,G$64/CHI_fec!G$64)</f>
        <v>0</v>
      </c>
      <c r="H230" s="228">
        <f>IF(H$64=0,0,H$64/CHI_fec!H$64)</f>
        <v>0</v>
      </c>
      <c r="I230" s="228">
        <f>IF(I$64=0,0,I$64/CHI_fec!I$64)</f>
        <v>0</v>
      </c>
      <c r="J230" s="228">
        <f>IF(J$64=0,0,J$64/CHI_fec!J$64)</f>
        <v>0</v>
      </c>
      <c r="K230" s="228">
        <f>IF(K$64=0,0,K$64/CHI_fec!K$64)</f>
        <v>0</v>
      </c>
      <c r="L230" s="228">
        <f>IF(L$64=0,0,L$64/CHI_fec!L$64)</f>
        <v>0</v>
      </c>
      <c r="M230" s="228">
        <f>IF(M$64=0,0,M$64/CHI_fec!M$64)</f>
        <v>0</v>
      </c>
      <c r="N230" s="228">
        <f>IF(N$64=0,0,N$64/CHI_fec!N$64)</f>
        <v>0</v>
      </c>
      <c r="O230" s="228">
        <f>IF(O$64=0,0,O$64/CHI_fec!O$64)</f>
        <v>0</v>
      </c>
      <c r="P230" s="228">
        <f>IF(P$64=0,0,P$64/CHI_fec!P$64)</f>
        <v>0</v>
      </c>
      <c r="Q230" s="228">
        <f>IF(Q$64=0,0,Q$64/CHI_fec!Q$64)</f>
        <v>0</v>
      </c>
    </row>
    <row r="231" spans="1:17" x14ac:dyDescent="0.25">
      <c r="A231" s="129" t="s">
        <v>79</v>
      </c>
      <c r="B231" s="227">
        <f>IF(B$65=0,0,B$65/CHI_fec!B$65)</f>
        <v>0.7046384400000002</v>
      </c>
      <c r="C231" s="227">
        <f>IF(C$65=0,0,C$65/CHI_fec!C$65)</f>
        <v>0.70427975067276194</v>
      </c>
      <c r="D231" s="227">
        <f>IF(D$65=0,0,D$65/CHI_fec!D$65)</f>
        <v>0.70427638604987686</v>
      </c>
      <c r="E231" s="227">
        <f>IF(E$65=0,0,E$65/CHI_fec!E$65)</f>
        <v>0.70463843999999998</v>
      </c>
      <c r="F231" s="227">
        <f>IF(F$65=0,0,F$65/CHI_fec!F$65)</f>
        <v>0.70463843999999998</v>
      </c>
      <c r="G231" s="227">
        <f>IF(G$65=0,0,G$65/CHI_fec!G$65)</f>
        <v>0.70463844000000009</v>
      </c>
      <c r="H231" s="227">
        <f>IF(H$65=0,0,H$65/CHI_fec!H$65)</f>
        <v>0.70463844000000009</v>
      </c>
      <c r="I231" s="227">
        <f>IF(I$65=0,0,I$65/CHI_fec!I$65)</f>
        <v>0.70463843999999998</v>
      </c>
      <c r="J231" s="227">
        <f>IF(J$65=0,0,J$65/CHI_fec!J$65)</f>
        <v>0.70463844000000009</v>
      </c>
      <c r="K231" s="227">
        <f>IF(K$65=0,0,K$65/CHI_fec!K$65)</f>
        <v>0</v>
      </c>
      <c r="L231" s="227">
        <f>IF(L$65=0,0,L$65/CHI_fec!L$65)</f>
        <v>0.70258050224941271</v>
      </c>
      <c r="M231" s="227">
        <f>IF(M$65=0,0,M$65/CHI_fec!M$65)</f>
        <v>0.70268514639204216</v>
      </c>
      <c r="N231" s="227">
        <f>IF(N$65=0,0,N$65/CHI_fec!N$65)</f>
        <v>0.90547822153368585</v>
      </c>
      <c r="O231" s="227">
        <f>IF(O$65=0,0,O$65/CHI_fec!O$65)</f>
        <v>0.70463843999999998</v>
      </c>
      <c r="P231" s="227">
        <f>IF(P$65=0,0,P$65/CHI_fec!P$65)</f>
        <v>1.0647460532725119</v>
      </c>
      <c r="Q231" s="227">
        <f>IF(Q$65=0,0,Q$65/CHI_fec!Q$65)</f>
        <v>0.70463844000000009</v>
      </c>
    </row>
    <row r="232" spans="1:17" x14ac:dyDescent="0.25">
      <c r="A232" s="127" t="s">
        <v>183</v>
      </c>
      <c r="B232" s="226">
        <f>IF(B$70=0,0,B$70/CHI_fec!B$70)</f>
        <v>2.3152405885714287</v>
      </c>
      <c r="C232" s="226">
        <f>IF(C$70=0,0,C$70/CHI_fec!C$70)</f>
        <v>2.3140620379247889</v>
      </c>
      <c r="D232" s="226">
        <f>IF(D$70=0,0,D$70/CHI_fec!D$70)</f>
        <v>2.3140509827353091</v>
      </c>
      <c r="E232" s="226">
        <f>IF(E$70=0,0,E$70/CHI_fec!E$70)</f>
        <v>2.3152405885714282</v>
      </c>
      <c r="F232" s="226">
        <f>IF(F$70=0,0,F$70/CHI_fec!F$70)</f>
        <v>2.3152405885714282</v>
      </c>
      <c r="G232" s="226">
        <f>IF(G$70=0,0,G$70/CHI_fec!G$70)</f>
        <v>2.3152405885714282</v>
      </c>
      <c r="H232" s="226">
        <f>IF(H$70=0,0,H$70/CHI_fec!H$70)</f>
        <v>2.3152405885714287</v>
      </c>
      <c r="I232" s="226">
        <f>IF(I$70=0,0,I$70/CHI_fec!I$70)</f>
        <v>2.3152405885714287</v>
      </c>
      <c r="J232" s="226">
        <f>IF(J$70=0,0,J$70/CHI_fec!J$70)</f>
        <v>2.3152405885714287</v>
      </c>
      <c r="K232" s="226">
        <f>IF(K$70=0,0,K$70/CHI_fec!K$70)</f>
        <v>2.334215314296852</v>
      </c>
      <c r="L232" s="226">
        <f>IF(L$70=0,0,L$70/CHI_fec!L$70)</f>
        <v>2.3084787931052126</v>
      </c>
      <c r="M232" s="226">
        <f>IF(M$70=0,0,M$70/CHI_fec!M$70)</f>
        <v>2.3088226238595673</v>
      </c>
      <c r="N232" s="226">
        <f>IF(N$70=0,0,N$70/CHI_fec!N$70)</f>
        <v>2.3211222302335077</v>
      </c>
      <c r="O232" s="226">
        <f>IF(O$70=0,0,O$70/CHI_fec!O$70)</f>
        <v>2.3152405885714291</v>
      </c>
      <c r="P232" s="226">
        <f>IF(P$70=0,0,P$70/CHI_fec!P$70)</f>
        <v>1.8401843288840347</v>
      </c>
      <c r="Q232" s="226">
        <f>IF(Q$70=0,0,Q$70/CHI_fec!Q$70)</f>
        <v>2.3152405885714287</v>
      </c>
    </row>
    <row r="233" spans="1:17" x14ac:dyDescent="0.25">
      <c r="A233" s="127" t="s">
        <v>181</v>
      </c>
      <c r="B233" s="226">
        <f>IF(B$83=0,0,B$83/CHI_fec!B$83)</f>
        <v>2.1150293187988161</v>
      </c>
      <c r="C233" s="226">
        <f>IF(C$83=0,0,C$83/CHI_fec!C$83)</f>
        <v>2.3100437550876669</v>
      </c>
      <c r="D233" s="226">
        <f>IF(D$83=0,0,D$83/CHI_fec!D$83)</f>
        <v>2.3662910067932872</v>
      </c>
      <c r="E233" s="226">
        <f>IF(E$83=0,0,E$83/CHI_fec!E$83)</f>
        <v>1.7150179256993825</v>
      </c>
      <c r="F233" s="226">
        <f>IF(F$83=0,0,F$83/CHI_fec!F$83)</f>
        <v>1.3848589492107171</v>
      </c>
      <c r="G233" s="226">
        <f>IF(G$83=0,0,G$83/CHI_fec!G$83)</f>
        <v>1.1536833457154223</v>
      </c>
      <c r="H233" s="226">
        <f>IF(H$83=0,0,H$83/CHI_fec!H$83)</f>
        <v>0.37857514103140993</v>
      </c>
      <c r="I233" s="226">
        <f>IF(I$83=0,0,I$83/CHI_fec!I$83)</f>
        <v>0.60063714595872963</v>
      </c>
      <c r="J233" s="226">
        <f>IF(J$83=0,0,J$83/CHI_fec!J$83)</f>
        <v>1.3210319037094163</v>
      </c>
      <c r="K233" s="226">
        <f>IF(K$83=0,0,K$83/CHI_fec!K$83)</f>
        <v>0.62002031261433932</v>
      </c>
      <c r="L233" s="226">
        <f>IF(L$83=0,0,L$83/CHI_fec!L$83)</f>
        <v>2.0281121126606516</v>
      </c>
      <c r="M233" s="226">
        <f>IF(M$83=0,0,M$83/CHI_fec!M$83)</f>
        <v>1.5921024043541738</v>
      </c>
      <c r="N233" s="226">
        <f>IF(N$83=0,0,N$83/CHI_fec!N$83)</f>
        <v>1.4927469588675315</v>
      </c>
      <c r="O233" s="226">
        <f>IF(O$83=0,0,O$83/CHI_fec!O$83)</f>
        <v>0.82467152277967626</v>
      </c>
      <c r="P233" s="226">
        <f>IF(P$83=0,0,P$83/CHI_fec!P$83)</f>
        <v>1.3923468441404407</v>
      </c>
      <c r="Q233" s="226">
        <f>IF(Q$83=0,0,Q$83/CHI_fec!Q$83)</f>
        <v>1.0316159271102348</v>
      </c>
    </row>
    <row r="234" spans="1:17" x14ac:dyDescent="0.25">
      <c r="A234" s="127" t="s">
        <v>180</v>
      </c>
      <c r="B234" s="225">
        <f>IF(B$91=0,0,B$91/CHI_fec!B$91)</f>
        <v>2.3207429422558583</v>
      </c>
      <c r="C234" s="225">
        <f>IF(C$91=0,0,C$91/CHI_fec!C$91)</f>
        <v>2.3423362327200716</v>
      </c>
      <c r="D234" s="225">
        <f>IF(D$91=0,0,D$91/CHI_fec!D$91)</f>
        <v>2.3409202848442061</v>
      </c>
      <c r="E234" s="225">
        <f>IF(E$91=0,0,E$91/CHI_fec!E$91)</f>
        <v>2.2712816009119989</v>
      </c>
      <c r="F234" s="225">
        <f>IF(F$91=0,0,F$91/CHI_fec!F$91)</f>
        <v>2.2317970663879585</v>
      </c>
      <c r="G234" s="225">
        <f>IF(G$91=0,0,G$91/CHI_fec!G$91)</f>
        <v>2.1992069188901806</v>
      </c>
      <c r="H234" s="225">
        <f>IF(H$91=0,0,H$91/CHI_fec!H$91)</f>
        <v>2.1123684409237691</v>
      </c>
      <c r="I234" s="225">
        <f>IF(I$91=0,0,I$91/CHI_fec!I$91)</f>
        <v>2.1386017586545965</v>
      </c>
      <c r="J234" s="225">
        <f>IF(J$91=0,0,J$91/CHI_fec!J$91)</f>
        <v>2.2123043537567941</v>
      </c>
      <c r="K234" s="225">
        <f>IF(K$91=0,0,K$91/CHI_fec!K$91)</f>
        <v>2.0838791791403777</v>
      </c>
      <c r="L234" s="225">
        <f>IF(L$91=0,0,L$91/CHI_fec!L$91)</f>
        <v>2.3042762601175553</v>
      </c>
      <c r="M234" s="225">
        <f>IF(M$91=0,0,M$91/CHI_fec!M$91)</f>
        <v>2.2522620512724916</v>
      </c>
      <c r="N234" s="225">
        <f>IF(N$91=0,0,N$91/CHI_fec!N$91)</f>
        <v>2.2513199159682209</v>
      </c>
      <c r="O234" s="225">
        <f>IF(O$91=0,0,O$91/CHI_fec!O$91)</f>
        <v>2.165900006733561</v>
      </c>
      <c r="P234" s="225">
        <f>IF(P$91=0,0,P$91/CHI_fec!P$91)</f>
        <v>1.8099128482426001</v>
      </c>
      <c r="Q234" s="225">
        <f>IF(Q$91=0,0,Q$91/CHI_fec!Q$91)</f>
        <v>2.1907333352532286</v>
      </c>
    </row>
    <row r="235" spans="1:17" x14ac:dyDescent="0.25">
      <c r="A235" s="72" t="s">
        <v>179</v>
      </c>
      <c r="B235" s="224">
        <f>IF(B$105=0,0,B$105/CHI_fec!B$105)</f>
        <v>0</v>
      </c>
      <c r="C235" s="224">
        <f>IF(C$105=0,0,C$105/CHI_fec!C$105)</f>
        <v>0</v>
      </c>
      <c r="D235" s="224">
        <f>IF(D$105=0,0,D$105/CHI_fec!D$105)</f>
        <v>0</v>
      </c>
      <c r="E235" s="224">
        <f>IF(E$105=0,0,E$105/CHI_fec!E$105)</f>
        <v>0</v>
      </c>
      <c r="F235" s="224">
        <f>IF(F$105=0,0,F$105/CHI_fec!F$105)</f>
        <v>0</v>
      </c>
      <c r="G235" s="224">
        <f>IF(G$105=0,0,G$105/CHI_fec!G$105)</f>
        <v>0</v>
      </c>
      <c r="H235" s="224">
        <f>IF(H$105=0,0,H$105/CHI_fec!H$105)</f>
        <v>0</v>
      </c>
      <c r="I235" s="224">
        <f>IF(I$105=0,0,I$105/CHI_fec!I$105)</f>
        <v>0</v>
      </c>
      <c r="J235" s="224">
        <f>IF(J$105=0,0,J$105/CHI_fec!J$105)</f>
        <v>0</v>
      </c>
      <c r="K235" s="224">
        <f>IF(K$105=0,0,K$105/CHI_fec!K$105)</f>
        <v>0</v>
      </c>
      <c r="L235" s="224">
        <f>IF(L$105=0,0,L$105/CHI_fec!L$105)</f>
        <v>0</v>
      </c>
      <c r="M235" s="224">
        <f>IF(M$105=0,0,M$105/CHI_fec!M$105)</f>
        <v>0</v>
      </c>
      <c r="N235" s="224">
        <f>IF(N$105=0,0,N$105/CHI_fec!N$105)</f>
        <v>0</v>
      </c>
      <c r="O235" s="224">
        <f>IF(O$105=0,0,O$105/CHI_fec!O$105)</f>
        <v>0</v>
      </c>
      <c r="P235" s="224">
        <f>IF(P$105=0,0,P$105/CHI_fec!P$105)</f>
        <v>0</v>
      </c>
      <c r="Q235" s="224">
        <f>IF(Q$105=0,0,Q$105/CHI_fec!Q$105)</f>
        <v>0</v>
      </c>
    </row>
    <row r="236" spans="1:17" x14ac:dyDescent="0.25">
      <c r="A236" s="40"/>
      <c r="B236" s="40"/>
      <c r="C236" s="40"/>
      <c r="D236" s="40"/>
      <c r="E236" s="40"/>
      <c r="F236" s="40"/>
      <c r="G236" s="40"/>
      <c r="H236" s="40"/>
      <c r="I236" s="40"/>
      <c r="J236" s="40"/>
      <c r="K236" s="40"/>
      <c r="L236" s="40"/>
      <c r="M236" s="40"/>
      <c r="N236" s="40"/>
      <c r="O236" s="40"/>
      <c r="P236" s="40"/>
      <c r="Q236" s="40"/>
    </row>
    <row r="237" spans="1:17" x14ac:dyDescent="0.25">
      <c r="A237" s="78" t="s">
        <v>39</v>
      </c>
      <c r="B237" s="230">
        <f>IF(B$108=0,0,B$108/CHI_fec!B$108)</f>
        <v>1.2105171142123818</v>
      </c>
      <c r="C237" s="230">
        <f>IF(C$108=0,0,C$108/CHI_fec!C$108)</f>
        <v>1.2893330392634008</v>
      </c>
      <c r="D237" s="230">
        <f>IF(D$108=0,0,D$108/CHI_fec!D$108)</f>
        <v>1.305436915338408</v>
      </c>
      <c r="E237" s="230">
        <f>IF(E$108=0,0,E$108/CHI_fec!E$108)</f>
        <v>1.0459551773063138</v>
      </c>
      <c r="F237" s="230">
        <f>IF(F$108=0,0,F$108/CHI_fec!F$108)</f>
        <v>0.91125703123942459</v>
      </c>
      <c r="G237" s="230">
        <f>IF(G$108=0,0,G$108/CHI_fec!G$108)</f>
        <v>0.81278327228931402</v>
      </c>
      <c r="H237" s="230">
        <f>IF(H$108=0,0,H$108/CHI_fec!H$108)</f>
        <v>0.50148380834307593</v>
      </c>
      <c r="I237" s="230">
        <f>IF(I$108=0,0,I$108/CHI_fec!I$108)</f>
        <v>0.59180831636316389</v>
      </c>
      <c r="J237" s="230">
        <f>IF(J$108=0,0,J$108/CHI_fec!J$108)</f>
        <v>0.87523943761422818</v>
      </c>
      <c r="K237" s="230">
        <f>IF(K$108=0,0,K$108/CHI_fec!K$108)</f>
        <v>0.51918817952684093</v>
      </c>
      <c r="L237" s="230">
        <f>IF(L$108=0,0,L$108/CHI_fec!L$108)</f>
        <v>1.174013712898281</v>
      </c>
      <c r="M237" s="230">
        <f>IF(M$108=0,0,M$108/CHI_fec!M$108)</f>
        <v>0.99603265779771144</v>
      </c>
      <c r="N237" s="230">
        <f>IF(N$108=0,0,N$108/CHI_fec!N$108)</f>
        <v>0.96322714468343396</v>
      </c>
      <c r="O237" s="230">
        <f>IF(O$108=0,0,O$108/CHI_fec!O$108)</f>
        <v>0.68363499686103557</v>
      </c>
      <c r="P237" s="230">
        <f>IF(P$108=0,0,P$108/CHI_fec!P$108)</f>
        <v>0.92721065903234856</v>
      </c>
      <c r="Q237" s="230">
        <f>IF(Q$108=0,0,Q$108/CHI_fec!Q$108)</f>
        <v>0.76813505278667149</v>
      </c>
    </row>
    <row r="238" spans="1:17" x14ac:dyDescent="0.25">
      <c r="A238" s="132" t="s">
        <v>83</v>
      </c>
      <c r="B238" s="229">
        <f>IF(B$109=0,0,B$109/CHI_fec!B$109)</f>
        <v>0</v>
      </c>
      <c r="C238" s="229">
        <f>IF(C$109=0,0,C$109/CHI_fec!C$109)</f>
        <v>0</v>
      </c>
      <c r="D238" s="229">
        <f>IF(D$109=0,0,D$109/CHI_fec!D$109)</f>
        <v>0</v>
      </c>
      <c r="E238" s="229">
        <f>IF(E$109=0,0,E$109/CHI_fec!E$109)</f>
        <v>0</v>
      </c>
      <c r="F238" s="229">
        <f>IF(F$109=0,0,F$109/CHI_fec!F$109)</f>
        <v>0</v>
      </c>
      <c r="G238" s="229">
        <f>IF(G$109=0,0,G$109/CHI_fec!G$109)</f>
        <v>0</v>
      </c>
      <c r="H238" s="229">
        <f>IF(H$109=0,0,H$109/CHI_fec!H$109)</f>
        <v>0</v>
      </c>
      <c r="I238" s="229">
        <f>IF(I$109=0,0,I$109/CHI_fec!I$109)</f>
        <v>0</v>
      </c>
      <c r="J238" s="229">
        <f>IF(J$109=0,0,J$109/CHI_fec!J$109)</f>
        <v>0</v>
      </c>
      <c r="K238" s="229">
        <f>IF(K$109=0,0,K$109/CHI_fec!K$109)</f>
        <v>0</v>
      </c>
      <c r="L238" s="229">
        <f>IF(L$109=0,0,L$109/CHI_fec!L$109)</f>
        <v>0</v>
      </c>
      <c r="M238" s="229">
        <f>IF(M$109=0,0,M$109/CHI_fec!M$109)</f>
        <v>0</v>
      </c>
      <c r="N238" s="229">
        <f>IF(N$109=0,0,N$109/CHI_fec!N$109)</f>
        <v>0</v>
      </c>
      <c r="O238" s="229">
        <f>IF(O$109=0,0,O$109/CHI_fec!O$109)</f>
        <v>0</v>
      </c>
      <c r="P238" s="229">
        <f>IF(P$109=0,0,P$109/CHI_fec!P$109)</f>
        <v>0</v>
      </c>
      <c r="Q238" s="229">
        <f>IF(Q$109=0,0,Q$109/CHI_fec!Q$109)</f>
        <v>0</v>
      </c>
    </row>
    <row r="239" spans="1:17" x14ac:dyDescent="0.25">
      <c r="A239" s="76" t="s">
        <v>82</v>
      </c>
      <c r="B239" s="228">
        <f>IF(B$110=0,0,B$110/CHI_fec!B$110)</f>
        <v>0</v>
      </c>
      <c r="C239" s="228">
        <f>IF(C$110=0,0,C$110/CHI_fec!C$110)</f>
        <v>0</v>
      </c>
      <c r="D239" s="228">
        <f>IF(D$110=0,0,D$110/CHI_fec!D$110)</f>
        <v>0</v>
      </c>
      <c r="E239" s="228">
        <f>IF(E$110=0,0,E$110/CHI_fec!E$110)</f>
        <v>0</v>
      </c>
      <c r="F239" s="228">
        <f>IF(F$110=0,0,F$110/CHI_fec!F$110)</f>
        <v>0</v>
      </c>
      <c r="G239" s="228">
        <f>IF(G$110=0,0,G$110/CHI_fec!G$110)</f>
        <v>0</v>
      </c>
      <c r="H239" s="228">
        <f>IF(H$110=0,0,H$110/CHI_fec!H$110)</f>
        <v>0</v>
      </c>
      <c r="I239" s="228">
        <f>IF(I$110=0,0,I$110/CHI_fec!I$110)</f>
        <v>0</v>
      </c>
      <c r="J239" s="228">
        <f>IF(J$110=0,0,J$110/CHI_fec!J$110)</f>
        <v>0</v>
      </c>
      <c r="K239" s="228">
        <f>IF(K$110=0,0,K$110/CHI_fec!K$110)</f>
        <v>0</v>
      </c>
      <c r="L239" s="228">
        <f>IF(L$110=0,0,L$110/CHI_fec!L$110)</f>
        <v>0</v>
      </c>
      <c r="M239" s="228">
        <f>IF(M$110=0,0,M$110/CHI_fec!M$110)</f>
        <v>0</v>
      </c>
      <c r="N239" s="228">
        <f>IF(N$110=0,0,N$110/CHI_fec!N$110)</f>
        <v>0</v>
      </c>
      <c r="O239" s="228">
        <f>IF(O$110=0,0,O$110/CHI_fec!O$110)</f>
        <v>0</v>
      </c>
      <c r="P239" s="228">
        <f>IF(P$110=0,0,P$110/CHI_fec!P$110)</f>
        <v>0</v>
      </c>
      <c r="Q239" s="228">
        <f>IF(Q$110=0,0,Q$110/CHI_fec!Q$110)</f>
        <v>0</v>
      </c>
    </row>
    <row r="240" spans="1:17" x14ac:dyDescent="0.25">
      <c r="A240" s="76" t="s">
        <v>81</v>
      </c>
      <c r="B240" s="228">
        <f>IF(B$111=0,0,B$111/CHI_fec!B$111)</f>
        <v>0</v>
      </c>
      <c r="C240" s="228">
        <f>IF(C$111=0,0,C$111/CHI_fec!C$111)</f>
        <v>0</v>
      </c>
      <c r="D240" s="228">
        <f>IF(D$111=0,0,D$111/CHI_fec!D$111)</f>
        <v>0</v>
      </c>
      <c r="E240" s="228">
        <f>IF(E$111=0,0,E$111/CHI_fec!E$111)</f>
        <v>0</v>
      </c>
      <c r="F240" s="228">
        <f>IF(F$111=0,0,F$111/CHI_fec!F$111)</f>
        <v>0</v>
      </c>
      <c r="G240" s="228">
        <f>IF(G$111=0,0,G$111/CHI_fec!G$111)</f>
        <v>0</v>
      </c>
      <c r="H240" s="228">
        <f>IF(H$111=0,0,H$111/CHI_fec!H$111)</f>
        <v>0</v>
      </c>
      <c r="I240" s="228">
        <f>IF(I$111=0,0,I$111/CHI_fec!I$111)</f>
        <v>0</v>
      </c>
      <c r="J240" s="228">
        <f>IF(J$111=0,0,J$111/CHI_fec!J$111)</f>
        <v>0</v>
      </c>
      <c r="K240" s="228">
        <f>IF(K$111=0,0,K$111/CHI_fec!K$111)</f>
        <v>0</v>
      </c>
      <c r="L240" s="228">
        <f>IF(L$111=0,0,L$111/CHI_fec!L$111)</f>
        <v>0</v>
      </c>
      <c r="M240" s="228">
        <f>IF(M$111=0,0,M$111/CHI_fec!M$111)</f>
        <v>0</v>
      </c>
      <c r="N240" s="228">
        <f>IF(N$111=0,0,N$111/CHI_fec!N$111)</f>
        <v>0</v>
      </c>
      <c r="O240" s="228">
        <f>IF(O$111=0,0,O$111/CHI_fec!O$111)</f>
        <v>0</v>
      </c>
      <c r="P240" s="228">
        <f>IF(P$111=0,0,P$111/CHI_fec!P$111)</f>
        <v>0</v>
      </c>
      <c r="Q240" s="228">
        <f>IF(Q$111=0,0,Q$111/CHI_fec!Q$111)</f>
        <v>0</v>
      </c>
    </row>
    <row r="241" spans="1:17" x14ac:dyDescent="0.25">
      <c r="A241" s="76" t="s">
        <v>80</v>
      </c>
      <c r="B241" s="228">
        <f>IF(B$112=0,0,B$112/CHI_fec!B$112)</f>
        <v>0</v>
      </c>
      <c r="C241" s="228">
        <f>IF(C$112=0,0,C$112/CHI_fec!C$112)</f>
        <v>0</v>
      </c>
      <c r="D241" s="228">
        <f>IF(D$112=0,0,D$112/CHI_fec!D$112)</f>
        <v>0</v>
      </c>
      <c r="E241" s="228">
        <f>IF(E$112=0,0,E$112/CHI_fec!E$112)</f>
        <v>0</v>
      </c>
      <c r="F241" s="228">
        <f>IF(F$112=0,0,F$112/CHI_fec!F$112)</f>
        <v>0</v>
      </c>
      <c r="G241" s="228">
        <f>IF(G$112=0,0,G$112/CHI_fec!G$112)</f>
        <v>0</v>
      </c>
      <c r="H241" s="228">
        <f>IF(H$112=0,0,H$112/CHI_fec!H$112)</f>
        <v>0</v>
      </c>
      <c r="I241" s="228">
        <f>IF(I$112=0,0,I$112/CHI_fec!I$112)</f>
        <v>0</v>
      </c>
      <c r="J241" s="228">
        <f>IF(J$112=0,0,J$112/CHI_fec!J$112)</f>
        <v>0</v>
      </c>
      <c r="K241" s="228">
        <f>IF(K$112=0,0,K$112/CHI_fec!K$112)</f>
        <v>0</v>
      </c>
      <c r="L241" s="228">
        <f>IF(L$112=0,0,L$112/CHI_fec!L$112)</f>
        <v>0</v>
      </c>
      <c r="M241" s="228">
        <f>IF(M$112=0,0,M$112/CHI_fec!M$112)</f>
        <v>0</v>
      </c>
      <c r="N241" s="228">
        <f>IF(N$112=0,0,N$112/CHI_fec!N$112)</f>
        <v>0</v>
      </c>
      <c r="O241" s="228">
        <f>IF(O$112=0,0,O$112/CHI_fec!O$112)</f>
        <v>0</v>
      </c>
      <c r="P241" s="228">
        <f>IF(P$112=0,0,P$112/CHI_fec!P$112)</f>
        <v>0</v>
      </c>
      <c r="Q241" s="228">
        <f>IF(Q$112=0,0,Q$112/CHI_fec!Q$112)</f>
        <v>0</v>
      </c>
    </row>
    <row r="242" spans="1:17" x14ac:dyDescent="0.25">
      <c r="A242" s="129" t="s">
        <v>79</v>
      </c>
      <c r="B242" s="227">
        <f>IF(B$113=0,0,B$113/CHI_fec!B$113)</f>
        <v>0.70463843999999998</v>
      </c>
      <c r="C242" s="227">
        <f>IF(C$113=0,0,C$113/CHI_fec!C$113)</f>
        <v>0.70427975067276194</v>
      </c>
      <c r="D242" s="227">
        <f>IF(D$113=0,0,D$113/CHI_fec!D$113)</f>
        <v>0.70427638604987686</v>
      </c>
      <c r="E242" s="227">
        <f>IF(E$113=0,0,E$113/CHI_fec!E$113)</f>
        <v>0.70463843999999998</v>
      </c>
      <c r="F242" s="227">
        <f>IF(F$113=0,0,F$113/CHI_fec!F$113)</f>
        <v>0.70463844000000009</v>
      </c>
      <c r="G242" s="227">
        <f>IF(G$113=0,0,G$113/CHI_fec!G$113)</f>
        <v>0.70463843999999998</v>
      </c>
      <c r="H242" s="227">
        <f>IF(H$113=0,0,H$113/CHI_fec!H$113)</f>
        <v>0.70463844000000009</v>
      </c>
      <c r="I242" s="227">
        <f>IF(I$113=0,0,I$113/CHI_fec!I$113)</f>
        <v>0.7046384400000002</v>
      </c>
      <c r="J242" s="227">
        <f>IF(J$113=0,0,J$113/CHI_fec!J$113)</f>
        <v>0.7046384400000002</v>
      </c>
      <c r="K242" s="227">
        <f>IF(K$113=0,0,K$113/CHI_fec!K$113)</f>
        <v>0</v>
      </c>
      <c r="L242" s="227">
        <f>IF(L$113=0,0,L$113/CHI_fec!L$113)</f>
        <v>0.70258050224941271</v>
      </c>
      <c r="M242" s="227">
        <f>IF(M$113=0,0,M$113/CHI_fec!M$113)</f>
        <v>0.70268514639204216</v>
      </c>
      <c r="N242" s="227">
        <f>IF(N$113=0,0,N$113/CHI_fec!N$113)</f>
        <v>0.90547822153368607</v>
      </c>
      <c r="O242" s="227">
        <f>IF(O$113=0,0,O$113/CHI_fec!O$113)</f>
        <v>0.7046384400000002</v>
      </c>
      <c r="P242" s="227">
        <f>IF(P$113=0,0,P$113/CHI_fec!P$113)</f>
        <v>1.0647460532725124</v>
      </c>
      <c r="Q242" s="227">
        <f>IF(Q$113=0,0,Q$113/CHI_fec!Q$113)</f>
        <v>0.70463844000000031</v>
      </c>
    </row>
    <row r="243" spans="1:17" x14ac:dyDescent="0.25">
      <c r="A243" s="127" t="s">
        <v>182</v>
      </c>
      <c r="B243" s="226">
        <f>IF(B$118=0,0,B$118/CHI_fec!B$118)</f>
        <v>1.9964755800000002</v>
      </c>
      <c r="C243" s="226">
        <f>IF(C$118=0,0,C$118/CHI_fec!C$118)</f>
        <v>1.9954592935728253</v>
      </c>
      <c r="D243" s="226">
        <f>IF(D$118=0,0,D$118/CHI_fec!D$118)</f>
        <v>1.9954497604746508</v>
      </c>
      <c r="E243" s="226">
        <f>IF(E$118=0,0,E$118/CHI_fec!E$118)</f>
        <v>1.99647558</v>
      </c>
      <c r="F243" s="226">
        <f>IF(F$118=0,0,F$118/CHI_fec!F$118)</f>
        <v>1.99647558</v>
      </c>
      <c r="G243" s="226">
        <f>IF(G$118=0,0,G$118/CHI_fec!G$118)</f>
        <v>1.9964755799999998</v>
      </c>
      <c r="H243" s="226">
        <f>IF(H$118=0,0,H$118/CHI_fec!H$118)</f>
        <v>1.9964755800000002</v>
      </c>
      <c r="I243" s="226">
        <f>IF(I$118=0,0,I$118/CHI_fec!I$118)</f>
        <v>1.9964755800000002</v>
      </c>
      <c r="J243" s="226">
        <f>IF(J$118=0,0,J$118/CHI_fec!J$118)</f>
        <v>1.99647558</v>
      </c>
      <c r="K243" s="226">
        <f>IF(K$118=0,0,K$118/CHI_fec!K$118)</f>
        <v>2.0128378434878651</v>
      </c>
      <c r="L243" s="226">
        <f>IF(L$118=0,0,L$118/CHI_fec!L$118)</f>
        <v>1.9906447563733356</v>
      </c>
      <c r="M243" s="226">
        <f>IF(M$118=0,0,M$118/CHI_fec!M$118)</f>
        <v>1.9909412481107864</v>
      </c>
      <c r="N243" s="226">
        <f>IF(N$118=0,0,N$118/CHI_fec!N$118)</f>
        <v>2.0015474304187499</v>
      </c>
      <c r="O243" s="226">
        <f>IF(O$118=0,0,O$118/CHI_fec!O$118)</f>
        <v>1.9964755800000002</v>
      </c>
      <c r="P243" s="226">
        <f>IF(P$118=0,0,P$118/CHI_fec!P$118)</f>
        <v>2.003028444501342</v>
      </c>
      <c r="Q243" s="226">
        <f>IF(Q$118=0,0,Q$118/CHI_fec!Q$118)</f>
        <v>1.99647558</v>
      </c>
    </row>
    <row r="244" spans="1:17" x14ac:dyDescent="0.25">
      <c r="A244" s="127" t="s">
        <v>181</v>
      </c>
      <c r="B244" s="226">
        <f>IF(B$131=0,0,B$131/CHI_fec!B$131)</f>
        <v>2.1150293187988161</v>
      </c>
      <c r="C244" s="226">
        <f>IF(C$131=0,0,C$131/CHI_fec!C$131)</f>
        <v>2.310043755087666</v>
      </c>
      <c r="D244" s="226">
        <f>IF(D$131=0,0,D$131/CHI_fec!D$131)</f>
        <v>2.3662910067932867</v>
      </c>
      <c r="E244" s="226">
        <f>IF(E$131=0,0,E$131/CHI_fec!E$131)</f>
        <v>1.7150179256993829</v>
      </c>
      <c r="F244" s="226">
        <f>IF(F$131=0,0,F$131/CHI_fec!F$131)</f>
        <v>1.3848589492107168</v>
      </c>
      <c r="G244" s="226">
        <f>IF(G$131=0,0,G$131/CHI_fec!G$131)</f>
        <v>1.1536833457154227</v>
      </c>
      <c r="H244" s="226">
        <f>IF(H$131=0,0,H$131/CHI_fec!H$131)</f>
        <v>0.37857514103140988</v>
      </c>
      <c r="I244" s="226">
        <f>IF(I$131=0,0,I$131/CHI_fec!I$131)</f>
        <v>0.60063714595872963</v>
      </c>
      <c r="J244" s="226">
        <f>IF(J$131=0,0,J$131/CHI_fec!J$131)</f>
        <v>1.3210319037094163</v>
      </c>
      <c r="K244" s="226">
        <f>IF(K$131=0,0,K$131/CHI_fec!K$131)</f>
        <v>0.62002031261433921</v>
      </c>
      <c r="L244" s="226">
        <f>IF(L$131=0,0,L$131/CHI_fec!L$131)</f>
        <v>2.0281121126606516</v>
      </c>
      <c r="M244" s="226">
        <f>IF(M$131=0,0,M$131/CHI_fec!M$131)</f>
        <v>1.5921024043541738</v>
      </c>
      <c r="N244" s="226">
        <f>IF(N$131=0,0,N$131/CHI_fec!N$131)</f>
        <v>1.4927469588675311</v>
      </c>
      <c r="O244" s="226">
        <f>IF(O$131=0,0,O$131/CHI_fec!O$131)</f>
        <v>0.82467152277967615</v>
      </c>
      <c r="P244" s="226">
        <f>IF(P$131=0,0,P$131/CHI_fec!P$131)</f>
        <v>1.3923468441404405</v>
      </c>
      <c r="Q244" s="226">
        <f>IF(Q$131=0,0,Q$131/CHI_fec!Q$131)</f>
        <v>1.0316159271102345</v>
      </c>
    </row>
    <row r="245" spans="1:17" x14ac:dyDescent="0.25">
      <c r="A245" s="127" t="s">
        <v>180</v>
      </c>
      <c r="B245" s="225">
        <f>IF(B$139=0,0,B$139/CHI_fec!B$139)</f>
        <v>2.1949771133696205</v>
      </c>
      <c r="C245" s="225">
        <f>IF(C$139=0,0,C$139/CHI_fec!C$139)</f>
        <v>2.318740735472117</v>
      </c>
      <c r="D245" s="225">
        <f>IF(D$139=0,0,D$139/CHI_fec!D$139)</f>
        <v>2.3110269037059039</v>
      </c>
      <c r="E245" s="225">
        <f>IF(E$139=0,0,E$139/CHI_fec!E$139)</f>
        <v>1.9237640916674599</v>
      </c>
      <c r="F245" s="225">
        <f>IF(F$139=0,0,F$139/CHI_fec!F$139)</f>
        <v>1.7072572273606379</v>
      </c>
      <c r="G245" s="225">
        <f>IF(G$139=0,0,G$139/CHI_fec!G$139)</f>
        <v>1.5285545852478233</v>
      </c>
      <c r="H245" s="225">
        <f>IF(H$139=0,0,H$139/CHI_fec!H$139)</f>
        <v>1.052390264398668</v>
      </c>
      <c r="I245" s="225">
        <f>IF(I$139=0,0,I$139/CHI_fec!I$139)</f>
        <v>1.1962362899560397</v>
      </c>
      <c r="J245" s="225">
        <f>IF(J$139=0,0,J$139/CHI_fec!J$139)</f>
        <v>1.6003721864330855</v>
      </c>
      <c r="K245" s="225">
        <f>IF(K$139=0,0,K$139/CHI_fec!K$139)</f>
        <v>0.80987122643864673</v>
      </c>
      <c r="L245" s="225">
        <f>IF(L$139=0,0,L$139/CHI_fec!L$139)</f>
        <v>2.1354395426950386</v>
      </c>
      <c r="M245" s="225">
        <f>IF(M$139=0,0,M$139/CHI_fec!M$139)</f>
        <v>1.8486644489519748</v>
      </c>
      <c r="N245" s="225">
        <f>IF(N$139=0,0,N$139/CHI_fec!N$139)</f>
        <v>1.787555994468027</v>
      </c>
      <c r="O245" s="225">
        <f>IF(O$139=0,0,O$139/CHI_fec!O$139)</f>
        <v>1.3459216835890271</v>
      </c>
      <c r="P245" s="225">
        <f>IF(P$139=0,0,P$139/CHI_fec!P$139)</f>
        <v>1.7220886093496561</v>
      </c>
      <c r="Q245" s="225">
        <f>IF(Q$139=0,0,Q$139/CHI_fec!Q$139)</f>
        <v>1.4820911016385343</v>
      </c>
    </row>
    <row r="246" spans="1:17" x14ac:dyDescent="0.25">
      <c r="A246" s="72" t="s">
        <v>179</v>
      </c>
      <c r="B246" s="224">
        <f>IF(B$153=0,0,B$153/CHI_fec!B$153)</f>
        <v>0</v>
      </c>
      <c r="C246" s="224">
        <f>IF(C$153=0,0,C$153/CHI_fec!C$153)</f>
        <v>0</v>
      </c>
      <c r="D246" s="224">
        <f>IF(D$153=0,0,D$153/CHI_fec!D$153)</f>
        <v>0</v>
      </c>
      <c r="E246" s="224">
        <f>IF(E$153=0,0,E$153/CHI_fec!E$153)</f>
        <v>0</v>
      </c>
      <c r="F246" s="224">
        <f>IF(F$153=0,0,F$153/CHI_fec!F$153)</f>
        <v>0</v>
      </c>
      <c r="G246" s="224">
        <f>IF(G$153=0,0,G$153/CHI_fec!G$153)</f>
        <v>0</v>
      </c>
      <c r="H246" s="224">
        <f>IF(H$153=0,0,H$153/CHI_fec!H$153)</f>
        <v>0</v>
      </c>
      <c r="I246" s="224">
        <f>IF(I$153=0,0,I$153/CHI_fec!I$153)</f>
        <v>0</v>
      </c>
      <c r="J246" s="224">
        <f>IF(J$153=0,0,J$153/CHI_fec!J$153)</f>
        <v>0</v>
      </c>
      <c r="K246" s="224">
        <f>IF(K$153=0,0,K$153/CHI_fec!K$153)</f>
        <v>0</v>
      </c>
      <c r="L246" s="224">
        <f>IF(L$153=0,0,L$153/CHI_fec!L$153)</f>
        <v>0</v>
      </c>
      <c r="M246" s="224">
        <f>IF(M$153=0,0,M$153/CHI_fec!M$153)</f>
        <v>0</v>
      </c>
      <c r="N246" s="224">
        <f>IF(N$153=0,0,N$153/CHI_fec!N$153)</f>
        <v>0</v>
      </c>
      <c r="O246" s="224">
        <f>IF(O$153=0,0,O$153/CHI_fec!O$153)</f>
        <v>0</v>
      </c>
      <c r="P246" s="224">
        <f>IF(P$153=0,0,P$153/CHI_fec!P$153)</f>
        <v>0</v>
      </c>
      <c r="Q246" s="224">
        <f>IF(Q$153=0,0,Q$153/CHI_fec!Q$153)</f>
        <v>0</v>
      </c>
    </row>
    <row r="249" spans="1:17" x14ac:dyDescent="0.25">
      <c r="B249" s="13"/>
    </row>
    <row r="250" spans="1:17" x14ac:dyDescent="0.25">
      <c r="B250" s="13"/>
    </row>
    <row r="251" spans="1:17" x14ac:dyDescent="0.25">
      <c r="B251" s="13"/>
    </row>
    <row r="252" spans="1:17" x14ac:dyDescent="0.25">
      <c r="B252" s="13"/>
    </row>
    <row r="253" spans="1:17" x14ac:dyDescent="0.25">
      <c r="B253" s="13"/>
    </row>
    <row r="254" spans="1:17" x14ac:dyDescent="0.25">
      <c r="B254" s="13"/>
    </row>
    <row r="255" spans="1:17" x14ac:dyDescent="0.25">
      <c r="B255" s="13"/>
    </row>
  </sheetData>
  <pageMargins left="0.39370078740157483" right="0.39370078740157483" top="0.39370078740157483" bottom="0.39370078740157483" header="0.31496062992125984" footer="0.31496062992125984"/>
  <pageSetup paperSize="9" scale="28" orientation="portrait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4" tint="0.79998168889431442"/>
    <pageSetUpPr fitToPage="1"/>
  </sheetPr>
  <dimension ref="A1:Q78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17" width="9.7109375" style="14" customWidth="1"/>
    <col min="18" max="16384" width="9.140625" style="13"/>
  </cols>
  <sheetData>
    <row r="1" spans="1:17" ht="12.75" x14ac:dyDescent="0.25">
      <c r="A1" s="12" t="s">
        <v>367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2" spans="1:17" x14ac:dyDescent="0.25"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</row>
    <row r="3" spans="1:17" x14ac:dyDescent="0.25">
      <c r="A3" s="31" t="s">
        <v>78</v>
      </c>
      <c r="B3" s="46">
        <f>SUM(B4:B6)</f>
        <v>561.54732448104573</v>
      </c>
      <c r="C3" s="46">
        <f t="shared" ref="C3:Q3" si="0">SUM(C4:C6)</f>
        <v>572.6912471009332</v>
      </c>
      <c r="D3" s="46">
        <f t="shared" si="0"/>
        <v>612.43176007186764</v>
      </c>
      <c r="E3" s="46">
        <f t="shared" si="0"/>
        <v>589.74358974358972</v>
      </c>
      <c r="F3" s="46">
        <f t="shared" si="0"/>
        <v>581.04019802266839</v>
      </c>
      <c r="G3" s="46">
        <f t="shared" si="0"/>
        <v>615.6587017720417</v>
      </c>
      <c r="H3" s="46">
        <f t="shared" si="0"/>
        <v>670.13132586903066</v>
      </c>
      <c r="I3" s="46">
        <f t="shared" si="0"/>
        <v>778.02077012033828</v>
      </c>
      <c r="J3" s="46">
        <f t="shared" si="0"/>
        <v>784.22885879758439</v>
      </c>
      <c r="K3" s="46">
        <f t="shared" si="0"/>
        <v>562.31033581864574</v>
      </c>
      <c r="L3" s="46">
        <f t="shared" si="0"/>
        <v>549.6</v>
      </c>
      <c r="M3" s="46">
        <f t="shared" si="0"/>
        <v>598.00239869448092</v>
      </c>
      <c r="N3" s="46">
        <f t="shared" si="0"/>
        <v>512.38514752539595</v>
      </c>
      <c r="O3" s="46">
        <f t="shared" si="0"/>
        <v>482.76261436899222</v>
      </c>
      <c r="P3" s="46">
        <f t="shared" si="0"/>
        <v>520.54290582403974</v>
      </c>
      <c r="Q3" s="46">
        <f t="shared" si="0"/>
        <v>533.21178147821274</v>
      </c>
    </row>
    <row r="4" spans="1:17" x14ac:dyDescent="0.25">
      <c r="A4" s="257" t="s">
        <v>38</v>
      </c>
      <c r="B4" s="215">
        <v>221.57051991329118</v>
      </c>
      <c r="C4" s="215">
        <v>242.78948842467446</v>
      </c>
      <c r="D4" s="215">
        <v>298.62966703477747</v>
      </c>
      <c r="E4" s="215">
        <v>299.6823404912667</v>
      </c>
      <c r="F4" s="215">
        <v>334.90923508693686</v>
      </c>
      <c r="G4" s="215">
        <v>337.81262104034869</v>
      </c>
      <c r="H4" s="215">
        <v>394.4199546528348</v>
      </c>
      <c r="I4" s="215">
        <v>420.01340192987453</v>
      </c>
      <c r="J4" s="215">
        <v>437.57289237637525</v>
      </c>
      <c r="K4" s="215">
        <v>331.12301224207789</v>
      </c>
      <c r="L4" s="215">
        <v>282.82983943484811</v>
      </c>
      <c r="M4" s="215">
        <v>314.63656852845736</v>
      </c>
      <c r="N4" s="215">
        <v>281.34994605756663</v>
      </c>
      <c r="O4" s="215">
        <v>302.32656081353201</v>
      </c>
      <c r="P4" s="215">
        <v>260.23907495855548</v>
      </c>
      <c r="Q4" s="215">
        <v>258.57974325596086</v>
      </c>
    </row>
    <row r="5" spans="1:17" x14ac:dyDescent="0.25">
      <c r="A5" s="256" t="s">
        <v>37</v>
      </c>
      <c r="B5" s="214">
        <v>241.96462092511291</v>
      </c>
      <c r="C5" s="214">
        <v>224.90770733589974</v>
      </c>
      <c r="D5" s="214">
        <v>187.58190899276576</v>
      </c>
      <c r="E5" s="214">
        <v>162.31577117420125</v>
      </c>
      <c r="F5" s="214">
        <v>99.907364805585303</v>
      </c>
      <c r="G5" s="214">
        <v>133.13656383012534</v>
      </c>
      <c r="H5" s="214">
        <v>112.44468200256838</v>
      </c>
      <c r="I5" s="214">
        <v>176.03423202201691</v>
      </c>
      <c r="J5" s="214">
        <v>178.6077549508399</v>
      </c>
      <c r="K5" s="214">
        <v>110.78411216383235</v>
      </c>
      <c r="L5" s="214">
        <v>129.17357158806075</v>
      </c>
      <c r="M5" s="214">
        <v>141.11953732650926</v>
      </c>
      <c r="N5" s="214">
        <v>97.440485562256811</v>
      </c>
      <c r="O5" s="214">
        <v>27.666913646030821</v>
      </c>
      <c r="P5" s="214">
        <v>113.66041302403477</v>
      </c>
      <c r="Q5" s="214">
        <v>108.37423801432433</v>
      </c>
    </row>
    <row r="6" spans="1:17" x14ac:dyDescent="0.25">
      <c r="A6" s="223" t="s">
        <v>57</v>
      </c>
      <c r="B6" s="213">
        <v>98.012183642641659</v>
      </c>
      <c r="C6" s="213">
        <v>104.99405134035899</v>
      </c>
      <c r="D6" s="213">
        <v>126.2201840443244</v>
      </c>
      <c r="E6" s="213">
        <v>127.74547807812176</v>
      </c>
      <c r="F6" s="213">
        <v>146.22359813014623</v>
      </c>
      <c r="G6" s="213">
        <v>144.70951690156767</v>
      </c>
      <c r="H6" s="213">
        <v>163.26668921362747</v>
      </c>
      <c r="I6" s="213">
        <v>181.97313616844684</v>
      </c>
      <c r="J6" s="213">
        <v>168.04821147036924</v>
      </c>
      <c r="K6" s="213">
        <v>120.4032114127355</v>
      </c>
      <c r="L6" s="213">
        <v>137.59658897709116</v>
      </c>
      <c r="M6" s="213">
        <v>142.2462928395143</v>
      </c>
      <c r="N6" s="213">
        <v>133.59471590557251</v>
      </c>
      <c r="O6" s="213">
        <v>152.76913990942938</v>
      </c>
      <c r="P6" s="213">
        <v>146.64341784144949</v>
      </c>
      <c r="Q6" s="213">
        <v>166.25780020792754</v>
      </c>
    </row>
    <row r="7" spans="1:17" x14ac:dyDescent="0.25"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</row>
    <row r="8" spans="1:17" x14ac:dyDescent="0.25">
      <c r="A8" s="31" t="s">
        <v>143</v>
      </c>
      <c r="B8" s="46"/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</row>
    <row r="9" spans="1:17" x14ac:dyDescent="0.25">
      <c r="A9" s="257" t="s">
        <v>202</v>
      </c>
      <c r="B9" s="215">
        <v>3045</v>
      </c>
      <c r="C9" s="215">
        <v>3123</v>
      </c>
      <c r="D9" s="215">
        <v>3141</v>
      </c>
      <c r="E9" s="215">
        <v>3147.4780000000001</v>
      </c>
      <c r="F9" s="215">
        <v>3158.308</v>
      </c>
      <c r="G9" s="215">
        <v>3498.6849999999999</v>
      </c>
      <c r="H9" s="215">
        <v>3592.509</v>
      </c>
      <c r="I9" s="215">
        <v>3718.41</v>
      </c>
      <c r="J9" s="215">
        <v>3557.3560000000002</v>
      </c>
      <c r="K9" s="215">
        <v>3011</v>
      </c>
      <c r="L9" s="215">
        <v>2888</v>
      </c>
      <c r="M9" s="215">
        <v>3219</v>
      </c>
      <c r="N9" s="215">
        <v>2915</v>
      </c>
      <c r="O9" s="215">
        <v>3121</v>
      </c>
      <c r="P9" s="215">
        <v>3319</v>
      </c>
      <c r="Q9" s="215">
        <v>3318.4872230258193</v>
      </c>
    </row>
    <row r="10" spans="1:17" x14ac:dyDescent="0.25">
      <c r="A10" s="256" t="s">
        <v>201</v>
      </c>
      <c r="B10" s="214">
        <v>1500</v>
      </c>
      <c r="C10" s="214">
        <v>1305</v>
      </c>
      <c r="D10" s="214">
        <v>890</v>
      </c>
      <c r="E10" s="214">
        <v>769</v>
      </c>
      <c r="F10" s="214">
        <v>425</v>
      </c>
      <c r="G10" s="214">
        <v>622</v>
      </c>
      <c r="H10" s="214">
        <v>462</v>
      </c>
      <c r="I10" s="214">
        <v>703</v>
      </c>
      <c r="J10" s="214">
        <v>655</v>
      </c>
      <c r="K10" s="214">
        <v>445</v>
      </c>
      <c r="L10" s="214">
        <v>778</v>
      </c>
      <c r="M10" s="214">
        <v>780</v>
      </c>
      <c r="N10" s="214">
        <v>700</v>
      </c>
      <c r="O10" s="214">
        <v>200</v>
      </c>
      <c r="P10" s="214">
        <v>750</v>
      </c>
      <c r="Q10" s="214">
        <v>715.42558718643636</v>
      </c>
    </row>
    <row r="11" spans="1:17" x14ac:dyDescent="0.25">
      <c r="A11" s="223" t="s">
        <v>200</v>
      </c>
      <c r="B11" s="213">
        <v>221.86699999999996</v>
      </c>
      <c r="C11" s="213">
        <v>222.45599999999996</v>
      </c>
      <c r="D11" s="213">
        <v>218.67599999999996</v>
      </c>
      <c r="E11" s="213">
        <v>220.99599999999998</v>
      </c>
      <c r="F11" s="213">
        <v>227.13399999999999</v>
      </c>
      <c r="G11" s="213">
        <v>246.86719999999997</v>
      </c>
      <c r="H11" s="213">
        <v>244.94799999999995</v>
      </c>
      <c r="I11" s="213">
        <v>265.36199999999997</v>
      </c>
      <c r="J11" s="213">
        <v>225.03399999999999</v>
      </c>
      <c r="K11" s="213">
        <v>206.80709999999999</v>
      </c>
      <c r="L11" s="213">
        <v>196.52</v>
      </c>
      <c r="M11" s="213">
        <v>209.52</v>
      </c>
      <c r="N11" s="213">
        <v>178.63</v>
      </c>
      <c r="O11" s="213">
        <v>181.26</v>
      </c>
      <c r="P11" s="213">
        <v>178.97</v>
      </c>
      <c r="Q11" s="213">
        <v>203.10858358813761</v>
      </c>
    </row>
    <row r="12" spans="1:17" x14ac:dyDescent="0.25"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</row>
    <row r="13" spans="1:17" x14ac:dyDescent="0.25">
      <c r="A13" s="31" t="s">
        <v>142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</row>
    <row r="14" spans="1:17" x14ac:dyDescent="0.25">
      <c r="A14" s="110" t="s">
        <v>202</v>
      </c>
      <c r="B14" s="120">
        <v>3555.5555555555552</v>
      </c>
      <c r="C14" s="120">
        <v>3555.5555555555557</v>
      </c>
      <c r="D14" s="120">
        <v>3555.5555555555557</v>
      </c>
      <c r="E14" s="120">
        <v>3555.5555555555557</v>
      </c>
      <c r="F14" s="120">
        <v>3555.5555555555557</v>
      </c>
      <c r="G14" s="120">
        <v>3932.2426113010029</v>
      </c>
      <c r="H14" s="120">
        <v>3932.2426113010024</v>
      </c>
      <c r="I14" s="120">
        <v>3932.2426113010029</v>
      </c>
      <c r="J14" s="120">
        <v>3932.2426113010029</v>
      </c>
      <c r="K14" s="120">
        <v>3555.5555555555557</v>
      </c>
      <c r="L14" s="120">
        <v>3555.5555555555552</v>
      </c>
      <c r="M14" s="120">
        <v>3555.5555555555557</v>
      </c>
      <c r="N14" s="120">
        <v>3555.5555555555552</v>
      </c>
      <c r="O14" s="120">
        <v>3555.5555555555561</v>
      </c>
      <c r="P14" s="120">
        <v>3555.5555555555557</v>
      </c>
      <c r="Q14" s="120">
        <v>3555.5555555555557</v>
      </c>
    </row>
    <row r="15" spans="1:17" x14ac:dyDescent="0.25">
      <c r="A15" s="180" t="s">
        <v>201</v>
      </c>
      <c r="B15" s="189">
        <v>1666.6666666666667</v>
      </c>
      <c r="C15" s="189">
        <v>1504.504026646789</v>
      </c>
      <c r="D15" s="189">
        <v>1504.504026646789</v>
      </c>
      <c r="E15" s="189">
        <v>1342.3413866269116</v>
      </c>
      <c r="F15" s="189">
        <v>1342.3413866269116</v>
      </c>
      <c r="G15" s="189">
        <v>1180.1787466070341</v>
      </c>
      <c r="H15" s="189">
        <v>1180.1787466070341</v>
      </c>
      <c r="I15" s="189">
        <v>1018.0161065871567</v>
      </c>
      <c r="J15" s="189">
        <v>1018.0161065871566</v>
      </c>
      <c r="K15" s="189">
        <v>855.85346656727916</v>
      </c>
      <c r="L15" s="189">
        <v>855.85346656727916</v>
      </c>
      <c r="M15" s="189">
        <v>855.85346656727916</v>
      </c>
      <c r="N15" s="189">
        <v>855.85346656727916</v>
      </c>
      <c r="O15" s="189">
        <v>693.69082654740168</v>
      </c>
      <c r="P15" s="189">
        <v>855.85346656727916</v>
      </c>
      <c r="Q15" s="189">
        <v>855.85346656727916</v>
      </c>
    </row>
    <row r="16" spans="1:17" x14ac:dyDescent="0.25">
      <c r="A16" s="108" t="s">
        <v>200</v>
      </c>
      <c r="B16" s="118">
        <v>246.51888888888882</v>
      </c>
      <c r="C16" s="118">
        <v>259.3378870179086</v>
      </c>
      <c r="D16" s="118">
        <v>252.44714621517249</v>
      </c>
      <c r="E16" s="118">
        <v>265.26614434419224</v>
      </c>
      <c r="F16" s="118">
        <v>282.35814184955194</v>
      </c>
      <c r="G16" s="118">
        <v>288.28639917583558</v>
      </c>
      <c r="H16" s="118">
        <v>288.28639917583558</v>
      </c>
      <c r="I16" s="118">
        <v>285.66865774943938</v>
      </c>
      <c r="J16" s="118">
        <v>285.66865774943938</v>
      </c>
      <c r="K16" s="118">
        <v>265.95891881768358</v>
      </c>
      <c r="L16" s="118">
        <v>261.68591944134363</v>
      </c>
      <c r="M16" s="118">
        <v>241.97618050958781</v>
      </c>
      <c r="N16" s="118">
        <v>246.24917988592773</v>
      </c>
      <c r="O16" s="118">
        <v>222.26644157783198</v>
      </c>
      <c r="P16" s="118">
        <v>252.17743721221143</v>
      </c>
      <c r="Q16" s="118">
        <v>262.37869391483503</v>
      </c>
    </row>
    <row r="17" spans="1:17" x14ac:dyDescent="0.25">
      <c r="A17" s="124" t="s">
        <v>141</v>
      </c>
      <c r="B17" s="193"/>
      <c r="C17" s="193"/>
      <c r="D17" s="193"/>
      <c r="E17" s="193"/>
      <c r="F17" s="193"/>
      <c r="G17" s="193"/>
      <c r="H17" s="193"/>
      <c r="I17" s="193"/>
      <c r="J17" s="193"/>
      <c r="K17" s="193"/>
      <c r="L17" s="193"/>
      <c r="M17" s="193"/>
      <c r="N17" s="193"/>
      <c r="O17" s="193"/>
      <c r="P17" s="193"/>
      <c r="Q17" s="193"/>
    </row>
    <row r="18" spans="1:17" x14ac:dyDescent="0.25">
      <c r="A18" s="121" t="s">
        <v>202</v>
      </c>
      <c r="B18" s="120"/>
      <c r="C18" s="120">
        <v>4.5474735088646412E-13</v>
      </c>
      <c r="D18" s="120">
        <v>376.6870557454472</v>
      </c>
      <c r="E18" s="120">
        <v>0</v>
      </c>
      <c r="F18" s="120">
        <v>376.6870557454472</v>
      </c>
      <c r="G18" s="120">
        <v>376.6870557454472</v>
      </c>
      <c r="H18" s="120">
        <v>0</v>
      </c>
      <c r="I18" s="120">
        <v>376.6870557454472</v>
      </c>
      <c r="J18" s="120">
        <v>0</v>
      </c>
      <c r="K18" s="120">
        <v>0</v>
      </c>
      <c r="L18" s="120">
        <v>0</v>
      </c>
      <c r="M18" s="120">
        <v>376.6870557454472</v>
      </c>
      <c r="N18" s="120">
        <v>0</v>
      </c>
      <c r="O18" s="120">
        <v>376.68705574544725</v>
      </c>
      <c r="P18" s="120">
        <v>0</v>
      </c>
      <c r="Q18" s="120">
        <v>376.6870557454472</v>
      </c>
    </row>
    <row r="19" spans="1:17" x14ac:dyDescent="0.25">
      <c r="A19" s="179" t="s">
        <v>201</v>
      </c>
      <c r="B19" s="189"/>
      <c r="C19" s="189">
        <v>0</v>
      </c>
      <c r="D19" s="189">
        <v>0</v>
      </c>
      <c r="E19" s="189">
        <v>0</v>
      </c>
      <c r="F19" s="189">
        <v>0</v>
      </c>
      <c r="G19" s="189">
        <v>0</v>
      </c>
      <c r="H19" s="189">
        <v>0</v>
      </c>
      <c r="I19" s="189">
        <v>0</v>
      </c>
      <c r="J19" s="189">
        <v>0</v>
      </c>
      <c r="K19" s="189">
        <v>0</v>
      </c>
      <c r="L19" s="189">
        <v>0</v>
      </c>
      <c r="M19" s="189">
        <v>162.1626400198775</v>
      </c>
      <c r="N19" s="189">
        <v>0</v>
      </c>
      <c r="O19" s="189">
        <v>0</v>
      </c>
      <c r="P19" s="189">
        <v>162.1626400198775</v>
      </c>
      <c r="Q19" s="189">
        <v>162.1626400198775</v>
      </c>
    </row>
    <row r="20" spans="1:17" x14ac:dyDescent="0.25">
      <c r="A20" s="119" t="s">
        <v>200</v>
      </c>
      <c r="B20" s="118"/>
      <c r="C20" s="118">
        <v>17.091997505359675</v>
      </c>
      <c r="D20" s="118">
        <v>17.091997505359675</v>
      </c>
      <c r="E20" s="118">
        <v>12.818998129019757</v>
      </c>
      <c r="F20" s="118">
        <v>21.364996881699593</v>
      </c>
      <c r="G20" s="118">
        <v>29.910995634379432</v>
      </c>
      <c r="H20" s="118">
        <v>0</v>
      </c>
      <c r="I20" s="118">
        <v>21.364996881699593</v>
      </c>
      <c r="J20" s="118">
        <v>4.2729993763399188</v>
      </c>
      <c r="K20" s="118">
        <v>0</v>
      </c>
      <c r="L20" s="118">
        <v>0</v>
      </c>
      <c r="M20" s="118">
        <v>4.2729993763399188</v>
      </c>
      <c r="N20" s="118">
        <v>4.272999376339925</v>
      </c>
      <c r="O20" s="118">
        <v>0</v>
      </c>
      <c r="P20" s="118">
        <v>34.18399501071935</v>
      </c>
      <c r="Q20" s="118">
        <v>34.18399501071935</v>
      </c>
    </row>
    <row r="21" spans="1:17" x14ac:dyDescent="0.25">
      <c r="A21" s="124" t="s">
        <v>140</v>
      </c>
      <c r="B21" s="193"/>
      <c r="C21" s="193"/>
      <c r="D21" s="193"/>
      <c r="E21" s="193"/>
      <c r="F21" s="193"/>
      <c r="G21" s="193"/>
      <c r="H21" s="193"/>
      <c r="I21" s="193"/>
      <c r="J21" s="193"/>
      <c r="K21" s="193"/>
      <c r="L21" s="193"/>
      <c r="M21" s="193"/>
      <c r="N21" s="193"/>
      <c r="O21" s="193"/>
      <c r="P21" s="193"/>
      <c r="Q21" s="193"/>
    </row>
    <row r="22" spans="1:17" x14ac:dyDescent="0.25">
      <c r="A22" s="121" t="s">
        <v>202</v>
      </c>
      <c r="B22" s="120"/>
      <c r="C22" s="120">
        <f>B14+C18-C14</f>
        <v>0</v>
      </c>
      <c r="D22" s="120">
        <f t="shared" ref="D22:Q22" si="1">C14+D18-D14</f>
        <v>376.6870557454472</v>
      </c>
      <c r="E22" s="120">
        <f t="shared" si="1"/>
        <v>0</v>
      </c>
      <c r="F22" s="120">
        <f t="shared" si="1"/>
        <v>376.6870557454472</v>
      </c>
      <c r="G22" s="120">
        <f t="shared" si="1"/>
        <v>0</v>
      </c>
      <c r="H22" s="120">
        <f t="shared" si="1"/>
        <v>0</v>
      </c>
      <c r="I22" s="120">
        <f t="shared" si="1"/>
        <v>376.6870557454472</v>
      </c>
      <c r="J22" s="120">
        <f t="shared" si="1"/>
        <v>0</v>
      </c>
      <c r="K22" s="120">
        <f t="shared" si="1"/>
        <v>376.6870557454472</v>
      </c>
      <c r="L22" s="120">
        <f t="shared" si="1"/>
        <v>0</v>
      </c>
      <c r="M22" s="120">
        <f t="shared" si="1"/>
        <v>376.68705574544674</v>
      </c>
      <c r="N22" s="120">
        <f t="shared" si="1"/>
        <v>0</v>
      </c>
      <c r="O22" s="120">
        <f t="shared" si="1"/>
        <v>376.68705574544629</v>
      </c>
      <c r="P22" s="120">
        <f t="shared" si="1"/>
        <v>0</v>
      </c>
      <c r="Q22" s="120">
        <f t="shared" si="1"/>
        <v>376.6870557454472</v>
      </c>
    </row>
    <row r="23" spans="1:17" x14ac:dyDescent="0.25">
      <c r="A23" s="179" t="s">
        <v>201</v>
      </c>
      <c r="B23" s="189"/>
      <c r="C23" s="189">
        <f t="shared" ref="C23:Q24" si="2">B15+C19-C15</f>
        <v>162.1626400198777</v>
      </c>
      <c r="D23" s="189">
        <f t="shared" si="2"/>
        <v>0</v>
      </c>
      <c r="E23" s="189">
        <f t="shared" si="2"/>
        <v>162.16264001987747</v>
      </c>
      <c r="F23" s="189">
        <f t="shared" si="2"/>
        <v>0</v>
      </c>
      <c r="G23" s="189">
        <f t="shared" si="2"/>
        <v>162.16264001987747</v>
      </c>
      <c r="H23" s="189">
        <f t="shared" si="2"/>
        <v>0</v>
      </c>
      <c r="I23" s="189">
        <f t="shared" si="2"/>
        <v>162.16264001987736</v>
      </c>
      <c r="J23" s="189">
        <f t="shared" si="2"/>
        <v>0</v>
      </c>
      <c r="K23" s="189">
        <f t="shared" si="2"/>
        <v>162.16264001987747</v>
      </c>
      <c r="L23" s="189">
        <f t="shared" si="2"/>
        <v>0</v>
      </c>
      <c r="M23" s="189">
        <f t="shared" si="2"/>
        <v>162.16264001987747</v>
      </c>
      <c r="N23" s="189">
        <f t="shared" si="2"/>
        <v>0</v>
      </c>
      <c r="O23" s="189">
        <f t="shared" si="2"/>
        <v>162.16264001987747</v>
      </c>
      <c r="P23" s="189">
        <f t="shared" si="2"/>
        <v>0</v>
      </c>
      <c r="Q23" s="189">
        <f t="shared" si="2"/>
        <v>162.16264001987747</v>
      </c>
    </row>
    <row r="24" spans="1:17" x14ac:dyDescent="0.25">
      <c r="A24" s="119" t="s">
        <v>200</v>
      </c>
      <c r="B24" s="118"/>
      <c r="C24" s="118">
        <f t="shared" si="2"/>
        <v>4.2729993763398966</v>
      </c>
      <c r="D24" s="118">
        <f t="shared" si="2"/>
        <v>23.982738308095804</v>
      </c>
      <c r="E24" s="118">
        <f t="shared" si="2"/>
        <v>0</v>
      </c>
      <c r="F24" s="118">
        <f t="shared" si="2"/>
        <v>4.2729993763398966</v>
      </c>
      <c r="G24" s="118">
        <f t="shared" si="2"/>
        <v>23.982738308095804</v>
      </c>
      <c r="H24" s="118">
        <f t="shared" si="2"/>
        <v>0</v>
      </c>
      <c r="I24" s="118">
        <f t="shared" si="2"/>
        <v>23.982738308095804</v>
      </c>
      <c r="J24" s="118">
        <f t="shared" si="2"/>
        <v>4.2729993763398966</v>
      </c>
      <c r="K24" s="118">
        <f t="shared" si="2"/>
        <v>19.709738931755794</v>
      </c>
      <c r="L24" s="118">
        <f t="shared" si="2"/>
        <v>4.2729993763399534</v>
      </c>
      <c r="M24" s="118">
        <f t="shared" si="2"/>
        <v>23.982738308095719</v>
      </c>
      <c r="N24" s="118">
        <f t="shared" si="2"/>
        <v>0</v>
      </c>
      <c r="O24" s="118">
        <f t="shared" si="2"/>
        <v>23.982738308095747</v>
      </c>
      <c r="P24" s="118">
        <f t="shared" si="2"/>
        <v>4.2729993763398966</v>
      </c>
      <c r="Q24" s="118">
        <f t="shared" si="2"/>
        <v>23.982738308095747</v>
      </c>
    </row>
    <row r="25" spans="1:17" x14ac:dyDescent="0.25">
      <c r="A25" s="31" t="s">
        <v>138</v>
      </c>
      <c r="B25" s="70"/>
      <c r="C25" s="70"/>
      <c r="D25" s="70"/>
      <c r="E25" s="70"/>
      <c r="F25" s="70"/>
      <c r="G25" s="70"/>
      <c r="H25" s="70"/>
      <c r="I25" s="70"/>
      <c r="J25" s="70"/>
      <c r="K25" s="70"/>
      <c r="L25" s="70"/>
      <c r="M25" s="70"/>
      <c r="N25" s="70"/>
      <c r="O25" s="70"/>
      <c r="P25" s="70"/>
      <c r="Q25" s="70"/>
    </row>
    <row r="26" spans="1:17" x14ac:dyDescent="0.25">
      <c r="A26" s="110" t="s">
        <v>202</v>
      </c>
      <c r="B26" s="120">
        <f>B14-B9</f>
        <v>510.5555555555552</v>
      </c>
      <c r="C26" s="120">
        <f t="shared" ref="C26:Q26" si="3">C14-C9</f>
        <v>432.55555555555566</v>
      </c>
      <c r="D26" s="120">
        <f t="shared" si="3"/>
        <v>414.55555555555566</v>
      </c>
      <c r="E26" s="120">
        <f t="shared" si="3"/>
        <v>408.07755555555559</v>
      </c>
      <c r="F26" s="120">
        <f t="shared" si="3"/>
        <v>397.24755555555566</v>
      </c>
      <c r="G26" s="120">
        <f t="shared" si="3"/>
        <v>433.55761130100291</v>
      </c>
      <c r="H26" s="120">
        <f t="shared" si="3"/>
        <v>339.73361130100238</v>
      </c>
      <c r="I26" s="120">
        <f t="shared" si="3"/>
        <v>213.832611301003</v>
      </c>
      <c r="J26" s="120">
        <f t="shared" si="3"/>
        <v>374.88661130100263</v>
      </c>
      <c r="K26" s="120">
        <f t="shared" si="3"/>
        <v>544.55555555555566</v>
      </c>
      <c r="L26" s="120">
        <f t="shared" si="3"/>
        <v>667.5555555555552</v>
      </c>
      <c r="M26" s="120">
        <f t="shared" si="3"/>
        <v>336.55555555555566</v>
      </c>
      <c r="N26" s="120">
        <f t="shared" si="3"/>
        <v>640.5555555555552</v>
      </c>
      <c r="O26" s="120">
        <f t="shared" si="3"/>
        <v>434.55555555555611</v>
      </c>
      <c r="P26" s="120">
        <f t="shared" si="3"/>
        <v>236.55555555555566</v>
      </c>
      <c r="Q26" s="120">
        <f t="shared" si="3"/>
        <v>237.06833252973638</v>
      </c>
    </row>
    <row r="27" spans="1:17" x14ac:dyDescent="0.25">
      <c r="A27" s="180" t="s">
        <v>201</v>
      </c>
      <c r="B27" s="189">
        <f t="shared" ref="B27:Q27" si="4">B15-B10</f>
        <v>166.66666666666674</v>
      </c>
      <c r="C27" s="189">
        <f t="shared" si="4"/>
        <v>199.50402664678904</v>
      </c>
      <c r="D27" s="189">
        <f t="shared" si="4"/>
        <v>614.50402664678904</v>
      </c>
      <c r="E27" s="189">
        <f t="shared" si="4"/>
        <v>573.34138662691157</v>
      </c>
      <c r="F27" s="189">
        <f t="shared" si="4"/>
        <v>917.34138662691157</v>
      </c>
      <c r="G27" s="189">
        <f t="shared" si="4"/>
        <v>558.1787466070341</v>
      </c>
      <c r="H27" s="189">
        <f t="shared" si="4"/>
        <v>718.1787466070341</v>
      </c>
      <c r="I27" s="189">
        <f t="shared" si="4"/>
        <v>315.01610658715674</v>
      </c>
      <c r="J27" s="189">
        <f t="shared" si="4"/>
        <v>363.01610658715663</v>
      </c>
      <c r="K27" s="189">
        <f t="shared" si="4"/>
        <v>410.85346656727916</v>
      </c>
      <c r="L27" s="189">
        <f t="shared" si="4"/>
        <v>77.853466567279156</v>
      </c>
      <c r="M27" s="189">
        <f t="shared" si="4"/>
        <v>75.853466567279156</v>
      </c>
      <c r="N27" s="189">
        <f t="shared" si="4"/>
        <v>155.85346656727916</v>
      </c>
      <c r="O27" s="189">
        <f t="shared" si="4"/>
        <v>493.69082654740168</v>
      </c>
      <c r="P27" s="189">
        <f t="shared" si="4"/>
        <v>105.85346656727916</v>
      </c>
      <c r="Q27" s="189">
        <f t="shared" si="4"/>
        <v>140.4278793808428</v>
      </c>
    </row>
    <row r="28" spans="1:17" x14ac:dyDescent="0.25">
      <c r="A28" s="108" t="s">
        <v>200</v>
      </c>
      <c r="B28" s="118">
        <f t="shared" ref="B28:Q28" si="5">B16-B11</f>
        <v>24.651888888888863</v>
      </c>
      <c r="C28" s="118">
        <f t="shared" si="5"/>
        <v>36.881887017908639</v>
      </c>
      <c r="D28" s="118">
        <f t="shared" si="5"/>
        <v>33.771146215172536</v>
      </c>
      <c r="E28" s="118">
        <f t="shared" si="5"/>
        <v>44.270144344192261</v>
      </c>
      <c r="F28" s="118">
        <f t="shared" si="5"/>
        <v>55.224141849551955</v>
      </c>
      <c r="G28" s="118">
        <f t="shared" si="5"/>
        <v>41.419199175835615</v>
      </c>
      <c r="H28" s="118">
        <f t="shared" si="5"/>
        <v>43.338399175835633</v>
      </c>
      <c r="I28" s="118">
        <f t="shared" si="5"/>
        <v>20.30665774943941</v>
      </c>
      <c r="J28" s="118">
        <f t="shared" si="5"/>
        <v>60.634657749439384</v>
      </c>
      <c r="K28" s="118">
        <f t="shared" si="5"/>
        <v>59.151818817683591</v>
      </c>
      <c r="L28" s="118">
        <f t="shared" si="5"/>
        <v>65.165919441343618</v>
      </c>
      <c r="M28" s="118">
        <f t="shared" si="5"/>
        <v>32.456180509587796</v>
      </c>
      <c r="N28" s="118">
        <f t="shared" si="5"/>
        <v>67.619179885927736</v>
      </c>
      <c r="O28" s="118">
        <f t="shared" si="5"/>
        <v>41.006441577831993</v>
      </c>
      <c r="P28" s="118">
        <f t="shared" si="5"/>
        <v>73.207437212211431</v>
      </c>
      <c r="Q28" s="118">
        <f t="shared" si="5"/>
        <v>59.27011032669742</v>
      </c>
    </row>
    <row r="29" spans="1:17" x14ac:dyDescent="0.25">
      <c r="A29" s="123"/>
      <c r="B29" s="122"/>
      <c r="C29" s="122"/>
      <c r="D29" s="122"/>
      <c r="E29" s="122"/>
      <c r="F29" s="122"/>
      <c r="G29" s="122"/>
      <c r="H29" s="122"/>
      <c r="I29" s="122"/>
      <c r="J29" s="122"/>
      <c r="K29" s="122"/>
      <c r="L29" s="122"/>
      <c r="M29" s="122"/>
      <c r="N29" s="122"/>
      <c r="O29" s="122"/>
      <c r="P29" s="122"/>
      <c r="Q29" s="122"/>
    </row>
    <row r="30" spans="1:17" x14ac:dyDescent="0.25">
      <c r="A30" s="31" t="s">
        <v>77</v>
      </c>
      <c r="B30" s="217"/>
      <c r="C30" s="217"/>
      <c r="D30" s="217"/>
      <c r="E30" s="217"/>
      <c r="F30" s="217"/>
      <c r="G30" s="217"/>
      <c r="H30" s="217"/>
      <c r="I30" s="217"/>
      <c r="J30" s="217"/>
      <c r="K30" s="217"/>
      <c r="L30" s="217"/>
      <c r="M30" s="217"/>
      <c r="N30" s="217"/>
      <c r="O30" s="217"/>
      <c r="P30" s="217"/>
      <c r="Q30" s="217"/>
    </row>
    <row r="31" spans="1:17" x14ac:dyDescent="0.25">
      <c r="A31" s="50" t="s">
        <v>69</v>
      </c>
      <c r="B31" s="38">
        <v>716.64387157456008</v>
      </c>
      <c r="C31" s="38">
        <v>555.77861000000007</v>
      </c>
      <c r="D31" s="38">
        <v>501.05628999999982</v>
      </c>
      <c r="E31" s="38">
        <v>480.87394</v>
      </c>
      <c r="F31" s="38">
        <v>409.71974000000006</v>
      </c>
      <c r="G31" s="38">
        <v>498.53339615917463</v>
      </c>
      <c r="H31" s="38">
        <v>461.66654</v>
      </c>
      <c r="I31" s="38">
        <v>498.30390000000006</v>
      </c>
      <c r="J31" s="38">
        <v>458.33737999999988</v>
      </c>
      <c r="K31" s="38">
        <v>375.63319999999993</v>
      </c>
      <c r="L31" s="38">
        <v>376.09286621434273</v>
      </c>
      <c r="M31" s="38">
        <v>400.3265722328884</v>
      </c>
      <c r="N31" s="38">
        <v>344.72919298724838</v>
      </c>
      <c r="O31" s="38">
        <v>390.01716784284372</v>
      </c>
      <c r="P31" s="38">
        <v>427.05228422796222</v>
      </c>
      <c r="Q31" s="38">
        <v>438.28780810048829</v>
      </c>
    </row>
    <row r="32" spans="1:17" x14ac:dyDescent="0.25">
      <c r="A32" s="55" t="s">
        <v>33</v>
      </c>
      <c r="B32" s="54">
        <v>142.50605003188596</v>
      </c>
      <c r="C32" s="54">
        <v>139.13317000000001</v>
      </c>
      <c r="D32" s="54">
        <v>102.92796</v>
      </c>
      <c r="E32" s="54">
        <v>126.09951000000001</v>
      </c>
      <c r="F32" s="54">
        <v>118.13036000000001</v>
      </c>
      <c r="G32" s="54">
        <v>127.60808894013751</v>
      </c>
      <c r="H32" s="54">
        <v>121.423</v>
      </c>
      <c r="I32" s="54">
        <v>132.17289</v>
      </c>
      <c r="J32" s="54">
        <v>159.33581000000001</v>
      </c>
      <c r="K32" s="54">
        <v>135.43327000000002</v>
      </c>
      <c r="L32" s="54">
        <v>122.7968525618314</v>
      </c>
      <c r="M32" s="54">
        <v>118.51530487400878</v>
      </c>
      <c r="N32" s="54">
        <v>79.639128394374936</v>
      </c>
      <c r="O32" s="54">
        <v>53.112239292895026</v>
      </c>
      <c r="P32" s="54">
        <v>55.124308930220757</v>
      </c>
      <c r="Q32" s="54">
        <v>55.17662721693879</v>
      </c>
    </row>
    <row r="33" spans="1:17" x14ac:dyDescent="0.25">
      <c r="A33" s="52" t="s">
        <v>32</v>
      </c>
      <c r="B33" s="51">
        <v>4.1018437033613999</v>
      </c>
      <c r="C33" s="51">
        <v>51.505669999999967</v>
      </c>
      <c r="D33" s="51">
        <v>36.808009999999861</v>
      </c>
      <c r="E33" s="51">
        <v>50.712019999999967</v>
      </c>
      <c r="F33" s="51">
        <v>57.733270000000019</v>
      </c>
      <c r="G33" s="51">
        <v>58.610789335232589</v>
      </c>
      <c r="H33" s="51">
        <v>75.695299999999961</v>
      </c>
      <c r="I33" s="51">
        <v>58.653670000000069</v>
      </c>
      <c r="J33" s="51">
        <v>60.227079999999852</v>
      </c>
      <c r="K33" s="51">
        <v>47.232279999999889</v>
      </c>
      <c r="L33" s="51">
        <v>23.81205966699531</v>
      </c>
      <c r="M33" s="51">
        <v>31.934031171240925</v>
      </c>
      <c r="N33" s="51">
        <v>41.248458636870538</v>
      </c>
      <c r="O33" s="51">
        <v>39.76878373890343</v>
      </c>
      <c r="P33" s="51">
        <v>44.137227417014806</v>
      </c>
      <c r="Q33" s="51">
        <v>44.901076414088514</v>
      </c>
    </row>
    <row r="34" spans="1:17" x14ac:dyDescent="0.25">
      <c r="A34" s="53" t="s">
        <v>31</v>
      </c>
      <c r="B34" s="51">
        <v>0</v>
      </c>
      <c r="C34" s="51">
        <v>0</v>
      </c>
      <c r="D34" s="51">
        <v>0</v>
      </c>
      <c r="E34" s="51">
        <v>0</v>
      </c>
      <c r="F34" s="51">
        <v>0</v>
      </c>
      <c r="G34" s="51">
        <v>0</v>
      </c>
      <c r="H34" s="51">
        <v>0</v>
      </c>
      <c r="I34" s="51">
        <v>0</v>
      </c>
      <c r="J34" s="51">
        <v>0</v>
      </c>
      <c r="K34" s="51">
        <v>0</v>
      </c>
      <c r="L34" s="51">
        <v>0</v>
      </c>
      <c r="M34" s="51">
        <v>0</v>
      </c>
      <c r="N34" s="51">
        <v>0</v>
      </c>
      <c r="O34" s="51">
        <v>0</v>
      </c>
      <c r="P34" s="51">
        <v>0</v>
      </c>
      <c r="Q34" s="51">
        <v>0</v>
      </c>
    </row>
    <row r="35" spans="1:17" x14ac:dyDescent="0.25">
      <c r="A35" s="53" t="s">
        <v>30</v>
      </c>
      <c r="B35" s="51">
        <v>0</v>
      </c>
      <c r="C35" s="51">
        <v>0</v>
      </c>
      <c r="D35" s="51">
        <v>0</v>
      </c>
      <c r="E35" s="51">
        <v>0</v>
      </c>
      <c r="F35" s="51">
        <v>0</v>
      </c>
      <c r="G35" s="51">
        <v>0</v>
      </c>
      <c r="H35" s="51">
        <v>0</v>
      </c>
      <c r="I35" s="51">
        <v>0</v>
      </c>
      <c r="J35" s="51">
        <v>0</v>
      </c>
      <c r="K35" s="51">
        <v>0</v>
      </c>
      <c r="L35" s="51">
        <v>0</v>
      </c>
      <c r="M35" s="51">
        <v>0</v>
      </c>
      <c r="N35" s="51">
        <v>1.0988380568692335</v>
      </c>
      <c r="O35" s="51">
        <v>1.0990756981025234</v>
      </c>
      <c r="P35" s="51">
        <v>1.0980572275808687</v>
      </c>
      <c r="Q35" s="51">
        <v>1.0986757740487647</v>
      </c>
    </row>
    <row r="36" spans="1:17" x14ac:dyDescent="0.25">
      <c r="A36" s="53" t="s">
        <v>76</v>
      </c>
      <c r="B36" s="51">
        <v>4.1018437033613999</v>
      </c>
      <c r="C36" s="51">
        <v>3.1094499999999599</v>
      </c>
      <c r="D36" s="51">
        <v>2.0061299999998639</v>
      </c>
      <c r="E36" s="51">
        <v>4.1204199999999673</v>
      </c>
      <c r="F36" s="51">
        <v>16.431100000000022</v>
      </c>
      <c r="G36" s="51">
        <v>2.0517691042887378</v>
      </c>
      <c r="H36" s="51">
        <v>1.0050399999999655</v>
      </c>
      <c r="I36" s="51">
        <v>2.005780000000069</v>
      </c>
      <c r="J36" s="51">
        <v>2.0088199999998544</v>
      </c>
      <c r="K36" s="51">
        <v>1.0080399999998875</v>
      </c>
      <c r="L36" s="51">
        <v>1.0263412792246029</v>
      </c>
      <c r="M36" s="51">
        <v>1.0277121528719242</v>
      </c>
      <c r="N36" s="51">
        <v>1.0034302966488671</v>
      </c>
      <c r="O36" s="51">
        <v>2.0070077857513091</v>
      </c>
      <c r="P36" s="51">
        <v>2.0062289895277381</v>
      </c>
      <c r="Q36" s="51">
        <v>2.0048730850686631</v>
      </c>
    </row>
    <row r="37" spans="1:17" x14ac:dyDescent="0.25">
      <c r="A37" s="53" t="s">
        <v>29</v>
      </c>
      <c r="B37" s="51">
        <v>0</v>
      </c>
      <c r="C37" s="51">
        <v>12.40156</v>
      </c>
      <c r="D37" s="51">
        <v>1.9001999999999999</v>
      </c>
      <c r="E37" s="51">
        <v>22.899280000000001</v>
      </c>
      <c r="F37" s="51">
        <v>0</v>
      </c>
      <c r="G37" s="51">
        <v>22.929180527379621</v>
      </c>
      <c r="H37" s="51">
        <v>44.886879999999998</v>
      </c>
      <c r="I37" s="51">
        <v>45.864510000000003</v>
      </c>
      <c r="J37" s="51">
        <v>44.938639999999999</v>
      </c>
      <c r="K37" s="51">
        <v>24.822099999999999</v>
      </c>
      <c r="L37" s="51">
        <v>3.82150413212086</v>
      </c>
      <c r="M37" s="51">
        <v>0</v>
      </c>
      <c r="N37" s="51">
        <v>0</v>
      </c>
      <c r="O37" s="51">
        <v>0</v>
      </c>
      <c r="P37" s="51">
        <v>0.95539204857075988</v>
      </c>
      <c r="Q37" s="51">
        <v>0.95539263510455075</v>
      </c>
    </row>
    <row r="38" spans="1:17" x14ac:dyDescent="0.25">
      <c r="A38" s="53" t="s">
        <v>28</v>
      </c>
      <c r="B38" s="51">
        <v>0</v>
      </c>
      <c r="C38" s="51">
        <v>35.994660000000003</v>
      </c>
      <c r="D38" s="51">
        <v>32.901679999999999</v>
      </c>
      <c r="E38" s="51">
        <v>23.692319999999999</v>
      </c>
      <c r="F38" s="51">
        <v>41.302169999999997</v>
      </c>
      <c r="G38" s="51">
        <v>33.62983970356423</v>
      </c>
      <c r="H38" s="51">
        <v>29.803380000000001</v>
      </c>
      <c r="I38" s="51">
        <v>10.783379999999999</v>
      </c>
      <c r="J38" s="51">
        <v>13.27962</v>
      </c>
      <c r="K38" s="51">
        <v>21.402139999999999</v>
      </c>
      <c r="L38" s="51">
        <v>18.964214255649846</v>
      </c>
      <c r="M38" s="51">
        <v>30.906319018369</v>
      </c>
      <c r="N38" s="51">
        <v>39.146190283352439</v>
      </c>
      <c r="O38" s="51">
        <v>36.6627002550496</v>
      </c>
      <c r="P38" s="51">
        <v>40.07754915133544</v>
      </c>
      <c r="Q38" s="51">
        <v>40.842134919866538</v>
      </c>
    </row>
    <row r="39" spans="1:17" x14ac:dyDescent="0.25">
      <c r="A39" s="52" t="s">
        <v>27</v>
      </c>
      <c r="B39" s="51">
        <v>276.68663645245283</v>
      </c>
      <c r="C39" s="51">
        <v>281.67626999999999</v>
      </c>
      <c r="D39" s="51">
        <v>271.55610999999999</v>
      </c>
      <c r="E39" s="51">
        <v>207.83862999999999</v>
      </c>
      <c r="F39" s="51">
        <v>160.39886000000001</v>
      </c>
      <c r="G39" s="51">
        <v>237.07616285874622</v>
      </c>
      <c r="H39" s="51">
        <v>191.46306000000001</v>
      </c>
      <c r="I39" s="51">
        <v>220.38042999999999</v>
      </c>
      <c r="J39" s="51">
        <v>161.58054999999999</v>
      </c>
      <c r="K39" s="51">
        <v>125.27572000000001</v>
      </c>
      <c r="L39" s="51">
        <v>164.158948420022</v>
      </c>
      <c r="M39" s="51">
        <v>170.37091193334939</v>
      </c>
      <c r="N39" s="51">
        <v>157.51034446285402</v>
      </c>
      <c r="O39" s="51">
        <v>130.49821767984375</v>
      </c>
      <c r="P39" s="51">
        <v>158.35475565575476</v>
      </c>
      <c r="Q39" s="51">
        <v>140.08164562895809</v>
      </c>
    </row>
    <row r="40" spans="1:17" x14ac:dyDescent="0.25">
      <c r="A40" s="53" t="s">
        <v>66</v>
      </c>
      <c r="B40" s="51">
        <v>276.68663645245283</v>
      </c>
      <c r="C40" s="51">
        <v>281.67626999999999</v>
      </c>
      <c r="D40" s="51">
        <v>271.55610999999999</v>
      </c>
      <c r="E40" s="51">
        <v>207.83862999999999</v>
      </c>
      <c r="F40" s="51">
        <v>160.39886000000001</v>
      </c>
      <c r="G40" s="51">
        <v>237.07616285874622</v>
      </c>
      <c r="H40" s="51">
        <v>191.46306000000001</v>
      </c>
      <c r="I40" s="51">
        <v>220.38042999999999</v>
      </c>
      <c r="J40" s="51">
        <v>161.58054999999999</v>
      </c>
      <c r="K40" s="51">
        <v>125.27572000000001</v>
      </c>
      <c r="L40" s="51">
        <v>164.158948420022</v>
      </c>
      <c r="M40" s="51">
        <v>170.37091193334939</v>
      </c>
      <c r="N40" s="51">
        <v>157.51034446285402</v>
      </c>
      <c r="O40" s="51">
        <v>130.49821767984375</v>
      </c>
      <c r="P40" s="51">
        <v>158.35475565575476</v>
      </c>
      <c r="Q40" s="51">
        <v>140.08164562895809</v>
      </c>
    </row>
    <row r="41" spans="1:17" x14ac:dyDescent="0.25">
      <c r="A41" s="53" t="s">
        <v>25</v>
      </c>
      <c r="B41" s="51">
        <v>0</v>
      </c>
      <c r="C41" s="51">
        <v>0</v>
      </c>
      <c r="D41" s="51">
        <v>0</v>
      </c>
      <c r="E41" s="51">
        <v>0</v>
      </c>
      <c r="F41" s="51">
        <v>0</v>
      </c>
      <c r="G41" s="51">
        <v>0</v>
      </c>
      <c r="H41" s="51">
        <v>0</v>
      </c>
      <c r="I41" s="51">
        <v>0</v>
      </c>
      <c r="J41" s="51">
        <v>0</v>
      </c>
      <c r="K41" s="51">
        <v>0</v>
      </c>
      <c r="L41" s="51">
        <v>0</v>
      </c>
      <c r="M41" s="51">
        <v>0</v>
      </c>
      <c r="N41" s="51">
        <v>0</v>
      </c>
      <c r="O41" s="51">
        <v>0</v>
      </c>
      <c r="P41" s="51">
        <v>0</v>
      </c>
      <c r="Q41" s="51">
        <v>0</v>
      </c>
    </row>
    <row r="42" spans="1:17" x14ac:dyDescent="0.25">
      <c r="A42" s="52" t="s">
        <v>24</v>
      </c>
      <c r="B42" s="51">
        <v>206.07623825070721</v>
      </c>
      <c r="C42" s="51">
        <v>16.948080000000001</v>
      </c>
      <c r="D42" s="51">
        <v>6.7319699999999996</v>
      </c>
      <c r="E42" s="51">
        <v>0.70001000000000002</v>
      </c>
      <c r="F42" s="51">
        <v>0.49976999999999999</v>
      </c>
      <c r="G42" s="51">
        <v>3.3438423436283968</v>
      </c>
      <c r="H42" s="51">
        <v>1.8992500000000001</v>
      </c>
      <c r="I42" s="51">
        <v>1.10565</v>
      </c>
      <c r="J42" s="51">
        <v>1.1000000000000001</v>
      </c>
      <c r="K42" s="51">
        <v>1.09961</v>
      </c>
      <c r="L42" s="51">
        <v>1.0509237702353385</v>
      </c>
      <c r="M42" s="51">
        <v>1.2896827000396669</v>
      </c>
      <c r="N42" s="51">
        <v>1.5764816338940995</v>
      </c>
      <c r="O42" s="51">
        <v>101.723633625543</v>
      </c>
      <c r="P42" s="51">
        <v>104.13688081926081</v>
      </c>
      <c r="Q42" s="51">
        <v>143.54724871208822</v>
      </c>
    </row>
    <row r="43" spans="1:17" x14ac:dyDescent="0.25">
      <c r="A43" s="53" t="s">
        <v>23</v>
      </c>
      <c r="B43" s="51">
        <v>206.07623825070721</v>
      </c>
      <c r="C43" s="51">
        <v>16.948080000000001</v>
      </c>
      <c r="D43" s="51">
        <v>6.7319699999999996</v>
      </c>
      <c r="E43" s="51">
        <v>0.70001000000000002</v>
      </c>
      <c r="F43" s="51">
        <v>0.49976999999999999</v>
      </c>
      <c r="G43" s="51">
        <v>3.3438423436283968</v>
      </c>
      <c r="H43" s="51">
        <v>1.8992500000000001</v>
      </c>
      <c r="I43" s="51">
        <v>1.10565</v>
      </c>
      <c r="J43" s="51">
        <v>1.1000000000000001</v>
      </c>
      <c r="K43" s="51">
        <v>1.09961</v>
      </c>
      <c r="L43" s="51">
        <v>1.0509237702353385</v>
      </c>
      <c r="M43" s="51">
        <v>1.2896827000396669</v>
      </c>
      <c r="N43" s="51">
        <v>1.5764816338940995</v>
      </c>
      <c r="O43" s="51">
        <v>101.723633625543</v>
      </c>
      <c r="P43" s="51">
        <v>104.13688081926081</v>
      </c>
      <c r="Q43" s="51">
        <v>143.54724871208822</v>
      </c>
    </row>
    <row r="44" spans="1:17" x14ac:dyDescent="0.25">
      <c r="A44" s="53" t="s">
        <v>74</v>
      </c>
      <c r="B44" s="51">
        <v>0</v>
      </c>
      <c r="C44" s="51">
        <v>0</v>
      </c>
      <c r="D44" s="51">
        <v>0</v>
      </c>
      <c r="E44" s="51">
        <v>0</v>
      </c>
      <c r="F44" s="51">
        <v>0</v>
      </c>
      <c r="G44" s="51">
        <v>0</v>
      </c>
      <c r="H44" s="51">
        <v>0</v>
      </c>
      <c r="I44" s="51">
        <v>0</v>
      </c>
      <c r="J44" s="51">
        <v>0</v>
      </c>
      <c r="K44" s="51">
        <v>0</v>
      </c>
      <c r="L44" s="51">
        <v>0</v>
      </c>
      <c r="M44" s="51">
        <v>0</v>
      </c>
      <c r="N44" s="51">
        <v>0</v>
      </c>
      <c r="O44" s="51">
        <v>0</v>
      </c>
      <c r="P44" s="51">
        <v>0</v>
      </c>
      <c r="Q44" s="51">
        <v>0</v>
      </c>
    </row>
    <row r="45" spans="1:17" x14ac:dyDescent="0.25">
      <c r="A45" s="53" t="s">
        <v>73</v>
      </c>
      <c r="B45" s="51">
        <v>0</v>
      </c>
      <c r="C45" s="51">
        <v>0</v>
      </c>
      <c r="D45" s="51">
        <v>0</v>
      </c>
      <c r="E45" s="51">
        <v>0</v>
      </c>
      <c r="F45" s="51">
        <v>0</v>
      </c>
      <c r="G45" s="51">
        <v>0</v>
      </c>
      <c r="H45" s="51">
        <v>0</v>
      </c>
      <c r="I45" s="51">
        <v>0</v>
      </c>
      <c r="J45" s="51">
        <v>0</v>
      </c>
      <c r="K45" s="51">
        <v>0</v>
      </c>
      <c r="L45" s="51">
        <v>0</v>
      </c>
      <c r="M45" s="51">
        <v>0</v>
      </c>
      <c r="N45" s="51">
        <v>0</v>
      </c>
      <c r="O45" s="51">
        <v>0</v>
      </c>
      <c r="P45" s="51">
        <v>0</v>
      </c>
      <c r="Q45" s="51">
        <v>0</v>
      </c>
    </row>
    <row r="46" spans="1:17" x14ac:dyDescent="0.25">
      <c r="A46" s="53" t="s">
        <v>72</v>
      </c>
      <c r="B46" s="51">
        <v>0</v>
      </c>
      <c r="C46" s="51">
        <v>0</v>
      </c>
      <c r="D46" s="51">
        <v>0</v>
      </c>
      <c r="E46" s="51">
        <v>0</v>
      </c>
      <c r="F46" s="51">
        <v>0</v>
      </c>
      <c r="G46" s="51">
        <v>0</v>
      </c>
      <c r="H46" s="51">
        <v>0</v>
      </c>
      <c r="I46" s="51">
        <v>0</v>
      </c>
      <c r="J46" s="51">
        <v>0</v>
      </c>
      <c r="K46" s="51">
        <v>0</v>
      </c>
      <c r="L46" s="51">
        <v>0</v>
      </c>
      <c r="M46" s="51">
        <v>0</v>
      </c>
      <c r="N46" s="51">
        <v>0</v>
      </c>
      <c r="O46" s="51">
        <v>0</v>
      </c>
      <c r="P46" s="51">
        <v>0</v>
      </c>
      <c r="Q46" s="51">
        <v>0</v>
      </c>
    </row>
    <row r="47" spans="1:17" x14ac:dyDescent="0.25">
      <c r="A47" s="53" t="s">
        <v>71</v>
      </c>
      <c r="B47" s="51">
        <v>0</v>
      </c>
      <c r="C47" s="51">
        <v>0</v>
      </c>
      <c r="D47" s="51">
        <v>0</v>
      </c>
      <c r="E47" s="51">
        <v>0</v>
      </c>
      <c r="F47" s="51">
        <v>0</v>
      </c>
      <c r="G47" s="51">
        <v>0</v>
      </c>
      <c r="H47" s="51">
        <v>0</v>
      </c>
      <c r="I47" s="51">
        <v>0</v>
      </c>
      <c r="J47" s="51">
        <v>0</v>
      </c>
      <c r="K47" s="51">
        <v>0</v>
      </c>
      <c r="L47" s="51">
        <v>0</v>
      </c>
      <c r="M47" s="51">
        <v>0</v>
      </c>
      <c r="N47" s="51">
        <v>0</v>
      </c>
      <c r="O47" s="51">
        <v>0</v>
      </c>
      <c r="P47" s="51">
        <v>0</v>
      </c>
      <c r="Q47" s="51">
        <v>0</v>
      </c>
    </row>
    <row r="48" spans="1:17" x14ac:dyDescent="0.25">
      <c r="A48" s="52" t="s">
        <v>22</v>
      </c>
      <c r="B48" s="51">
        <v>0</v>
      </c>
      <c r="C48" s="51">
        <v>6.6992200000000643</v>
      </c>
      <c r="D48" s="51">
        <v>9.5397599999999994</v>
      </c>
      <c r="E48" s="51">
        <v>8.4012200000000004</v>
      </c>
      <c r="F48" s="51">
        <v>5.19259</v>
      </c>
      <c r="G48" s="51">
        <v>3.105046550346974</v>
      </c>
      <c r="H48" s="51">
        <v>3.49376</v>
      </c>
      <c r="I48" s="51">
        <v>4.3055899999999996</v>
      </c>
      <c r="J48" s="51">
        <v>4.5998900000000003</v>
      </c>
      <c r="K48" s="51">
        <v>5.9987300000000001</v>
      </c>
      <c r="L48" s="51">
        <v>6.5681623687466173</v>
      </c>
      <c r="M48" s="51">
        <v>8.9083815366681058</v>
      </c>
      <c r="N48" s="51">
        <v>7.8346685865216648</v>
      </c>
      <c r="O48" s="51">
        <v>7.0452463770616962</v>
      </c>
      <c r="P48" s="51">
        <v>7.2607639218886648</v>
      </c>
      <c r="Q48" s="51">
        <v>7.1179611063318822</v>
      </c>
    </row>
    <row r="49" spans="1:17" x14ac:dyDescent="0.25">
      <c r="A49" s="63" t="s">
        <v>21</v>
      </c>
      <c r="B49" s="62">
        <v>87.273103136152685</v>
      </c>
      <c r="C49" s="62">
        <v>59.816200000000002</v>
      </c>
      <c r="D49" s="62">
        <v>73.49248</v>
      </c>
      <c r="E49" s="62">
        <v>87.122550000000004</v>
      </c>
      <c r="F49" s="62">
        <v>67.764889999999994</v>
      </c>
      <c r="G49" s="62">
        <v>68.789466131082889</v>
      </c>
      <c r="H49" s="62">
        <v>67.692170000000004</v>
      </c>
      <c r="I49" s="62">
        <v>81.685670000000002</v>
      </c>
      <c r="J49" s="62">
        <v>71.494050000000001</v>
      </c>
      <c r="K49" s="62">
        <v>60.593589999999999</v>
      </c>
      <c r="L49" s="62">
        <v>57.705919426512082</v>
      </c>
      <c r="M49" s="62">
        <v>69.308260017581517</v>
      </c>
      <c r="N49" s="62">
        <v>56.920111272733095</v>
      </c>
      <c r="O49" s="62">
        <v>57.869047128596826</v>
      </c>
      <c r="P49" s="62">
        <v>58.038347483822406</v>
      </c>
      <c r="Q49" s="62">
        <v>47.463249022082785</v>
      </c>
    </row>
    <row r="50" spans="1:17" x14ac:dyDescent="0.25">
      <c r="A50" s="191" t="s">
        <v>105</v>
      </c>
      <c r="B50" s="190">
        <f t="shared" ref="B50:Q50" si="6">SUM(B51:B53)</f>
        <v>716.64387157455997</v>
      </c>
      <c r="C50" s="190">
        <f t="shared" si="6"/>
        <v>555.77861000000007</v>
      </c>
      <c r="D50" s="190">
        <f t="shared" si="6"/>
        <v>501.05628999999988</v>
      </c>
      <c r="E50" s="190">
        <f t="shared" si="6"/>
        <v>480.87394000000006</v>
      </c>
      <c r="F50" s="190">
        <f t="shared" si="6"/>
        <v>409.71974</v>
      </c>
      <c r="G50" s="190">
        <f t="shared" si="6"/>
        <v>498.53339615917469</v>
      </c>
      <c r="H50" s="190">
        <f t="shared" si="6"/>
        <v>461.66654000000005</v>
      </c>
      <c r="I50" s="190">
        <f t="shared" si="6"/>
        <v>498.30390000000006</v>
      </c>
      <c r="J50" s="190">
        <f t="shared" si="6"/>
        <v>458.33737999999994</v>
      </c>
      <c r="K50" s="190">
        <f t="shared" si="6"/>
        <v>375.63319999999993</v>
      </c>
      <c r="L50" s="190">
        <f t="shared" si="6"/>
        <v>376.09286621434273</v>
      </c>
      <c r="M50" s="190">
        <f t="shared" si="6"/>
        <v>400.32657223288834</v>
      </c>
      <c r="N50" s="190">
        <f t="shared" si="6"/>
        <v>344.72919298724833</v>
      </c>
      <c r="O50" s="190">
        <f t="shared" si="6"/>
        <v>390.01716784284372</v>
      </c>
      <c r="P50" s="190">
        <f t="shared" si="6"/>
        <v>427.0522842279621</v>
      </c>
      <c r="Q50" s="190">
        <f t="shared" si="6"/>
        <v>438.28780810048829</v>
      </c>
    </row>
    <row r="51" spans="1:17" x14ac:dyDescent="0.25">
      <c r="A51" s="216" t="s">
        <v>38</v>
      </c>
      <c r="B51" s="215">
        <v>392.80500000000001</v>
      </c>
      <c r="C51" s="215">
        <v>319.84019514272353</v>
      </c>
      <c r="D51" s="215">
        <v>311.1465781567515</v>
      </c>
      <c r="E51" s="215">
        <v>306.62436524316382</v>
      </c>
      <c r="F51" s="215">
        <v>277.38169351798541</v>
      </c>
      <c r="G51" s="215">
        <v>334.79647451870926</v>
      </c>
      <c r="H51" s="215">
        <v>319.17643744924982</v>
      </c>
      <c r="I51" s="215">
        <v>333.51227344918294</v>
      </c>
      <c r="J51" s="215">
        <v>320.46765797389952</v>
      </c>
      <c r="K51" s="215">
        <v>262.35118680699452</v>
      </c>
      <c r="L51" s="215">
        <v>247.97439215715454</v>
      </c>
      <c r="M51" s="215">
        <v>271.16779113730263</v>
      </c>
      <c r="N51" s="215">
        <v>241.04541482904847</v>
      </c>
      <c r="O51" s="215">
        <v>301.26065904627546</v>
      </c>
      <c r="P51" s="215">
        <v>315.84653994931494</v>
      </c>
      <c r="Q51" s="215">
        <v>322.21559717982882</v>
      </c>
    </row>
    <row r="52" spans="1:17" x14ac:dyDescent="0.25">
      <c r="A52" s="179" t="s">
        <v>37</v>
      </c>
      <c r="B52" s="214">
        <v>152.40829562153783</v>
      </c>
      <c r="C52" s="214">
        <v>105.26868703884264</v>
      </c>
      <c r="D52" s="214">
        <v>69.696750416399638</v>
      </c>
      <c r="E52" s="214">
        <v>59.22372627277322</v>
      </c>
      <c r="F52" s="214">
        <v>29.584612471298108</v>
      </c>
      <c r="G52" s="214">
        <v>46.877879811459749</v>
      </c>
      <c r="H52" s="214">
        <v>32.327824306187601</v>
      </c>
      <c r="I52" s="214">
        <v>49.620463782101673</v>
      </c>
      <c r="J52" s="214">
        <v>46.435392945815835</v>
      </c>
      <c r="K52" s="214">
        <v>30.512882471888584</v>
      </c>
      <c r="L52" s="214">
        <v>52.570267883772672</v>
      </c>
      <c r="M52" s="214">
        <v>51.548600605338976</v>
      </c>
      <c r="N52" s="214">
        <v>45.411255183519827</v>
      </c>
      <c r="O52" s="214">
        <v>15.215726813338232</v>
      </c>
      <c r="P52" s="214">
        <v>54.00208386797199</v>
      </c>
      <c r="Q52" s="214">
        <v>51.789908383260155</v>
      </c>
    </row>
    <row r="53" spans="1:17" x14ac:dyDescent="0.25">
      <c r="A53" s="119" t="s">
        <v>36</v>
      </c>
      <c r="B53" s="213">
        <v>171.43057595302216</v>
      </c>
      <c r="C53" s="213">
        <v>130.66972781843396</v>
      </c>
      <c r="D53" s="213">
        <v>120.21296142684874</v>
      </c>
      <c r="E53" s="213">
        <v>115.02584848406302</v>
      </c>
      <c r="F53" s="213">
        <v>102.75343401071652</v>
      </c>
      <c r="G53" s="213">
        <v>116.85904182900569</v>
      </c>
      <c r="H53" s="213">
        <v>110.16227824456266</v>
      </c>
      <c r="I53" s="213">
        <v>115.17116276871542</v>
      </c>
      <c r="J53" s="213">
        <v>91.434329080284527</v>
      </c>
      <c r="K53" s="213">
        <v>82.769130721116824</v>
      </c>
      <c r="L53" s="213">
        <v>75.54820617341548</v>
      </c>
      <c r="M53" s="213">
        <v>77.610180490246762</v>
      </c>
      <c r="N53" s="213">
        <v>58.272522974680058</v>
      </c>
      <c r="O53" s="213">
        <v>73.540781983230048</v>
      </c>
      <c r="P53" s="213">
        <v>57.203660410675198</v>
      </c>
      <c r="Q53" s="213">
        <v>64.282302537399318</v>
      </c>
    </row>
    <row r="54" spans="1:17" x14ac:dyDescent="0.25"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</row>
    <row r="55" spans="1:17" x14ac:dyDescent="0.25">
      <c r="A55" s="31" t="s">
        <v>63</v>
      </c>
      <c r="B55" s="70">
        <f t="shared" ref="B55:Q55" si="7">SUM(B56:B57)</f>
        <v>4703.8955459330409</v>
      </c>
      <c r="C55" s="70">
        <f t="shared" si="7"/>
        <v>3839.8928127319359</v>
      </c>
      <c r="D55" s="70">
        <f t="shared" si="7"/>
        <v>3603.0097131579437</v>
      </c>
      <c r="E55" s="70">
        <f t="shared" si="7"/>
        <v>3219.5945650536441</v>
      </c>
      <c r="F55" s="70">
        <f t="shared" si="7"/>
        <v>3562.4256030315482</v>
      </c>
      <c r="G55" s="70">
        <f t="shared" si="7"/>
        <v>3949.2331904227949</v>
      </c>
      <c r="H55" s="70">
        <f t="shared" si="7"/>
        <v>3928.7283084572159</v>
      </c>
      <c r="I55" s="70">
        <f t="shared" si="7"/>
        <v>4072.9180418220758</v>
      </c>
      <c r="J55" s="70">
        <f t="shared" si="7"/>
        <v>4212.9739943187315</v>
      </c>
      <c r="K55" s="70">
        <f t="shared" si="7"/>
        <v>3277.9536268026441</v>
      </c>
      <c r="L55" s="70">
        <f t="shared" si="7"/>
        <v>3028.5386792672007</v>
      </c>
      <c r="M55" s="70">
        <f t="shared" si="7"/>
        <v>3463.9058701059448</v>
      </c>
      <c r="N55" s="70">
        <f t="shared" si="7"/>
        <v>3088.8522307243593</v>
      </c>
      <c r="O55" s="70">
        <f t="shared" si="7"/>
        <v>3425.9381664855077</v>
      </c>
      <c r="P55" s="70">
        <f t="shared" si="7"/>
        <v>3676.6218258142108</v>
      </c>
      <c r="Q55" s="70">
        <f t="shared" si="7"/>
        <v>3859.8744965028664</v>
      </c>
    </row>
    <row r="56" spans="1:17" x14ac:dyDescent="0.25">
      <c r="A56" s="55" t="s">
        <v>343</v>
      </c>
      <c r="B56" s="54">
        <v>2473.7908759330403</v>
      </c>
      <c r="C56" s="54">
        <v>1520.996452731936</v>
      </c>
      <c r="D56" s="54">
        <v>1244.5458631579436</v>
      </c>
      <c r="E56" s="54">
        <v>1182.6518450536439</v>
      </c>
      <c r="F56" s="54">
        <v>1080.7126530315481</v>
      </c>
      <c r="G56" s="54">
        <v>1317.4251804227949</v>
      </c>
      <c r="H56" s="54">
        <v>1227.734138457216</v>
      </c>
      <c r="I56" s="54">
        <v>1265.0707918220762</v>
      </c>
      <c r="J56" s="54">
        <v>1248.5305743187316</v>
      </c>
      <c r="K56" s="54">
        <v>1024.6990268026439</v>
      </c>
      <c r="L56" s="54">
        <v>987.26739926720052</v>
      </c>
      <c r="M56" s="54">
        <v>1015.7478301059452</v>
      </c>
      <c r="N56" s="54">
        <v>868.2868907243593</v>
      </c>
      <c r="O56" s="54">
        <v>1293.6857164855078</v>
      </c>
      <c r="P56" s="54">
        <v>1399.5003058142106</v>
      </c>
      <c r="Q56" s="54">
        <v>1594.8094165028665</v>
      </c>
    </row>
    <row r="57" spans="1:17" x14ac:dyDescent="0.25">
      <c r="A57" s="52" t="s">
        <v>106</v>
      </c>
      <c r="B57" s="51">
        <v>2230.1046700000002</v>
      </c>
      <c r="C57" s="51">
        <v>2318.8963600000002</v>
      </c>
      <c r="D57" s="51">
        <v>2358.4638500000001</v>
      </c>
      <c r="E57" s="51">
        <v>2036.94272</v>
      </c>
      <c r="F57" s="51">
        <v>2481.7129500000001</v>
      </c>
      <c r="G57" s="51">
        <v>2631.8080100000002</v>
      </c>
      <c r="H57" s="51">
        <v>2700.9941699999999</v>
      </c>
      <c r="I57" s="51">
        <v>2807.8472499999998</v>
      </c>
      <c r="J57" s="51">
        <v>2964.4434200000001</v>
      </c>
      <c r="K57" s="51">
        <v>2253.2546000000002</v>
      </c>
      <c r="L57" s="51">
        <v>2041.2712799999999</v>
      </c>
      <c r="M57" s="51">
        <v>2448.1580399999998</v>
      </c>
      <c r="N57" s="51">
        <v>2220.5653400000001</v>
      </c>
      <c r="O57" s="51">
        <v>2132.25245</v>
      </c>
      <c r="P57" s="51">
        <v>2277.1215200000001</v>
      </c>
      <c r="Q57" s="51">
        <v>2265.0650799999999</v>
      </c>
    </row>
    <row r="58" spans="1:17" x14ac:dyDescent="0.25">
      <c r="A58" s="50" t="s">
        <v>105</v>
      </c>
      <c r="B58" s="38">
        <f t="shared" ref="B58:Q58" si="8">SUM(B59:B61)</f>
        <v>4703.8955459330409</v>
      </c>
      <c r="C58" s="38">
        <f t="shared" si="8"/>
        <v>3839.8928127319364</v>
      </c>
      <c r="D58" s="38">
        <f t="shared" si="8"/>
        <v>3603.0097131579437</v>
      </c>
      <c r="E58" s="38">
        <f t="shared" si="8"/>
        <v>3219.5945650536441</v>
      </c>
      <c r="F58" s="38">
        <f t="shared" si="8"/>
        <v>3562.4256030315487</v>
      </c>
      <c r="G58" s="38">
        <f t="shared" si="8"/>
        <v>3949.2331904227949</v>
      </c>
      <c r="H58" s="38">
        <f t="shared" si="8"/>
        <v>3928.7283084572159</v>
      </c>
      <c r="I58" s="38">
        <f t="shared" si="8"/>
        <v>4072.9180418220758</v>
      </c>
      <c r="J58" s="38">
        <f t="shared" si="8"/>
        <v>4212.9739943187315</v>
      </c>
      <c r="K58" s="38">
        <f t="shared" si="8"/>
        <v>3277.9536268026441</v>
      </c>
      <c r="L58" s="38">
        <f t="shared" si="8"/>
        <v>3028.5386792672007</v>
      </c>
      <c r="M58" s="38">
        <f t="shared" si="8"/>
        <v>3463.9058701059448</v>
      </c>
      <c r="N58" s="38">
        <f t="shared" si="8"/>
        <v>3088.8522307243597</v>
      </c>
      <c r="O58" s="38">
        <f t="shared" si="8"/>
        <v>3425.9381664855073</v>
      </c>
      <c r="P58" s="38">
        <f t="shared" si="8"/>
        <v>3676.6218258142108</v>
      </c>
      <c r="Q58" s="38">
        <f t="shared" si="8"/>
        <v>3859.8744965028664</v>
      </c>
    </row>
    <row r="59" spans="1:17" x14ac:dyDescent="0.25">
      <c r="A59" s="121" t="s">
        <v>38</v>
      </c>
      <c r="B59" s="120">
        <f>NMM_emi!B$5</f>
        <v>3587.4938259322571</v>
      </c>
      <c r="C59" s="120">
        <f>NMM_emi!C$5</f>
        <v>2863.9807068325554</v>
      </c>
      <c r="D59" s="120">
        <f>NMM_emi!D$5</f>
        <v>2761.899792584215</v>
      </c>
      <c r="E59" s="120">
        <f>NMM_emi!E$5</f>
        <v>2435.2187249945532</v>
      </c>
      <c r="F59" s="120">
        <f>NMM_emi!F$5</f>
        <v>2779.36458570383</v>
      </c>
      <c r="G59" s="120">
        <f>NMM_emi!G$5</f>
        <v>3099.9972991822333</v>
      </c>
      <c r="H59" s="120">
        <f>NMM_emi!H$5</f>
        <v>3264.55695346317</v>
      </c>
      <c r="I59" s="120">
        <f>NMM_emi!I$5</f>
        <v>3418.9764347258342</v>
      </c>
      <c r="J59" s="120">
        <f>NMM_emi!J$5</f>
        <v>3524.9675539309314</v>
      </c>
      <c r="K59" s="120">
        <f>NMM_emi!K$5</f>
        <v>2778.2010226777488</v>
      </c>
      <c r="L59" s="120">
        <f>NMM_emi!L$5</f>
        <v>2391.3841115670484</v>
      </c>
      <c r="M59" s="120">
        <f>NMM_emi!M$5</f>
        <v>2851.8839475674963</v>
      </c>
      <c r="N59" s="120">
        <f>NMM_emi!N$5</f>
        <v>2548.3700634239945</v>
      </c>
      <c r="O59" s="120">
        <f>NMM_emi!O$5</f>
        <v>2964.1498817929573</v>
      </c>
      <c r="P59" s="120">
        <f>NMM_emi!P$5</f>
        <v>3152.8484247378492</v>
      </c>
      <c r="Q59" s="120">
        <f>NMM_emi!Q$5</f>
        <v>3333.6101740144586</v>
      </c>
    </row>
    <row r="60" spans="1:17" x14ac:dyDescent="0.25">
      <c r="A60" s="179" t="s">
        <v>37</v>
      </c>
      <c r="B60" s="189">
        <f>NMM_emi!B$47</f>
        <v>781.07250754460097</v>
      </c>
      <c r="C60" s="189">
        <f>NMM_emi!C$47</f>
        <v>701.66301663049865</v>
      </c>
      <c r="D60" s="189">
        <f>NMM_emi!D$47</f>
        <v>629.03936794443518</v>
      </c>
      <c r="E60" s="189">
        <f>NMM_emi!E$47</f>
        <v>614.62179280322857</v>
      </c>
      <c r="F60" s="189">
        <f>NMM_emi!F$47</f>
        <v>606.55559897520448</v>
      </c>
      <c r="G60" s="189">
        <f>NMM_emi!G$47</f>
        <v>627.0457271629806</v>
      </c>
      <c r="H60" s="189">
        <f>NMM_emi!H$47</f>
        <v>463.24540320352702</v>
      </c>
      <c r="I60" s="189">
        <f>NMM_emi!I$47</f>
        <v>453.53226286017821</v>
      </c>
      <c r="J60" s="189">
        <f>NMM_emi!J$47</f>
        <v>540.495073365488</v>
      </c>
      <c r="K60" s="189">
        <f>NMM_emi!K$47</f>
        <v>374.49379071568808</v>
      </c>
      <c r="L60" s="189">
        <f>NMM_emi!L$47</f>
        <v>516.17883281809327</v>
      </c>
      <c r="M60" s="189">
        <f>NMM_emi!M$47</f>
        <v>507.43306522867874</v>
      </c>
      <c r="N60" s="189">
        <f>NMM_emi!N$47</f>
        <v>460.63370290055377</v>
      </c>
      <c r="O60" s="189">
        <f>NMM_emi!O$47</f>
        <v>351.36383172155968</v>
      </c>
      <c r="P60" s="189">
        <f>NMM_emi!P$47</f>
        <v>433.79827957219265</v>
      </c>
      <c r="Q60" s="189">
        <f>NMM_emi!Q$47</f>
        <v>401.3070354612251</v>
      </c>
    </row>
    <row r="61" spans="1:17" x14ac:dyDescent="0.25">
      <c r="A61" s="119" t="s">
        <v>36</v>
      </c>
      <c r="B61" s="118">
        <f>NMM_emi!B$97</f>
        <v>335.3292124561828</v>
      </c>
      <c r="C61" s="118">
        <f>NMM_emi!C$97</f>
        <v>274.2490892688823</v>
      </c>
      <c r="D61" s="118">
        <f>NMM_emi!D$97</f>
        <v>212.07055262929373</v>
      </c>
      <c r="E61" s="118">
        <f>NMM_emi!E$97</f>
        <v>169.75404725586222</v>
      </c>
      <c r="F61" s="118">
        <f>NMM_emi!F$97</f>
        <v>176.50541835251397</v>
      </c>
      <c r="G61" s="118">
        <f>NMM_emi!G$97</f>
        <v>222.19016407758096</v>
      </c>
      <c r="H61" s="118">
        <f>NMM_emi!H$97</f>
        <v>200.92595179051881</v>
      </c>
      <c r="I61" s="118">
        <f>NMM_emi!I$97</f>
        <v>200.40934423606353</v>
      </c>
      <c r="J61" s="118">
        <f>NMM_emi!J$97</f>
        <v>147.5113670223121</v>
      </c>
      <c r="K61" s="118">
        <f>NMM_emi!K$97</f>
        <v>125.25881340920702</v>
      </c>
      <c r="L61" s="118">
        <f>NMM_emi!L$97</f>
        <v>120.97573488205902</v>
      </c>
      <c r="M61" s="118">
        <f>NMM_emi!M$97</f>
        <v>104.58885730977008</v>
      </c>
      <c r="N61" s="118">
        <f>NMM_emi!N$97</f>
        <v>79.84846439981132</v>
      </c>
      <c r="O61" s="118">
        <f>NMM_emi!O$97</f>
        <v>110.42445297099046</v>
      </c>
      <c r="P61" s="118">
        <f>NMM_emi!P$97</f>
        <v>89.975121504168712</v>
      </c>
      <c r="Q61" s="118">
        <f>NMM_emi!Q$97</f>
        <v>124.95728702718293</v>
      </c>
    </row>
    <row r="62" spans="1:17" x14ac:dyDescent="0.25">
      <c r="A62" s="117"/>
      <c r="B62" s="116"/>
      <c r="C62" s="116"/>
      <c r="D62" s="116"/>
      <c r="E62" s="116"/>
      <c r="F62" s="116"/>
      <c r="G62" s="116"/>
      <c r="H62" s="116"/>
      <c r="I62" s="116"/>
      <c r="J62" s="116"/>
      <c r="K62" s="116"/>
      <c r="L62" s="116"/>
      <c r="M62" s="116"/>
      <c r="N62" s="116"/>
      <c r="O62" s="116"/>
      <c r="P62" s="116"/>
      <c r="Q62" s="116"/>
    </row>
    <row r="63" spans="1:17" x14ac:dyDescent="0.25">
      <c r="A63" s="184" t="s">
        <v>104</v>
      </c>
      <c r="B63" s="212"/>
      <c r="C63" s="212"/>
      <c r="D63" s="212"/>
      <c r="E63" s="212"/>
      <c r="F63" s="212"/>
      <c r="G63" s="212"/>
      <c r="H63" s="212"/>
      <c r="I63" s="212"/>
      <c r="J63" s="212"/>
      <c r="K63" s="212"/>
      <c r="L63" s="212"/>
      <c r="M63" s="212"/>
      <c r="N63" s="212"/>
      <c r="O63" s="212"/>
      <c r="P63" s="212"/>
      <c r="Q63" s="212"/>
    </row>
    <row r="64" spans="1:17" x14ac:dyDescent="0.25">
      <c r="A64" s="110" t="s">
        <v>38</v>
      </c>
      <c r="B64" s="187">
        <f t="shared" ref="B64:Q64" si="9">IF(B$9=0,"",B$4/B$9*1000)</f>
        <v>72.765359577435532</v>
      </c>
      <c r="C64" s="187">
        <f t="shared" si="9"/>
        <v>77.742391426408716</v>
      </c>
      <c r="D64" s="187">
        <f t="shared" si="9"/>
        <v>95.074710931161235</v>
      </c>
      <c r="E64" s="187">
        <f t="shared" si="9"/>
        <v>95.213482188363727</v>
      </c>
      <c r="F64" s="187">
        <f t="shared" si="9"/>
        <v>106.04071391610219</v>
      </c>
      <c r="G64" s="187">
        <f t="shared" si="9"/>
        <v>96.554168506266976</v>
      </c>
      <c r="H64" s="187">
        <f t="shared" si="9"/>
        <v>109.78955227470128</v>
      </c>
      <c r="I64" s="187">
        <f t="shared" si="9"/>
        <v>112.95510767502093</v>
      </c>
      <c r="J64" s="187">
        <f t="shared" si="9"/>
        <v>123.00508927877199</v>
      </c>
      <c r="K64" s="187">
        <f t="shared" si="9"/>
        <v>109.97111001065358</v>
      </c>
      <c r="L64" s="187">
        <f t="shared" si="9"/>
        <v>97.932769887412789</v>
      </c>
      <c r="M64" s="187">
        <f t="shared" si="9"/>
        <v>97.743575187467329</v>
      </c>
      <c r="N64" s="187">
        <f t="shared" si="9"/>
        <v>96.517991786472265</v>
      </c>
      <c r="O64" s="187">
        <f t="shared" si="9"/>
        <v>96.868491128975336</v>
      </c>
      <c r="P64" s="187">
        <f t="shared" si="9"/>
        <v>78.408880674466843</v>
      </c>
      <c r="Q64" s="187">
        <f t="shared" si="9"/>
        <v>77.920969971427553</v>
      </c>
    </row>
    <row r="65" spans="1:17" x14ac:dyDescent="0.25">
      <c r="A65" s="180" t="s">
        <v>37</v>
      </c>
      <c r="B65" s="186">
        <f t="shared" ref="B65:Q65" si="10">IF(B$10=0,"",B$5/B$10*1000)</f>
        <v>161.3097472834086</v>
      </c>
      <c r="C65" s="186">
        <f t="shared" si="10"/>
        <v>172.34307075547872</v>
      </c>
      <c r="D65" s="186">
        <f t="shared" si="10"/>
        <v>210.7661898795121</v>
      </c>
      <c r="E65" s="186">
        <f t="shared" si="10"/>
        <v>211.07382467386378</v>
      </c>
      <c r="F65" s="186">
        <f t="shared" si="10"/>
        <v>235.07615248373011</v>
      </c>
      <c r="G65" s="186">
        <f t="shared" si="10"/>
        <v>214.04592255647162</v>
      </c>
      <c r="H65" s="186">
        <f t="shared" si="10"/>
        <v>243.38675758131683</v>
      </c>
      <c r="I65" s="186">
        <f t="shared" si="10"/>
        <v>250.40431297584198</v>
      </c>
      <c r="J65" s="186">
        <f t="shared" si="10"/>
        <v>272.68359534479373</v>
      </c>
      <c r="K65" s="186">
        <f t="shared" si="10"/>
        <v>248.95306104231986</v>
      </c>
      <c r="L65" s="186">
        <f t="shared" si="10"/>
        <v>166.03286836511666</v>
      </c>
      <c r="M65" s="186">
        <f t="shared" si="10"/>
        <v>180.92248375193495</v>
      </c>
      <c r="N65" s="186">
        <f t="shared" si="10"/>
        <v>139.20069366036685</v>
      </c>
      <c r="O65" s="186">
        <f t="shared" si="10"/>
        <v>138.3345682301541</v>
      </c>
      <c r="P65" s="186">
        <f t="shared" si="10"/>
        <v>151.54721736537968</v>
      </c>
      <c r="Q65" s="186">
        <f t="shared" si="10"/>
        <v>151.48219459207368</v>
      </c>
    </row>
    <row r="66" spans="1:17" x14ac:dyDescent="0.25">
      <c r="A66" s="108" t="s">
        <v>57</v>
      </c>
      <c r="B66" s="185">
        <f t="shared" ref="B66:Q66" si="11">IF(B$11=0,"",B$6/B$11*1000)</f>
        <v>441.76098132052846</v>
      </c>
      <c r="C66" s="185">
        <f t="shared" si="11"/>
        <v>471.97671153108485</v>
      </c>
      <c r="D66" s="185">
        <f t="shared" si="11"/>
        <v>577.20181475939023</v>
      </c>
      <c r="E66" s="185">
        <f t="shared" si="11"/>
        <v>578.04429979783242</v>
      </c>
      <c r="F66" s="185">
        <f t="shared" si="11"/>
        <v>643.77679312716828</v>
      </c>
      <c r="G66" s="185">
        <f t="shared" si="11"/>
        <v>586.18365218857627</v>
      </c>
      <c r="H66" s="185">
        <f t="shared" si="11"/>
        <v>666.53611874204933</v>
      </c>
      <c r="I66" s="185">
        <f t="shared" si="11"/>
        <v>685.75431361101766</v>
      </c>
      <c r="J66" s="185">
        <f t="shared" si="11"/>
        <v>746.76809491174333</v>
      </c>
      <c r="K66" s="185">
        <f t="shared" si="11"/>
        <v>582.20056957781196</v>
      </c>
      <c r="L66" s="185">
        <f t="shared" si="11"/>
        <v>700.16583033325446</v>
      </c>
      <c r="M66" s="185">
        <f t="shared" si="11"/>
        <v>678.91510519050348</v>
      </c>
      <c r="N66" s="185">
        <f t="shared" si="11"/>
        <v>747.88510275750161</v>
      </c>
      <c r="O66" s="185">
        <f t="shared" si="11"/>
        <v>842.81771990196069</v>
      </c>
      <c r="P66" s="185">
        <f t="shared" si="11"/>
        <v>819.37429648236844</v>
      </c>
      <c r="Q66" s="185">
        <f t="shared" si="11"/>
        <v>818.56609538996213</v>
      </c>
    </row>
    <row r="67" spans="1:17" x14ac:dyDescent="0.25">
      <c r="A67" s="184" t="s">
        <v>103</v>
      </c>
      <c r="B67" s="188"/>
      <c r="C67" s="188"/>
      <c r="D67" s="188"/>
      <c r="E67" s="188"/>
      <c r="F67" s="188"/>
      <c r="G67" s="188"/>
      <c r="H67" s="188"/>
      <c r="I67" s="188"/>
      <c r="J67" s="188"/>
      <c r="K67" s="188"/>
      <c r="L67" s="188"/>
      <c r="M67" s="188"/>
      <c r="N67" s="188"/>
      <c r="O67" s="188"/>
      <c r="P67" s="188"/>
      <c r="Q67" s="188"/>
    </row>
    <row r="68" spans="1:17" x14ac:dyDescent="0.25">
      <c r="A68" s="110" t="s">
        <v>38</v>
      </c>
      <c r="B68" s="113">
        <f t="shared" ref="B68:Q68" si="12">IF(B$51=0,"",B$51/B$9)</f>
        <v>0.129</v>
      </c>
      <c r="C68" s="113">
        <f t="shared" si="12"/>
        <v>0.10241440766657814</v>
      </c>
      <c r="D68" s="113">
        <f t="shared" si="12"/>
        <v>9.9059719247612699E-2</v>
      </c>
      <c r="E68" s="113">
        <f t="shared" si="12"/>
        <v>9.7419065436887511E-2</v>
      </c>
      <c r="F68" s="113">
        <f t="shared" si="12"/>
        <v>8.782604277923034E-2</v>
      </c>
      <c r="G68" s="113">
        <f t="shared" si="12"/>
        <v>9.5692088461438868E-2</v>
      </c>
      <c r="H68" s="113">
        <f t="shared" si="12"/>
        <v>8.884499313689953E-2</v>
      </c>
      <c r="I68" s="113">
        <f t="shared" si="12"/>
        <v>8.9692173119473903E-2</v>
      </c>
      <c r="J68" s="113">
        <f t="shared" si="12"/>
        <v>9.0085911551697248E-2</v>
      </c>
      <c r="K68" s="113">
        <f t="shared" si="12"/>
        <v>8.7130915578543508E-2</v>
      </c>
      <c r="L68" s="113">
        <f t="shared" si="12"/>
        <v>8.5863709195690627E-2</v>
      </c>
      <c r="M68" s="113">
        <f t="shared" si="12"/>
        <v>8.4239761148587333E-2</v>
      </c>
      <c r="N68" s="113">
        <f t="shared" si="12"/>
        <v>8.2691394452503758E-2</v>
      </c>
      <c r="O68" s="113">
        <f t="shared" si="12"/>
        <v>9.6526965410533627E-2</v>
      </c>
      <c r="P68" s="113">
        <f t="shared" si="12"/>
        <v>9.516316358822384E-2</v>
      </c>
      <c r="Q68" s="113">
        <f t="shared" si="12"/>
        <v>9.709713358065318E-2</v>
      </c>
    </row>
    <row r="69" spans="1:17" x14ac:dyDescent="0.25">
      <c r="A69" s="180" t="s">
        <v>37</v>
      </c>
      <c r="B69" s="182">
        <f t="shared" ref="B69:Q69" si="13">IF(B$52=0,"",B$52/B$10)</f>
        <v>0.10160553041435856</v>
      </c>
      <c r="C69" s="182">
        <f t="shared" si="13"/>
        <v>8.066566056616295E-2</v>
      </c>
      <c r="D69" s="182">
        <f t="shared" si="13"/>
        <v>7.8310955524044532E-2</v>
      </c>
      <c r="E69" s="182">
        <f t="shared" si="13"/>
        <v>7.7013948339106922E-2</v>
      </c>
      <c r="F69" s="182">
        <f t="shared" si="13"/>
        <v>6.9610852873642604E-2</v>
      </c>
      <c r="G69" s="182">
        <f t="shared" si="13"/>
        <v>7.5366366256366155E-2</v>
      </c>
      <c r="H69" s="182">
        <f t="shared" si="13"/>
        <v>6.9973645684388741E-2</v>
      </c>
      <c r="I69" s="182">
        <f t="shared" si="13"/>
        <v>7.0583874512235661E-2</v>
      </c>
      <c r="J69" s="182">
        <f t="shared" si="13"/>
        <v>7.0893729688268445E-2</v>
      </c>
      <c r="K69" s="182">
        <f t="shared" si="13"/>
        <v>6.8568275217727154E-2</v>
      </c>
      <c r="L69" s="182">
        <f t="shared" si="13"/>
        <v>6.7571038411018858E-2</v>
      </c>
      <c r="M69" s="182">
        <f t="shared" si="13"/>
        <v>6.6087949494024328E-2</v>
      </c>
      <c r="N69" s="182">
        <f t="shared" si="13"/>
        <v>6.4873221690742611E-2</v>
      </c>
      <c r="O69" s="182">
        <f t="shared" si="13"/>
        <v>7.6078634066691159E-2</v>
      </c>
      <c r="P69" s="182">
        <f t="shared" si="13"/>
        <v>7.2002778490629318E-2</v>
      </c>
      <c r="Q69" s="182">
        <f t="shared" si="13"/>
        <v>7.2390349619636904E-2</v>
      </c>
    </row>
    <row r="70" spans="1:17" x14ac:dyDescent="0.25">
      <c r="A70" s="108" t="s">
        <v>36</v>
      </c>
      <c r="B70" s="112">
        <f t="shared" ref="B70:Q70" si="14">IF(B$53=0,"",B$53/B$11)</f>
        <v>0.77267270911411878</v>
      </c>
      <c r="C70" s="112">
        <f t="shared" si="14"/>
        <v>0.5873958347647803</v>
      </c>
      <c r="D70" s="112">
        <f t="shared" si="14"/>
        <v>0.54973093264395156</v>
      </c>
      <c r="E70" s="112">
        <f t="shared" si="14"/>
        <v>0.52048837302061135</v>
      </c>
      <c r="F70" s="112">
        <f t="shared" si="14"/>
        <v>0.45239124926570451</v>
      </c>
      <c r="G70" s="112">
        <f t="shared" si="14"/>
        <v>0.47336803685951678</v>
      </c>
      <c r="H70" s="112">
        <f t="shared" si="14"/>
        <v>0.4497374064885718</v>
      </c>
      <c r="I70" s="112">
        <f t="shared" si="14"/>
        <v>0.43401528014077162</v>
      </c>
      <c r="J70" s="112">
        <f t="shared" si="14"/>
        <v>0.4063133974434287</v>
      </c>
      <c r="K70" s="112">
        <f t="shared" si="14"/>
        <v>0.40022383526057292</v>
      </c>
      <c r="L70" s="112">
        <f t="shared" si="14"/>
        <v>0.3844301148657413</v>
      </c>
      <c r="M70" s="112">
        <f t="shared" si="14"/>
        <v>0.37041895995726787</v>
      </c>
      <c r="N70" s="112">
        <f t="shared" si="14"/>
        <v>0.32621912878396719</v>
      </c>
      <c r="O70" s="112">
        <f t="shared" si="14"/>
        <v>0.40571986088066891</v>
      </c>
      <c r="P70" s="112">
        <f t="shared" si="14"/>
        <v>0.31962709063348715</v>
      </c>
      <c r="Q70" s="112">
        <f t="shared" si="14"/>
        <v>0.31649229885700247</v>
      </c>
    </row>
    <row r="71" spans="1:17" x14ac:dyDescent="0.25">
      <c r="A71" s="184" t="s">
        <v>102</v>
      </c>
      <c r="B71" s="188"/>
      <c r="C71" s="188"/>
      <c r="D71" s="188"/>
      <c r="E71" s="188"/>
      <c r="F71" s="188"/>
      <c r="G71" s="188"/>
      <c r="H71" s="188"/>
      <c r="I71" s="188"/>
      <c r="J71" s="188"/>
      <c r="K71" s="188"/>
      <c r="L71" s="188"/>
      <c r="M71" s="188"/>
      <c r="N71" s="188"/>
      <c r="O71" s="188"/>
      <c r="P71" s="188"/>
      <c r="Q71" s="188"/>
    </row>
    <row r="72" spans="1:17" x14ac:dyDescent="0.25">
      <c r="A72" s="110" t="s">
        <v>38</v>
      </c>
      <c r="B72" s="113">
        <f>IF(NMM_ued!B$5=0,"",NMM_ued!B$5/B$9)</f>
        <v>7.4307791342840421E-2</v>
      </c>
      <c r="C72" s="113">
        <f>IF(NMM_ued!C$5=0,"",NMM_ued!C$5/C$9)</f>
        <v>5.951076291935127E-2</v>
      </c>
      <c r="D72" s="113">
        <f>IF(NMM_ued!D$5=0,"",NMM_ued!D$5/D$9)</f>
        <v>5.7531099991640987E-2</v>
      </c>
      <c r="E72" s="113">
        <f>IF(NMM_ued!E$5=0,"",NMM_ued!E$5/E$9)</f>
        <v>5.6394382419594671E-2</v>
      </c>
      <c r="F72" s="113">
        <f>IF(NMM_ued!F$5=0,"",NMM_ued!F$5/F$9)</f>
        <v>5.1652794010010925E-2</v>
      </c>
      <c r="G72" s="113">
        <f>IF(NMM_ued!G$5=0,"",NMM_ued!G$5/G$9)</f>
        <v>5.6318248927720263E-2</v>
      </c>
      <c r="H72" s="113">
        <f>IF(NMM_ued!H$5=0,"",NMM_ued!H$5/H$9)</f>
        <v>5.2414833681430857E-2</v>
      </c>
      <c r="I72" s="113">
        <f>IF(NMM_ued!I$5=0,"",NMM_ued!I$5/I$9)</f>
        <v>5.3052332340759879E-2</v>
      </c>
      <c r="J72" s="113">
        <f>IF(NMM_ued!J$5=0,"",NMM_ued!J$5/J$9)</f>
        <v>5.3671996685863595E-2</v>
      </c>
      <c r="K72" s="113">
        <f>IF(NMM_ued!K$5=0,"",NMM_ued!K$5/K$9)</f>
        <v>5.2564332104134019E-2</v>
      </c>
      <c r="L72" s="113">
        <f>IF(NMM_ued!L$5=0,"",NMM_ued!L$5/L$9)</f>
        <v>5.1972248221009279E-2</v>
      </c>
      <c r="M72" s="113">
        <f>IF(NMM_ued!M$5=0,"",NMM_ued!M$5/M$9)</f>
        <v>5.1269051021344547E-2</v>
      </c>
      <c r="N72" s="113">
        <f>IF(NMM_ued!N$5=0,"",NMM_ued!N$5/N$9)</f>
        <v>5.0373004461655921E-2</v>
      </c>
      <c r="O72" s="113">
        <f>IF(NMM_ued!O$5=0,"",NMM_ued!O$5/O$9)</f>
        <v>5.8450211195762672E-2</v>
      </c>
      <c r="P72" s="113">
        <f>IF(NMM_ued!P$5=0,"",NMM_ued!P$5/P$9)</f>
        <v>5.8619460510015077E-2</v>
      </c>
      <c r="Q72" s="113">
        <f>IF(NMM_ued!Q$5=0,"",NMM_ued!Q$5/Q$9)</f>
        <v>6.0470034728097428E-2</v>
      </c>
    </row>
    <row r="73" spans="1:17" x14ac:dyDescent="0.25">
      <c r="A73" s="180" t="s">
        <v>37</v>
      </c>
      <c r="B73" s="182">
        <f>IF(NMM_ued!B$47=0,"",NMM_ued!B$47/B$10)</f>
        <v>4.9226157471717075E-2</v>
      </c>
      <c r="C73" s="182">
        <f>IF(NMM_ued!C$47=0,"",NMM_ued!C$47/C$10)</f>
        <v>3.909454269622608E-2</v>
      </c>
      <c r="D73" s="182">
        <f>IF(NMM_ued!D$47=0,"",NMM_ued!D$47/D$10)</f>
        <v>3.847132320655313E-2</v>
      </c>
      <c r="E73" s="182">
        <f>IF(NMM_ued!E$47=0,"",NMM_ued!E$47/E$10)</f>
        <v>3.8116349929861994E-2</v>
      </c>
      <c r="F73" s="182">
        <f>IF(NMM_ued!F$47=0,"",NMM_ued!F$47/F$10)</f>
        <v>3.4106433419901633E-2</v>
      </c>
      <c r="G73" s="182">
        <f>IF(NMM_ued!G$47=0,"",NMM_ued!G$47/G$10)</f>
        <v>3.6784263608745975E-2</v>
      </c>
      <c r="H73" s="182">
        <f>IF(NMM_ued!H$47=0,"",NMM_ued!H$47/H$10)</f>
        <v>3.4292188687057669E-2</v>
      </c>
      <c r="I73" s="182">
        <f>IF(NMM_ued!I$47=0,"",NMM_ued!I$47/I$10)</f>
        <v>3.4758763360760801E-2</v>
      </c>
      <c r="J73" s="182">
        <f>IF(NMM_ued!J$47=0,"",NMM_ued!J$47/J$10)</f>
        <v>3.49377862498663E-2</v>
      </c>
      <c r="K73" s="182">
        <f>IF(NMM_ued!K$47=0,"",NMM_ued!K$47/K$10)</f>
        <v>3.3857302834695964E-2</v>
      </c>
      <c r="L73" s="182">
        <f>IF(NMM_ued!L$47=0,"",NMM_ued!L$47/L$10)</f>
        <v>3.3400722778609088E-2</v>
      </c>
      <c r="M73" s="182">
        <f>IF(NMM_ued!M$47=0,"",NMM_ued!M$47/M$10)</f>
        <v>3.2956436250979264E-2</v>
      </c>
      <c r="N73" s="182">
        <f>IF(NMM_ued!N$47=0,"",NMM_ued!N$47/N$10)</f>
        <v>3.232572789183108E-2</v>
      </c>
      <c r="O73" s="182">
        <f>IF(NMM_ued!O$47=0,"",NMM_ued!O$47/O$10)</f>
        <v>3.7410772248900111E-2</v>
      </c>
      <c r="P73" s="182">
        <f>IF(NMM_ued!P$47=0,"",NMM_ued!P$47/P$10)</f>
        <v>3.5602970819231763E-2</v>
      </c>
      <c r="Q73" s="182">
        <f>IF(NMM_ued!Q$47=0,"",NMM_ued!Q$47/Q$10)</f>
        <v>3.513769008756009E-2</v>
      </c>
    </row>
    <row r="74" spans="1:17" x14ac:dyDescent="0.25">
      <c r="A74" s="108" t="s">
        <v>36</v>
      </c>
      <c r="B74" s="112">
        <f>IF(NMM_ued!B$97=0,"",NMM_ued!B$97/B$11)</f>
        <v>0.34424125286619223</v>
      </c>
      <c r="C74" s="112">
        <f>IF(NMM_ued!C$97=0,"",NMM_ued!C$97/C$11)</f>
        <v>0.25917857953896084</v>
      </c>
      <c r="D74" s="112">
        <f>IF(NMM_ued!D$97=0,"",NMM_ued!D$97/D$11)</f>
        <v>0.25054500373972838</v>
      </c>
      <c r="E74" s="112">
        <f>IF(NMM_ued!E$97=0,"",NMM_ued!E$97/E$11)</f>
        <v>0.24408203404548404</v>
      </c>
      <c r="F74" s="112">
        <f>IF(NMM_ued!F$97=0,"",NMM_ued!F$97/F$11)</f>
        <v>0.20923084327065397</v>
      </c>
      <c r="G74" s="112">
        <f>IF(NMM_ued!G$97=0,"",NMM_ued!G$97/G$11)</f>
        <v>0.21922527341847584</v>
      </c>
      <c r="H74" s="112">
        <f>IF(NMM_ued!H$97=0,"",NMM_ued!H$97/H$11)</f>
        <v>0.21058414728956737</v>
      </c>
      <c r="I74" s="112">
        <f>IF(NMM_ued!I$97=0,"",NMM_ued!I$97/I$11)</f>
        <v>0.20990363957736</v>
      </c>
      <c r="J74" s="112">
        <f>IF(NMM_ued!J$97=0,"",NMM_ued!J$97/J$11)</f>
        <v>0.19697353863892211</v>
      </c>
      <c r="K74" s="112">
        <f>IF(NMM_ued!K$97=0,"",NMM_ued!K$97/K$11)</f>
        <v>0.1940752936140224</v>
      </c>
      <c r="L74" s="112">
        <f>IF(NMM_ued!L$97=0,"",NMM_ued!L$97/L$11)</f>
        <v>0.1851481212412521</v>
      </c>
      <c r="M74" s="112">
        <f>IF(NMM_ued!M$97=0,"",NMM_ued!M$97/M$11)</f>
        <v>0.18226669174973945</v>
      </c>
      <c r="N74" s="112">
        <f>IF(NMM_ued!N$97=0,"",NMM_ued!N$97/N$11)</f>
        <v>0.16083470380222492</v>
      </c>
      <c r="O74" s="112">
        <f>IF(NMM_ued!O$97=0,"",NMM_ued!O$97/O$11)</f>
        <v>0.19729974332926845</v>
      </c>
      <c r="P74" s="112">
        <f>IF(NMM_ued!P$97=0,"",NMM_ued!P$97/P$11)</f>
        <v>0.1549266596279561</v>
      </c>
      <c r="Q74" s="112">
        <f>IF(NMM_ued!Q$97=0,"",NMM_ued!Q$97/Q$11)</f>
        <v>0.14771629831340471</v>
      </c>
    </row>
    <row r="75" spans="1:17" x14ac:dyDescent="0.25">
      <c r="A75" s="39" t="s">
        <v>60</v>
      </c>
      <c r="B75" s="111">
        <f t="shared" ref="B75:Q75" si="15">IF(B$50=0,"",B$58/B$50)</f>
        <v>6.5637839553388906</v>
      </c>
      <c r="C75" s="111">
        <f t="shared" si="15"/>
        <v>6.9090330999459226</v>
      </c>
      <c r="D75" s="111">
        <f t="shared" si="15"/>
        <v>7.1908282264213161</v>
      </c>
      <c r="E75" s="111">
        <f t="shared" si="15"/>
        <v>6.695298491437577</v>
      </c>
      <c r="F75" s="111">
        <f t="shared" si="15"/>
        <v>8.6947863508640051</v>
      </c>
      <c r="G75" s="111">
        <f t="shared" si="15"/>
        <v>7.9217023791157626</v>
      </c>
      <c r="H75" s="111">
        <f t="shared" si="15"/>
        <v>8.50988314738429</v>
      </c>
      <c r="I75" s="111">
        <f t="shared" si="15"/>
        <v>8.1735624421604474</v>
      </c>
      <c r="J75" s="111">
        <f t="shared" si="15"/>
        <v>9.1918621045456348</v>
      </c>
      <c r="K75" s="111">
        <f t="shared" si="15"/>
        <v>8.7264747280129775</v>
      </c>
      <c r="L75" s="111">
        <f t="shared" si="15"/>
        <v>8.0526352699845596</v>
      </c>
      <c r="M75" s="111">
        <f t="shared" si="15"/>
        <v>8.6527003460835257</v>
      </c>
      <c r="N75" s="111">
        <f t="shared" si="15"/>
        <v>8.960228183629976</v>
      </c>
      <c r="O75" s="111">
        <f t="shared" si="15"/>
        <v>8.7840701614088417</v>
      </c>
      <c r="P75" s="111">
        <f t="shared" si="15"/>
        <v>8.609301393764742</v>
      </c>
      <c r="Q75" s="111">
        <f t="shared" si="15"/>
        <v>8.8067119941832726</v>
      </c>
    </row>
    <row r="76" spans="1:17" x14ac:dyDescent="0.25">
      <c r="A76" s="110" t="s">
        <v>199</v>
      </c>
      <c r="B76" s="109">
        <f t="shared" ref="B76:Q76" si="16">IF(B$51=0,"",B$59/B$51)</f>
        <v>9.1330146661377967</v>
      </c>
      <c r="C76" s="109">
        <f t="shared" si="16"/>
        <v>8.9544114539904847</v>
      </c>
      <c r="D76" s="109">
        <f t="shared" si="16"/>
        <v>8.8765231131444633</v>
      </c>
      <c r="E76" s="109">
        <f t="shared" si="16"/>
        <v>7.9420261434975652</v>
      </c>
      <c r="F76" s="109">
        <f t="shared" si="16"/>
        <v>10.020000060038628</v>
      </c>
      <c r="G76" s="109">
        <f t="shared" si="16"/>
        <v>9.2593486942736547</v>
      </c>
      <c r="H76" s="109">
        <f t="shared" si="16"/>
        <v>10.228063761699973</v>
      </c>
      <c r="I76" s="109">
        <f t="shared" si="16"/>
        <v>10.251426130039503</v>
      </c>
      <c r="J76" s="109">
        <f t="shared" si="16"/>
        <v>10.999448668913798</v>
      </c>
      <c r="K76" s="109">
        <f t="shared" si="16"/>
        <v>10.589626281056638</v>
      </c>
      <c r="L76" s="109">
        <f t="shared" si="16"/>
        <v>9.6436736501868356</v>
      </c>
      <c r="M76" s="109">
        <f t="shared" si="16"/>
        <v>10.51704531576716</v>
      </c>
      <c r="N76" s="109">
        <f t="shared" si="16"/>
        <v>10.572157388811236</v>
      </c>
      <c r="O76" s="109">
        <f t="shared" si="16"/>
        <v>9.8391535462240558</v>
      </c>
      <c r="P76" s="109">
        <f t="shared" si="16"/>
        <v>9.9822161269957181</v>
      </c>
      <c r="Q76" s="109">
        <f t="shared" si="16"/>
        <v>10.345899463563111</v>
      </c>
    </row>
    <row r="77" spans="1:17" x14ac:dyDescent="0.25">
      <c r="A77" s="180" t="s">
        <v>198</v>
      </c>
      <c r="B77" s="178">
        <f t="shared" ref="B77:Q77" si="17">IF(B$52=0,"",B$60/B$52)</f>
        <v>5.1248687242338162</v>
      </c>
      <c r="C77" s="178">
        <f t="shared" si="17"/>
        <v>6.6654485428472663</v>
      </c>
      <c r="D77" s="178">
        <f t="shared" si="17"/>
        <v>9.0253758487486433</v>
      </c>
      <c r="E77" s="178">
        <f t="shared" si="17"/>
        <v>10.377965580422911</v>
      </c>
      <c r="F77" s="178">
        <f t="shared" si="17"/>
        <v>20.502401360290325</v>
      </c>
      <c r="G77" s="178">
        <f t="shared" si="17"/>
        <v>13.376153735726188</v>
      </c>
      <c r="H77" s="178">
        <f t="shared" si="17"/>
        <v>14.329618931851874</v>
      </c>
      <c r="I77" s="178">
        <f t="shared" si="17"/>
        <v>9.1400246650610573</v>
      </c>
      <c r="J77" s="178">
        <f t="shared" si="17"/>
        <v>11.639722183382331</v>
      </c>
      <c r="K77" s="178">
        <f t="shared" si="17"/>
        <v>12.273300992153329</v>
      </c>
      <c r="L77" s="178">
        <f t="shared" si="17"/>
        <v>9.8188358857008353</v>
      </c>
      <c r="M77" s="178">
        <f t="shared" si="17"/>
        <v>9.8437796423153152</v>
      </c>
      <c r="N77" s="178">
        <f t="shared" si="17"/>
        <v>10.143602088050676</v>
      </c>
      <c r="O77" s="178">
        <f t="shared" si="17"/>
        <v>23.092149066027606</v>
      </c>
      <c r="P77" s="178">
        <f t="shared" si="17"/>
        <v>8.0329914792320327</v>
      </c>
      <c r="Q77" s="178">
        <f t="shared" si="17"/>
        <v>7.7487496693648907</v>
      </c>
    </row>
    <row r="78" spans="1:17" x14ac:dyDescent="0.25">
      <c r="A78" s="108" t="s">
        <v>197</v>
      </c>
      <c r="B78" s="107">
        <f t="shared" ref="B78:Q78" si="18">IF(B$53=0,"",B$61/B$53)</f>
        <v>1.9560642002863857</v>
      </c>
      <c r="C78" s="107">
        <f t="shared" si="18"/>
        <v>2.0987959020619709</v>
      </c>
      <c r="D78" s="107">
        <f t="shared" si="18"/>
        <v>1.7641238524711134</v>
      </c>
      <c r="E78" s="107">
        <f t="shared" si="18"/>
        <v>1.47579043748051</v>
      </c>
      <c r="F78" s="107">
        <f t="shared" si="18"/>
        <v>1.717756881333091</v>
      </c>
      <c r="G78" s="107">
        <f t="shared" si="18"/>
        <v>1.9013519245066319</v>
      </c>
      <c r="H78" s="107">
        <f t="shared" si="18"/>
        <v>1.8239088278880617</v>
      </c>
      <c r="I78" s="107">
        <f t="shared" si="18"/>
        <v>1.7401000338819348</v>
      </c>
      <c r="J78" s="107">
        <f t="shared" si="18"/>
        <v>1.6133039800925182</v>
      </c>
      <c r="K78" s="107">
        <f t="shared" si="18"/>
        <v>1.5133518054122783</v>
      </c>
      <c r="L78" s="107">
        <f t="shared" si="18"/>
        <v>1.6013051931950297</v>
      </c>
      <c r="M78" s="107">
        <f t="shared" si="18"/>
        <v>1.3476177564477345</v>
      </c>
      <c r="N78" s="107">
        <f t="shared" si="18"/>
        <v>1.3702592632638577</v>
      </c>
      <c r="O78" s="107">
        <f t="shared" si="18"/>
        <v>1.5015403697525438</v>
      </c>
      <c r="P78" s="107">
        <f t="shared" si="18"/>
        <v>1.5728909803712106</v>
      </c>
      <c r="Q78" s="107">
        <f t="shared" si="18"/>
        <v>1.9438831854923526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D61"/>
  <sheetViews>
    <sheetView showGridLines="0" zoomScale="115" zoomScaleNormal="115" workbookViewId="0">
      <selection activeCell="D1" sqref="D1"/>
    </sheetView>
  </sheetViews>
  <sheetFormatPr defaultRowHeight="15" x14ac:dyDescent="0.25"/>
  <cols>
    <col min="1" max="1" width="3.7109375" customWidth="1"/>
    <col min="2" max="2" width="15.85546875" customWidth="1"/>
    <col min="3" max="3" width="2.85546875" customWidth="1"/>
    <col min="4" max="4" width="54.7109375" customWidth="1"/>
  </cols>
  <sheetData>
    <row r="1" spans="1:4" ht="18.75" x14ac:dyDescent="0.3">
      <c r="A1" s="9" t="s">
        <v>349</v>
      </c>
      <c r="B1" s="3"/>
      <c r="C1" s="3"/>
      <c r="D1" s="10" t="s">
        <v>19</v>
      </c>
    </row>
    <row r="2" spans="1:4" ht="18.75" x14ac:dyDescent="0.3">
      <c r="A2" s="9"/>
      <c r="B2" s="3"/>
      <c r="C2" s="3"/>
      <c r="D2" s="10"/>
    </row>
    <row r="3" spans="1:4" ht="18.75" x14ac:dyDescent="0.3">
      <c r="A3" s="9"/>
      <c r="B3" s="7" t="s">
        <v>18</v>
      </c>
      <c r="C3" s="8"/>
      <c r="D3" s="7" t="s">
        <v>17</v>
      </c>
    </row>
    <row r="4" spans="1:4" ht="15" customHeight="1" x14ac:dyDescent="0.3">
      <c r="A4" s="6"/>
      <c r="B4" s="4" t="str">
        <f ca="1">HYPERLINK("#"&amp;CELL("address",Ind_Summary!$B$2),MID(CELL("filename",Ind_Summary!$B$2),FIND("]",CELL("filename",Ind_Summary!$B$2))+1,256))</f>
        <v>Ind_Summary</v>
      </c>
      <c r="D4" s="3" t="s">
        <v>16</v>
      </c>
    </row>
    <row r="5" spans="1:4" ht="15" customHeight="1" x14ac:dyDescent="0.3">
      <c r="A5" s="6"/>
      <c r="B5" s="2" t="str">
        <f ca="1">HYPERLINK("#"&amp;CELL("address",Ind_Summary_fec!$B$2),MID(CELL("filename",Ind_Summary_fec!$B$2),FIND("]",CELL("filename",Ind_Summary_fec!$B$2))+1,256))</f>
        <v>Ind_Summary_fec</v>
      </c>
      <c r="D5" s="1" t="s">
        <v>15</v>
      </c>
    </row>
    <row r="6" spans="1:4" ht="15" customHeight="1" x14ac:dyDescent="0.3">
      <c r="A6" s="6"/>
      <c r="B6" s="2" t="str">
        <f ca="1">HYPERLINK("#"&amp;CELL("address",Ind_Summary_ued!$B$2),MID(CELL("filename",Ind_Summary_ued!$B$2),FIND("]",CELL("filename",Ind_Summary_ued!$B$2))+1,256))</f>
        <v>Ind_Summary_ued</v>
      </c>
      <c r="D6" s="1" t="s">
        <v>14</v>
      </c>
    </row>
    <row r="7" spans="1:4" ht="5.0999999999999996" customHeight="1" x14ac:dyDescent="0.3">
      <c r="A7" s="6"/>
      <c r="B7" s="4"/>
      <c r="D7" s="3"/>
    </row>
    <row r="8" spans="1:4" x14ac:dyDescent="0.25">
      <c r="A8" s="5"/>
      <c r="B8" s="4" t="str">
        <f ca="1">HYPERLINK("#"&amp;CELL("address",ISI!$B$2),MID(CELL("filename",ISI!$B$2),FIND("]",CELL("filename",ISI!$B$2))+1,256))</f>
        <v>ISI</v>
      </c>
      <c r="D8" s="3" t="s">
        <v>13</v>
      </c>
    </row>
    <row r="9" spans="1:4" x14ac:dyDescent="0.25">
      <c r="A9" s="5"/>
      <c r="B9" s="2" t="str">
        <f ca="1">HYPERLINK("#"&amp;CELL("address",ISI_fec!$B$2),MID(CELL("filename",ISI_fec!$B$2),FIND("]",CELL("filename",ISI_fec!$B$2))+1,256))</f>
        <v>ISI_fec</v>
      </c>
      <c r="D9" s="1" t="s">
        <v>2</v>
      </c>
    </row>
    <row r="10" spans="1:4" x14ac:dyDescent="0.25">
      <c r="A10" s="5"/>
      <c r="B10" s="2" t="str">
        <f ca="1">HYPERLINK("#"&amp;CELL("address",ISI_ued!$B$2),MID(CELL("filename",ISI_ued!$B$2),FIND("]",CELL("filename",ISI_ued!$B$2))+1,256))</f>
        <v>ISI_ued</v>
      </c>
      <c r="D10" s="1" t="s">
        <v>1</v>
      </c>
    </row>
    <row r="11" spans="1:4" x14ac:dyDescent="0.25">
      <c r="A11" s="5"/>
      <c r="B11" s="2" t="str">
        <f ca="1">HYPERLINK("#"&amp;CELL("address",ISI_emi!$B$2),MID(CELL("filename",ISI_emi!$B$2),FIND("]",CELL("filename",ISI_emi!$B$2))+1,256))</f>
        <v>ISI_emi</v>
      </c>
      <c r="D11" s="1" t="s">
        <v>0</v>
      </c>
    </row>
    <row r="12" spans="1:4" ht="5.0999999999999996" customHeight="1" x14ac:dyDescent="0.25">
      <c r="A12" s="5"/>
      <c r="B12" s="2"/>
      <c r="D12" s="1"/>
    </row>
    <row r="13" spans="1:4" x14ac:dyDescent="0.25">
      <c r="B13" s="4" t="str">
        <f ca="1">HYPERLINK("#"&amp;CELL("address",NFM!$B$2),MID(CELL("filename",NFM!$B$2),FIND("]",CELL("filename",NFM!$B$2))+1,256))</f>
        <v>NFM</v>
      </c>
      <c r="D13" s="3" t="s">
        <v>12</v>
      </c>
    </row>
    <row r="14" spans="1:4" x14ac:dyDescent="0.25">
      <c r="B14" s="2" t="str">
        <f ca="1">HYPERLINK("#"&amp;CELL("address",NFM_fec!$B$2),MID(CELL("filename",NFM_fec!$B$2),FIND("]",CELL("filename",NFM_fec!$B$2))+1,256))</f>
        <v>NFM_fec</v>
      </c>
      <c r="D14" s="1" t="s">
        <v>2</v>
      </c>
    </row>
    <row r="15" spans="1:4" x14ac:dyDescent="0.25">
      <c r="B15" s="2" t="str">
        <f ca="1">HYPERLINK("#"&amp;CELL("address",NFM_ued!$B$2),MID(CELL("filename",NFM_ued!$B$2),FIND("]",CELL("filename",NFM_ued!$B$2))+1,256))</f>
        <v>NFM_ued</v>
      </c>
      <c r="D15" s="1" t="s">
        <v>1</v>
      </c>
    </row>
    <row r="16" spans="1:4" x14ac:dyDescent="0.25">
      <c r="B16" s="2" t="str">
        <f ca="1">HYPERLINK("#"&amp;CELL("address",NFM_emi!$B$2),MID(CELL("filename",NFM_emi!$B$2),FIND("]",CELL("filename",NFM_emi!$B$2))+1,256))</f>
        <v>NFM_emi</v>
      </c>
      <c r="D16" s="1" t="s">
        <v>0</v>
      </c>
    </row>
    <row r="17" spans="2:4" ht="5.0999999999999996" customHeight="1" x14ac:dyDescent="0.25">
      <c r="B17" s="2"/>
      <c r="D17" s="1"/>
    </row>
    <row r="18" spans="2:4" x14ac:dyDescent="0.25">
      <c r="B18" s="4" t="str">
        <f ca="1">HYPERLINK("#"&amp;CELL("address",CHI!$B$2),MID(CELL("filename",CHI!$B$2),FIND("]",CELL("filename",CHI!$B$2))+1,256))</f>
        <v>CHI</v>
      </c>
      <c r="D18" s="3" t="s">
        <v>11</v>
      </c>
    </row>
    <row r="19" spans="2:4" x14ac:dyDescent="0.25">
      <c r="B19" s="2" t="str">
        <f ca="1">HYPERLINK("#"&amp;CELL("address",CHI_fec!$B$2),MID(CELL("filename",CHI_fec!$B$2),FIND("]",CELL("filename",CHI_fec!$B$2))+1,256))</f>
        <v>CHI_fec</v>
      </c>
      <c r="D19" s="1" t="s">
        <v>2</v>
      </c>
    </row>
    <row r="20" spans="2:4" x14ac:dyDescent="0.25">
      <c r="B20" s="2" t="str">
        <f ca="1">HYPERLINK("#"&amp;CELL("address",CHI_ued!$B$2),MID(CELL("filename",CHI_ued!$B$2),FIND("]",CELL("filename",CHI_ued!$B$2))+1,256))</f>
        <v>CHI_ued</v>
      </c>
      <c r="D20" s="1" t="s">
        <v>1</v>
      </c>
    </row>
    <row r="21" spans="2:4" x14ac:dyDescent="0.25">
      <c r="B21" s="2" t="str">
        <f ca="1">HYPERLINK("#"&amp;CELL("address",CHI_emi!$B$2),MID(CELL("filename",CHI_emi!$B$2),FIND("]",CELL("filename",CHI_emi!$B$2))+1,256))</f>
        <v>CHI_emi</v>
      </c>
      <c r="D21" s="1" t="s">
        <v>0</v>
      </c>
    </row>
    <row r="22" spans="2:4" ht="5.0999999999999996" customHeight="1" x14ac:dyDescent="0.25">
      <c r="B22" s="2"/>
      <c r="D22" s="1"/>
    </row>
    <row r="23" spans="2:4" x14ac:dyDescent="0.25">
      <c r="B23" s="4" t="str">
        <f ca="1">HYPERLINK("#"&amp;CELL("address",NMM!$B$2),MID(CELL("filename",NMM!$B$2),FIND("]",CELL("filename",NMM!$B$2))+1,256))</f>
        <v>NMM</v>
      </c>
      <c r="D23" s="3" t="s">
        <v>10</v>
      </c>
    </row>
    <row r="24" spans="2:4" x14ac:dyDescent="0.25">
      <c r="B24" s="2" t="str">
        <f ca="1">HYPERLINK("#"&amp;CELL("address",NMM_fec!$B$2),MID(CELL("filename",NMM_fec!$B$2),FIND("]",CELL("filename",NMM_fec!$B$2))+1,256))</f>
        <v>NMM_fec</v>
      </c>
      <c r="D24" s="1" t="s">
        <v>2</v>
      </c>
    </row>
    <row r="25" spans="2:4" x14ac:dyDescent="0.25">
      <c r="B25" s="2" t="str">
        <f ca="1">HYPERLINK("#"&amp;CELL("address",NMM_ued!$B$2),MID(CELL("filename",NMM_ued!$B$2),FIND("]",CELL("filename",NMM_ued!$B$2))+1,256))</f>
        <v>NMM_ued</v>
      </c>
      <c r="D25" s="1" t="s">
        <v>1</v>
      </c>
    </row>
    <row r="26" spans="2:4" x14ac:dyDescent="0.25">
      <c r="B26" s="2" t="str">
        <f ca="1">HYPERLINK("#"&amp;CELL("address",NMM_emi!$B$2),MID(CELL("filename",NMM_emi!$B$2),FIND("]",CELL("filename",NMM_emi!$B$2))+1,256))</f>
        <v>NMM_emi</v>
      </c>
      <c r="D26" s="1" t="s">
        <v>0</v>
      </c>
    </row>
    <row r="27" spans="2:4" ht="5.0999999999999996" customHeight="1" x14ac:dyDescent="0.25">
      <c r="B27" s="2"/>
      <c r="D27" s="1"/>
    </row>
    <row r="28" spans="2:4" x14ac:dyDescent="0.25">
      <c r="B28" s="4" t="str">
        <f ca="1">HYPERLINK("#"&amp;CELL("address",PPA!$B$2),MID(CELL("filename",PPA!$B$2),FIND("]",CELL("filename",PPA!$B$2))+1,256))</f>
        <v>PPA</v>
      </c>
      <c r="D28" s="3" t="s">
        <v>9</v>
      </c>
    </row>
    <row r="29" spans="2:4" x14ac:dyDescent="0.25">
      <c r="B29" s="2" t="str">
        <f ca="1">HYPERLINK("#"&amp;CELL("address",PPA_fec!$B$2),MID(CELL("filename",PPA_fec!$B$2),FIND("]",CELL("filename",PPA_fec!$B$2))+1,256))</f>
        <v>PPA_fec</v>
      </c>
      <c r="D29" s="1" t="s">
        <v>2</v>
      </c>
    </row>
    <row r="30" spans="2:4" x14ac:dyDescent="0.25">
      <c r="B30" s="2" t="str">
        <f ca="1">HYPERLINK("#"&amp;CELL("address",PPA_ued!$B$2),MID(CELL("filename",PPA_ued!$B$2),FIND("]",CELL("filename",PPA_ued!$B$2))+1,256))</f>
        <v>PPA_ued</v>
      </c>
      <c r="D30" s="1" t="s">
        <v>1</v>
      </c>
    </row>
    <row r="31" spans="2:4" x14ac:dyDescent="0.25">
      <c r="B31" s="2" t="str">
        <f ca="1">HYPERLINK("#"&amp;CELL("address",PPA_emi!$B$2),MID(CELL("filename",PPA_emi!$B$2),FIND("]",CELL("filename",PPA_emi!$B$2))+1,256))</f>
        <v>PPA_emi</v>
      </c>
      <c r="D31" s="1" t="s">
        <v>0</v>
      </c>
    </row>
    <row r="32" spans="2:4" ht="5.0999999999999996" customHeight="1" x14ac:dyDescent="0.25">
      <c r="B32" s="2"/>
      <c r="D32" s="1"/>
    </row>
    <row r="33" spans="2:4" x14ac:dyDescent="0.25">
      <c r="B33" s="4" t="str">
        <f ca="1">HYPERLINK("#"&amp;CELL("address",FBT!$B$2),MID(CELL("filename",FBT!$B$2),FIND("]",CELL("filename",FBT!$B$2))+1,256))</f>
        <v>FBT</v>
      </c>
      <c r="D33" s="3" t="s">
        <v>8</v>
      </c>
    </row>
    <row r="34" spans="2:4" x14ac:dyDescent="0.25">
      <c r="B34" s="2" t="str">
        <f ca="1">HYPERLINK("#"&amp;CELL("address",FBT_fec!$B$2),MID(CELL("filename",FBT_fec!$B$2),FIND("]",CELL("filename",FBT_fec!$B$2))+1,256))</f>
        <v>FBT_fec</v>
      </c>
      <c r="D34" s="1" t="s">
        <v>2</v>
      </c>
    </row>
    <row r="35" spans="2:4" x14ac:dyDescent="0.25">
      <c r="B35" s="2" t="str">
        <f ca="1">HYPERLINK("#"&amp;CELL("address",FBT_ued!$B$2),MID(CELL("filename",FBT_ued!$B$2),FIND("]",CELL("filename",FBT_ued!$B$2))+1,256))</f>
        <v>FBT_ued</v>
      </c>
      <c r="D35" s="1" t="s">
        <v>1</v>
      </c>
    </row>
    <row r="36" spans="2:4" x14ac:dyDescent="0.25">
      <c r="B36" s="2" t="str">
        <f ca="1">HYPERLINK("#"&amp;CELL("address",FBT_emi!$B$2),MID(CELL("filename",FBT_emi!$B$2),FIND("]",CELL("filename",FBT_emi!$B$2))+1,256))</f>
        <v>FBT_emi</v>
      </c>
      <c r="D36" s="1" t="s">
        <v>0</v>
      </c>
    </row>
    <row r="37" spans="2:4" ht="5.0999999999999996" customHeight="1" x14ac:dyDescent="0.25">
      <c r="B37" s="2"/>
      <c r="D37" s="1"/>
    </row>
    <row r="38" spans="2:4" x14ac:dyDescent="0.25">
      <c r="B38" s="4" t="str">
        <f ca="1">HYPERLINK("#"&amp;CELL("address",TRE!$B$2),MID(CELL("filename",TRE!$B$2),FIND("]",CELL("filename",TRE!$B$2))+1,256))</f>
        <v>TRE</v>
      </c>
      <c r="D38" s="3" t="s">
        <v>7</v>
      </c>
    </row>
    <row r="39" spans="2:4" x14ac:dyDescent="0.25">
      <c r="B39" s="2" t="str">
        <f ca="1">HYPERLINK("#"&amp;CELL("address",TRE_fec!$B$2),MID(CELL("filename",TRE_fec!$B$2),FIND("]",CELL("filename",TRE_fec!$B$2))+1,256))</f>
        <v>TRE_fec</v>
      </c>
      <c r="D39" s="1" t="s">
        <v>2</v>
      </c>
    </row>
    <row r="40" spans="2:4" x14ac:dyDescent="0.25">
      <c r="B40" s="2" t="str">
        <f ca="1">HYPERLINK("#"&amp;CELL("address",TRE_ued!$B$2),MID(CELL("filename",TRE_ued!$B$2),FIND("]",CELL("filename",TRE_ued!$B$2))+1,256))</f>
        <v>TRE_ued</v>
      </c>
      <c r="D40" s="1" t="s">
        <v>1</v>
      </c>
    </row>
    <row r="41" spans="2:4" x14ac:dyDescent="0.25">
      <c r="B41" s="2" t="str">
        <f ca="1">HYPERLINK("#"&amp;CELL("address",TRE_emi!$B$2),MID(CELL("filename",TRE_emi!$B$2),FIND("]",CELL("filename",TRE_emi!$B$2))+1,256))</f>
        <v>TRE_emi</v>
      </c>
      <c r="D41" s="1" t="s">
        <v>0</v>
      </c>
    </row>
    <row r="42" spans="2:4" ht="5.0999999999999996" customHeight="1" x14ac:dyDescent="0.25">
      <c r="B42" s="2"/>
      <c r="D42" s="1"/>
    </row>
    <row r="43" spans="2:4" x14ac:dyDescent="0.25">
      <c r="B43" s="4" t="str">
        <f ca="1">HYPERLINK("#"&amp;CELL("address",MAE!$B$2),MID(CELL("filename",MAE!$B$2),FIND("]",CELL("filename",MAE!$B$2))+1,256))</f>
        <v>MAE</v>
      </c>
      <c r="D43" s="3" t="s">
        <v>6</v>
      </c>
    </row>
    <row r="44" spans="2:4" x14ac:dyDescent="0.25">
      <c r="B44" s="2" t="str">
        <f ca="1">HYPERLINK("#"&amp;CELL("address",MAE_fec!$B$2),MID(CELL("filename",MAE_fec!$B$2),FIND("]",CELL("filename",MAE_fec!$B$2))+1,256))</f>
        <v>MAE_fec</v>
      </c>
      <c r="D44" s="1" t="s">
        <v>2</v>
      </c>
    </row>
    <row r="45" spans="2:4" x14ac:dyDescent="0.25">
      <c r="B45" s="2" t="str">
        <f ca="1">HYPERLINK("#"&amp;CELL("address",MAE_ued!$B$2),MID(CELL("filename",MAE_ued!$B$2),FIND("]",CELL("filename",MAE_ued!$B$2))+1,256))</f>
        <v>MAE_ued</v>
      </c>
      <c r="D45" s="1" t="s">
        <v>1</v>
      </c>
    </row>
    <row r="46" spans="2:4" x14ac:dyDescent="0.25">
      <c r="B46" s="2" t="str">
        <f ca="1">HYPERLINK("#"&amp;CELL("address",MAE_emi!$B$2),MID(CELL("filename",MAE_emi!$B$2),FIND("]",CELL("filename",MAE_emi!$B$2))+1,256))</f>
        <v>MAE_emi</v>
      </c>
      <c r="D46" s="1" t="s">
        <v>0</v>
      </c>
    </row>
    <row r="47" spans="2:4" ht="5.0999999999999996" customHeight="1" x14ac:dyDescent="0.25">
      <c r="B47" s="2"/>
      <c r="D47" s="1"/>
    </row>
    <row r="48" spans="2:4" x14ac:dyDescent="0.25">
      <c r="B48" s="4" t="str">
        <f ca="1">HYPERLINK("#"&amp;CELL("address",TEL!$B$2),MID(CELL("filename",TEL!$B$2),FIND("]",CELL("filename",TEL!$B$2))+1,256))</f>
        <v>TEL</v>
      </c>
      <c r="D48" s="3" t="s">
        <v>5</v>
      </c>
    </row>
    <row r="49" spans="2:4" x14ac:dyDescent="0.25">
      <c r="B49" s="2" t="str">
        <f ca="1">HYPERLINK("#"&amp;CELL("address",TEL_fec!$B$2),MID(CELL("filename",TEL_fec!$B$2),FIND("]",CELL("filename",TEL_fec!$B$2))+1,256))</f>
        <v>TEL_fec</v>
      </c>
      <c r="D49" s="1" t="s">
        <v>2</v>
      </c>
    </row>
    <row r="50" spans="2:4" x14ac:dyDescent="0.25">
      <c r="B50" s="2" t="str">
        <f ca="1">HYPERLINK("#"&amp;CELL("address",TEL_ued!$B$2),MID(CELL("filename",TEL_ued!$B$2),FIND("]",CELL("filename",TEL_ued!$B$2))+1,256))</f>
        <v>TEL_ued</v>
      </c>
      <c r="D50" s="1" t="s">
        <v>1</v>
      </c>
    </row>
    <row r="51" spans="2:4" x14ac:dyDescent="0.25">
      <c r="B51" s="2" t="str">
        <f ca="1">HYPERLINK("#"&amp;CELL("address",TEL_emi!$B$2),MID(CELL("filename",TEL_emi!$B$2),FIND("]",CELL("filename",TEL_emi!$B$2))+1,256))</f>
        <v>TEL_emi</v>
      </c>
      <c r="D51" s="1" t="s">
        <v>0</v>
      </c>
    </row>
    <row r="52" spans="2:4" ht="5.0999999999999996" customHeight="1" x14ac:dyDescent="0.25">
      <c r="B52" s="2"/>
      <c r="D52" s="1"/>
    </row>
    <row r="53" spans="2:4" x14ac:dyDescent="0.25">
      <c r="B53" s="4" t="str">
        <f ca="1">HYPERLINK("#"&amp;CELL("address",WWP!$B$2),MID(CELL("filename",WWP!$B$2),FIND("]",CELL("filename",WWP!$B$2))+1,256))</f>
        <v>WWP</v>
      </c>
      <c r="D53" s="3" t="s">
        <v>4</v>
      </c>
    </row>
    <row r="54" spans="2:4" x14ac:dyDescent="0.25">
      <c r="B54" s="2" t="str">
        <f ca="1">HYPERLINK("#"&amp;CELL("address",WWP_fec!$B$2),MID(CELL("filename",WWP_fec!$B$2),FIND("]",CELL("filename",WWP_fec!$B$2))+1,256))</f>
        <v>WWP_fec</v>
      </c>
      <c r="D54" s="1" t="s">
        <v>2</v>
      </c>
    </row>
    <row r="55" spans="2:4" x14ac:dyDescent="0.25">
      <c r="B55" s="2" t="str">
        <f ca="1">HYPERLINK("#"&amp;CELL("address",WWP_ued!$B$2),MID(CELL("filename",WWP_ued!$B$2),FIND("]",CELL("filename",WWP_ued!$B$2))+1,256))</f>
        <v>WWP_ued</v>
      </c>
      <c r="D55" s="1" t="s">
        <v>1</v>
      </c>
    </row>
    <row r="56" spans="2:4" x14ac:dyDescent="0.25">
      <c r="B56" s="2" t="str">
        <f ca="1">HYPERLINK("#"&amp;CELL("address",WWP_emi!$B$2),MID(CELL("filename",WWP_emi!$B$2),FIND("]",CELL("filename",WWP_emi!$B$2))+1,256))</f>
        <v>WWP_emi</v>
      </c>
      <c r="D56" s="1" t="s">
        <v>0</v>
      </c>
    </row>
    <row r="57" spans="2:4" ht="5.0999999999999996" customHeight="1" x14ac:dyDescent="0.25">
      <c r="B57" s="2"/>
      <c r="D57" s="1"/>
    </row>
    <row r="58" spans="2:4" x14ac:dyDescent="0.25">
      <c r="B58" s="4" t="str">
        <f ca="1">HYPERLINK("#"&amp;CELL("address",OIS!$B$2),MID(CELL("filename",OIS!$B$2),FIND("]",CELL("filename",OIS!$B$2))+1,256))</f>
        <v>OIS</v>
      </c>
      <c r="D58" s="3" t="s">
        <v>3</v>
      </c>
    </row>
    <row r="59" spans="2:4" x14ac:dyDescent="0.25">
      <c r="B59" s="2" t="str">
        <f ca="1">HYPERLINK("#"&amp;CELL("address",OIS_fec!$B$2),MID(CELL("filename",OIS_fec!$B$2),FIND("]",CELL("filename",OIS_fec!$B$2))+1,256))</f>
        <v>OIS_fec</v>
      </c>
      <c r="D59" s="1" t="s">
        <v>2</v>
      </c>
    </row>
    <row r="60" spans="2:4" x14ac:dyDescent="0.25">
      <c r="B60" s="2" t="str">
        <f ca="1">HYPERLINK("#"&amp;CELL("address",OIS_ued!$B$2),MID(CELL("filename",OIS_ued!$B$2),FIND("]",CELL("filename",OIS_ued!$B$2))+1,256))</f>
        <v>OIS_ued</v>
      </c>
      <c r="D60" s="1" t="s">
        <v>1</v>
      </c>
    </row>
    <row r="61" spans="2:4" x14ac:dyDescent="0.25">
      <c r="B61" s="2" t="str">
        <f ca="1">HYPERLINK("#"&amp;CELL("address",OIS_emi!$B$2),MID(CELL("filename",OIS_emi!$B$2),FIND("]",CELL("filename",OIS_emi!$B$2))+1,256))</f>
        <v>OIS_emi</v>
      </c>
      <c r="D61" s="1" t="s">
        <v>0</v>
      </c>
    </row>
  </sheetData>
  <pageMargins left="0.39370078740157483" right="0.39370078740157483" top="0.39370078740157483" bottom="0.39370078740157483" header="0.31496062992125984" footer="0.31496062992125984"/>
  <pageSetup paperSize="9" scale="9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>
    <tabColor theme="4" tint="0.79998168889431442"/>
    <pageSetUpPr fitToPage="1"/>
  </sheetPr>
  <dimension ref="A1:Q211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17" width="9.7109375" style="14" customWidth="1"/>
    <col min="18" max="16384" width="9.140625" style="13"/>
  </cols>
  <sheetData>
    <row r="1" spans="1:17" ht="12.75" x14ac:dyDescent="0.25">
      <c r="A1" s="12" t="s">
        <v>368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2" spans="1:17" x14ac:dyDescent="0.25">
      <c r="A2" s="40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</row>
    <row r="3" spans="1:17" ht="12.75" x14ac:dyDescent="0.25">
      <c r="A3" s="80" t="s">
        <v>127</v>
      </c>
      <c r="B3" s="233"/>
      <c r="C3" s="233"/>
      <c r="D3" s="233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3"/>
      <c r="Q3" s="233"/>
    </row>
    <row r="4" spans="1:17" x14ac:dyDescent="0.25">
      <c r="A4" s="40"/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</row>
    <row r="5" spans="1:17" ht="12.75" x14ac:dyDescent="0.25">
      <c r="A5" s="97" t="s">
        <v>38</v>
      </c>
      <c r="B5" s="96">
        <v>392.80500000000001</v>
      </c>
      <c r="C5" s="96">
        <v>319.84019514272359</v>
      </c>
      <c r="D5" s="96">
        <v>311.1465781567515</v>
      </c>
      <c r="E5" s="96">
        <v>306.62436524316382</v>
      </c>
      <c r="F5" s="96">
        <v>277.38169351798541</v>
      </c>
      <c r="G5" s="96">
        <v>334.79647451870926</v>
      </c>
      <c r="H5" s="96">
        <v>319.17643744924982</v>
      </c>
      <c r="I5" s="96">
        <v>333.512273449183</v>
      </c>
      <c r="J5" s="96">
        <v>320.46765797389952</v>
      </c>
      <c r="K5" s="96">
        <v>262.35118680699452</v>
      </c>
      <c r="L5" s="96">
        <v>247.97439215715451</v>
      </c>
      <c r="M5" s="96">
        <v>271.16779113730257</v>
      </c>
      <c r="N5" s="96">
        <v>241.04541482904853</v>
      </c>
      <c r="O5" s="96">
        <v>301.26065904627546</v>
      </c>
      <c r="P5" s="96">
        <v>315.84653994931489</v>
      </c>
      <c r="Q5" s="96">
        <v>322.21559717982876</v>
      </c>
    </row>
    <row r="6" spans="1:17" x14ac:dyDescent="0.25">
      <c r="A6" s="132" t="s">
        <v>83</v>
      </c>
      <c r="B6" s="160">
        <v>1.743102854424383</v>
      </c>
      <c r="C6" s="160">
        <v>1.4193158363893867</v>
      </c>
      <c r="D6" s="160">
        <v>1.3807372322893368</v>
      </c>
      <c r="E6" s="160">
        <v>1.3606695594287839</v>
      </c>
      <c r="F6" s="160">
        <v>1.2309029206254243</v>
      </c>
      <c r="G6" s="160">
        <v>1.4856854937813477</v>
      </c>
      <c r="H6" s="160">
        <v>1.4163703598039559</v>
      </c>
      <c r="I6" s="160">
        <v>1.4799867512756613</v>
      </c>
      <c r="J6" s="160">
        <v>1.4221002516897727</v>
      </c>
      <c r="K6" s="160">
        <v>1.1642038736393292</v>
      </c>
      <c r="L6" s="160">
        <v>1.1004057249609536</v>
      </c>
      <c r="M6" s="160">
        <v>1.2033282436816923</v>
      </c>
      <c r="N6" s="160">
        <v>1.0696578471109683</v>
      </c>
      <c r="O6" s="160">
        <v>1.3368676944268367</v>
      </c>
      <c r="P6" s="160">
        <v>1.4015936796774884</v>
      </c>
      <c r="Q6" s="160">
        <v>1.4298568683805368</v>
      </c>
    </row>
    <row r="7" spans="1:17" x14ac:dyDescent="0.25">
      <c r="A7" s="76" t="s">
        <v>82</v>
      </c>
      <c r="B7" s="159">
        <v>0.69724114176975327</v>
      </c>
      <c r="C7" s="159">
        <v>0.56772633455575483</v>
      </c>
      <c r="D7" s="159">
        <v>0.55229489291573475</v>
      </c>
      <c r="E7" s="159">
        <v>0.54426782377151361</v>
      </c>
      <c r="F7" s="159">
        <v>0.49236116825016973</v>
      </c>
      <c r="G7" s="159">
        <v>0.59427419751253918</v>
      </c>
      <c r="H7" s="159">
        <v>0.56654814392158248</v>
      </c>
      <c r="I7" s="159">
        <v>0.59199470051026459</v>
      </c>
      <c r="J7" s="159">
        <v>0.56884010067590918</v>
      </c>
      <c r="K7" s="159">
        <v>0.4656815494557317</v>
      </c>
      <c r="L7" s="159">
        <v>0.44016228998438156</v>
      </c>
      <c r="M7" s="159">
        <v>0.48133129747267694</v>
      </c>
      <c r="N7" s="159">
        <v>0.42786313884438737</v>
      </c>
      <c r="O7" s="159">
        <v>0.53474707777073471</v>
      </c>
      <c r="P7" s="159">
        <v>0.56063747187099544</v>
      </c>
      <c r="Q7" s="159">
        <v>0.57194274735221484</v>
      </c>
    </row>
    <row r="8" spans="1:17" x14ac:dyDescent="0.25">
      <c r="A8" s="76" t="s">
        <v>81</v>
      </c>
      <c r="B8" s="159">
        <v>2.9632748525214514</v>
      </c>
      <c r="C8" s="159">
        <v>2.4128369218619579</v>
      </c>
      <c r="D8" s="159">
        <v>2.347253294891873</v>
      </c>
      <c r="E8" s="159">
        <v>2.3131382510289327</v>
      </c>
      <c r="F8" s="159">
        <v>2.0925349650632215</v>
      </c>
      <c r="G8" s="159">
        <v>2.5256653394282917</v>
      </c>
      <c r="H8" s="159">
        <v>2.4078296116667253</v>
      </c>
      <c r="I8" s="159">
        <v>2.5159774771686245</v>
      </c>
      <c r="J8" s="159">
        <v>2.4175704278726138</v>
      </c>
      <c r="K8" s="159">
        <v>1.9791465851868599</v>
      </c>
      <c r="L8" s="159">
        <v>1.8706897324336216</v>
      </c>
      <c r="M8" s="159">
        <v>2.0456580142588772</v>
      </c>
      <c r="N8" s="159">
        <v>1.8184183400886462</v>
      </c>
      <c r="O8" s="159">
        <v>2.2726750805256226</v>
      </c>
      <c r="P8" s="159">
        <v>2.3827092554517306</v>
      </c>
      <c r="Q8" s="159">
        <v>2.4307566762469133</v>
      </c>
    </row>
    <row r="9" spans="1:17" x14ac:dyDescent="0.25">
      <c r="A9" s="76" t="s">
        <v>80</v>
      </c>
      <c r="B9" s="159">
        <v>0.34862057088487663</v>
      </c>
      <c r="C9" s="159">
        <v>0.28386316727787742</v>
      </c>
      <c r="D9" s="159">
        <v>0.27614744645786737</v>
      </c>
      <c r="E9" s="159">
        <v>0.27213391188575681</v>
      </c>
      <c r="F9" s="159">
        <v>0.24618058412508487</v>
      </c>
      <c r="G9" s="159">
        <v>0.29713709875626959</v>
      </c>
      <c r="H9" s="159">
        <v>0.28327407196079124</v>
      </c>
      <c r="I9" s="159">
        <v>0.2959973502551323</v>
      </c>
      <c r="J9" s="159">
        <v>0.28442005033795459</v>
      </c>
      <c r="K9" s="159">
        <v>0.23284077472786585</v>
      </c>
      <c r="L9" s="159">
        <v>0.22008114499219078</v>
      </c>
      <c r="M9" s="159">
        <v>0.24066564873633847</v>
      </c>
      <c r="N9" s="159">
        <v>0.21393156942219368</v>
      </c>
      <c r="O9" s="159">
        <v>0.26737353888536736</v>
      </c>
      <c r="P9" s="159">
        <v>0.28031873593549772</v>
      </c>
      <c r="Q9" s="159">
        <v>0.28597137367610742</v>
      </c>
    </row>
    <row r="10" spans="1:17" x14ac:dyDescent="0.25">
      <c r="A10" s="129" t="s">
        <v>79</v>
      </c>
      <c r="B10" s="158">
        <v>1.0458617126546299</v>
      </c>
      <c r="C10" s="158">
        <v>0.85158950183363213</v>
      </c>
      <c r="D10" s="158">
        <v>0.82844233937360223</v>
      </c>
      <c r="E10" s="158">
        <v>0.81640173565727037</v>
      </c>
      <c r="F10" s="158">
        <v>0.73854175237525466</v>
      </c>
      <c r="G10" s="158">
        <v>0.89141129626880877</v>
      </c>
      <c r="H10" s="158">
        <v>0.84982221588237361</v>
      </c>
      <c r="I10" s="158">
        <v>0.88799205076539689</v>
      </c>
      <c r="J10" s="158">
        <v>0.85326015101386377</v>
      </c>
      <c r="K10" s="158">
        <v>0.69852232418359739</v>
      </c>
      <c r="L10" s="158">
        <v>0.66024343497657223</v>
      </c>
      <c r="M10" s="158">
        <v>0.72199694620901533</v>
      </c>
      <c r="N10" s="158">
        <v>0.64179470826658103</v>
      </c>
      <c r="O10" s="158">
        <v>0.80212061665610201</v>
      </c>
      <c r="P10" s="158">
        <v>0.84095620780649294</v>
      </c>
      <c r="Q10" s="158">
        <v>0.85791412102832221</v>
      </c>
    </row>
    <row r="11" spans="1:17" x14ac:dyDescent="0.25">
      <c r="A11" s="92" t="s">
        <v>125</v>
      </c>
      <c r="B11" s="91">
        <v>0.20917234253092598</v>
      </c>
      <c r="C11" s="91">
        <v>0.17031790036672642</v>
      </c>
      <c r="D11" s="91">
        <v>0.16568846787472044</v>
      </c>
      <c r="E11" s="91">
        <v>0.16328034713145406</v>
      </c>
      <c r="F11" s="91">
        <v>0.1477083504750509</v>
      </c>
      <c r="G11" s="91">
        <v>0.17828225925376176</v>
      </c>
      <c r="H11" s="91">
        <v>0.16996444317647472</v>
      </c>
      <c r="I11" s="91">
        <v>0.17759841015307939</v>
      </c>
      <c r="J11" s="91">
        <v>0.17065203020277275</v>
      </c>
      <c r="K11" s="91">
        <v>0.13970446483671947</v>
      </c>
      <c r="L11" s="91">
        <v>0.13204868699531444</v>
      </c>
      <c r="M11" s="91">
        <v>0.14439938924180307</v>
      </c>
      <c r="N11" s="91">
        <v>0.12835894165331621</v>
      </c>
      <c r="O11" s="91">
        <v>0.16042412333122041</v>
      </c>
      <c r="P11" s="91">
        <v>0.16819124156129861</v>
      </c>
      <c r="Q11" s="91">
        <v>0.17158282420566445</v>
      </c>
    </row>
    <row r="12" spans="1:17" x14ac:dyDescent="0.25">
      <c r="A12" s="92" t="s">
        <v>26</v>
      </c>
      <c r="B12" s="91">
        <v>0.31375851379638897</v>
      </c>
      <c r="C12" s="91">
        <v>0.25547685055008962</v>
      </c>
      <c r="D12" s="91">
        <v>0.24853270181208062</v>
      </c>
      <c r="E12" s="91">
        <v>0.24492052069718112</v>
      </c>
      <c r="F12" s="91">
        <v>0.22156252571257637</v>
      </c>
      <c r="G12" s="91">
        <v>0.2674233888806426</v>
      </c>
      <c r="H12" s="91">
        <v>0.25494666476471206</v>
      </c>
      <c r="I12" s="91">
        <v>0.26639761522961902</v>
      </c>
      <c r="J12" s="91">
        <v>0.25597804530415913</v>
      </c>
      <c r="K12" s="91">
        <v>0.20955669725507922</v>
      </c>
      <c r="L12" s="91">
        <v>0.19807303049297165</v>
      </c>
      <c r="M12" s="91">
        <v>0.2165990838627046</v>
      </c>
      <c r="N12" s="91">
        <v>0.1925384124799743</v>
      </c>
      <c r="O12" s="91">
        <v>0.24063618499683059</v>
      </c>
      <c r="P12" s="91">
        <v>0.25228686234194792</v>
      </c>
      <c r="Q12" s="91">
        <v>0.25737423630849665</v>
      </c>
    </row>
    <row r="13" spans="1:17" x14ac:dyDescent="0.25">
      <c r="A13" s="92" t="s">
        <v>126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2" t="s">
        <v>21</v>
      </c>
      <c r="B14" s="157">
        <v>0.52293085632731495</v>
      </c>
      <c r="C14" s="157">
        <v>0.42579475091681612</v>
      </c>
      <c r="D14" s="157">
        <v>0.41422116968680112</v>
      </c>
      <c r="E14" s="157">
        <v>0.40820086782863518</v>
      </c>
      <c r="F14" s="157">
        <v>0.36927087618762733</v>
      </c>
      <c r="G14" s="157">
        <v>0.44570564813440444</v>
      </c>
      <c r="H14" s="157">
        <v>0.42491110794118675</v>
      </c>
      <c r="I14" s="157">
        <v>0.4439960253826985</v>
      </c>
      <c r="J14" s="157">
        <v>0.42663007550693183</v>
      </c>
      <c r="K14" s="157">
        <v>0.34926116209179875</v>
      </c>
      <c r="L14" s="157">
        <v>0.33012171748828611</v>
      </c>
      <c r="M14" s="157">
        <v>0.36099847310450767</v>
      </c>
      <c r="N14" s="157">
        <v>0.32089735413329051</v>
      </c>
      <c r="O14" s="157">
        <v>0.40106030832805101</v>
      </c>
      <c r="P14" s="157">
        <v>0.42047810390324647</v>
      </c>
      <c r="Q14" s="157">
        <v>0.4289570605141611</v>
      </c>
    </row>
    <row r="15" spans="1:17" x14ac:dyDescent="0.25">
      <c r="A15" s="156" t="s">
        <v>214</v>
      </c>
      <c r="B15" s="155">
        <v>12.080983205350927</v>
      </c>
      <c r="C15" s="155">
        <v>9.8369013274154007</v>
      </c>
      <c r="D15" s="155">
        <v>9.569523262468973</v>
      </c>
      <c r="E15" s="155">
        <v>9.4304395485140233</v>
      </c>
      <c r="F15" s="155">
        <v>8.5310614194386023</v>
      </c>
      <c r="G15" s="155">
        <v>10.296891806039197</v>
      </c>
      <c r="H15" s="155">
        <v>9.8164870110312439</v>
      </c>
      <c r="I15" s="155">
        <v>10.25739533437198</v>
      </c>
      <c r="J15" s="155">
        <v>9.8561993707840418</v>
      </c>
      <c r="K15" s="155">
        <v>8.0687880289690419</v>
      </c>
      <c r="L15" s="155">
        <v>7.6266199946734101</v>
      </c>
      <c r="M15" s="155">
        <v>8.3399486527968367</v>
      </c>
      <c r="N15" s="155">
        <v>7.4135146148256306</v>
      </c>
      <c r="O15" s="155">
        <v>9.2654751400084159</v>
      </c>
      <c r="P15" s="155">
        <v>9.7140737633071748</v>
      </c>
      <c r="Q15" s="155">
        <v>9.9099584221983719</v>
      </c>
    </row>
    <row r="16" spans="1:17" x14ac:dyDescent="0.25">
      <c r="A16" s="156" t="s">
        <v>213</v>
      </c>
      <c r="B16" s="204">
        <v>140.49014340416156</v>
      </c>
      <c r="C16" s="204">
        <v>114.39364285591132</v>
      </c>
      <c r="D16" s="204">
        <v>111.28429471355045</v>
      </c>
      <c r="E16" s="204">
        <v>109.66688571739691</v>
      </c>
      <c r="F16" s="204">
        <v>99.207988442181133</v>
      </c>
      <c r="G16" s="204">
        <v>119.74288697022997</v>
      </c>
      <c r="H16" s="204">
        <v>114.15624411215363</v>
      </c>
      <c r="I16" s="204">
        <v>119.28358122713217</v>
      </c>
      <c r="J16" s="204">
        <v>114.61806042476277</v>
      </c>
      <c r="K16" s="204">
        <v>93.832196272365778</v>
      </c>
      <c r="L16" s="204">
        <v>88.690209938056881</v>
      </c>
      <c r="M16" s="204">
        <v>96.985531913976061</v>
      </c>
      <c r="N16" s="204">
        <v>86.212000601439982</v>
      </c>
      <c r="O16" s="204">
        <v>107.74850928945268</v>
      </c>
      <c r="P16" s="204">
        <v>112.96527715071727</v>
      </c>
      <c r="Q16" s="204">
        <v>115.24322616782298</v>
      </c>
    </row>
    <row r="17" spans="1:17" x14ac:dyDescent="0.25">
      <c r="A17" s="152" t="s">
        <v>227</v>
      </c>
      <c r="B17" s="151">
        <v>128.01945106315415</v>
      </c>
      <c r="C17" s="151">
        <v>104.23942213083737</v>
      </c>
      <c r="D17" s="151">
        <v>101.40607715229216</v>
      </c>
      <c r="E17" s="151">
        <v>99.932238441511473</v>
      </c>
      <c r="F17" s="151">
        <v>90.401731493083219</v>
      </c>
      <c r="G17" s="151">
        <v>109.11383736399597</v>
      </c>
      <c r="H17" s="151">
        <v>104.0230962297988</v>
      </c>
      <c r="I17" s="151">
        <v>108.69530217229658</v>
      </c>
      <c r="J17" s="151">
        <v>104.44391913879215</v>
      </c>
      <c r="K17" s="151">
        <v>85.503124758591284</v>
      </c>
      <c r="L17" s="151">
        <v>80.817569943555299</v>
      </c>
      <c r="M17" s="151">
        <v>88.376552659476104</v>
      </c>
      <c r="N17" s="151">
        <v>78.559340353878042</v>
      </c>
      <c r="O17" s="151">
        <v>98.184147854605285</v>
      </c>
      <c r="P17" s="151">
        <v>102.9378461692389</v>
      </c>
      <c r="Q17" s="151">
        <v>105.01359166748918</v>
      </c>
    </row>
    <row r="18" spans="1:17" x14ac:dyDescent="0.25">
      <c r="A18" s="154" t="s">
        <v>33</v>
      </c>
      <c r="B18" s="83">
        <v>0</v>
      </c>
      <c r="C18" s="83">
        <v>51.296682130837354</v>
      </c>
      <c r="D18" s="83">
        <v>61.772427152292146</v>
      </c>
      <c r="E18" s="83">
        <v>75.539908441511471</v>
      </c>
      <c r="F18" s="83">
        <v>48.599791493083224</v>
      </c>
      <c r="G18" s="83">
        <v>72.140155316803344</v>
      </c>
      <c r="H18" s="83">
        <v>72.320466229798797</v>
      </c>
      <c r="I18" s="83">
        <v>96.806272172296588</v>
      </c>
      <c r="J18" s="83">
        <v>90.064299138792165</v>
      </c>
      <c r="K18" s="83">
        <v>63.001374758591282</v>
      </c>
      <c r="L18" s="83">
        <v>60.802431917670113</v>
      </c>
      <c r="M18" s="83">
        <v>56.180550941067445</v>
      </c>
      <c r="N18" s="83">
        <v>37.836668436631491</v>
      </c>
      <c r="O18" s="83">
        <v>0</v>
      </c>
      <c r="P18" s="83">
        <v>0</v>
      </c>
      <c r="Q18" s="83">
        <v>0</v>
      </c>
    </row>
    <row r="19" spans="1:17" x14ac:dyDescent="0.25">
      <c r="A19" s="154" t="s">
        <v>30</v>
      </c>
      <c r="B19" s="208">
        <v>0</v>
      </c>
      <c r="C19" s="208">
        <v>0</v>
      </c>
      <c r="D19" s="208">
        <v>0</v>
      </c>
      <c r="E19" s="208">
        <v>0</v>
      </c>
      <c r="F19" s="208">
        <v>0</v>
      </c>
      <c r="G19" s="208">
        <v>0</v>
      </c>
      <c r="H19" s="208">
        <v>0</v>
      </c>
      <c r="I19" s="208">
        <v>0</v>
      </c>
      <c r="J19" s="208">
        <v>0</v>
      </c>
      <c r="K19" s="208">
        <v>0</v>
      </c>
      <c r="L19" s="208">
        <v>0</v>
      </c>
      <c r="M19" s="208">
        <v>0</v>
      </c>
      <c r="N19" s="208">
        <v>0</v>
      </c>
      <c r="O19" s="208">
        <v>0</v>
      </c>
      <c r="P19" s="208">
        <v>0</v>
      </c>
      <c r="Q19" s="208">
        <v>0</v>
      </c>
    </row>
    <row r="20" spans="1:17" x14ac:dyDescent="0.25">
      <c r="A20" s="154" t="s">
        <v>125</v>
      </c>
      <c r="B20" s="208">
        <v>0</v>
      </c>
      <c r="C20" s="208">
        <v>0</v>
      </c>
      <c r="D20" s="208">
        <v>0</v>
      </c>
      <c r="E20" s="208">
        <v>0</v>
      </c>
      <c r="F20" s="208">
        <v>0</v>
      </c>
      <c r="G20" s="208">
        <v>0</v>
      </c>
      <c r="H20" s="208">
        <v>0</v>
      </c>
      <c r="I20" s="208">
        <v>0</v>
      </c>
      <c r="J20" s="208">
        <v>0</v>
      </c>
      <c r="K20" s="208">
        <v>0</v>
      </c>
      <c r="L20" s="208">
        <v>0</v>
      </c>
      <c r="M20" s="208">
        <v>0</v>
      </c>
      <c r="N20" s="208">
        <v>0</v>
      </c>
      <c r="O20" s="208">
        <v>0</v>
      </c>
      <c r="P20" s="208">
        <v>0</v>
      </c>
      <c r="Q20" s="208">
        <v>0</v>
      </c>
    </row>
    <row r="21" spans="1:17" x14ac:dyDescent="0.25">
      <c r="A21" s="154" t="s">
        <v>29</v>
      </c>
      <c r="B21" s="208">
        <v>0</v>
      </c>
      <c r="C21" s="208">
        <v>0</v>
      </c>
      <c r="D21" s="208">
        <v>0</v>
      </c>
      <c r="E21" s="208">
        <v>0</v>
      </c>
      <c r="F21" s="208">
        <v>0</v>
      </c>
      <c r="G21" s="208">
        <v>0</v>
      </c>
      <c r="H21" s="208">
        <v>0</v>
      </c>
      <c r="I21" s="208">
        <v>0</v>
      </c>
      <c r="J21" s="208">
        <v>0</v>
      </c>
      <c r="K21" s="208">
        <v>0</v>
      </c>
      <c r="L21" s="208">
        <v>0</v>
      </c>
      <c r="M21" s="208">
        <v>0</v>
      </c>
      <c r="N21" s="208">
        <v>0</v>
      </c>
      <c r="O21" s="208">
        <v>0</v>
      </c>
      <c r="P21" s="208">
        <v>0</v>
      </c>
      <c r="Q21" s="208">
        <v>0</v>
      </c>
    </row>
    <row r="22" spans="1:17" x14ac:dyDescent="0.25">
      <c r="A22" s="154" t="s">
        <v>28</v>
      </c>
      <c r="B22" s="208">
        <v>0</v>
      </c>
      <c r="C22" s="208">
        <v>35.994660000000003</v>
      </c>
      <c r="D22" s="208">
        <v>32.901679999999999</v>
      </c>
      <c r="E22" s="208">
        <v>23.692319999999999</v>
      </c>
      <c r="F22" s="208">
        <v>41.302169999999997</v>
      </c>
      <c r="G22" s="208">
        <v>33.62983970356423</v>
      </c>
      <c r="H22" s="208">
        <v>29.803380000000001</v>
      </c>
      <c r="I22" s="208">
        <v>10.783379999999999</v>
      </c>
      <c r="J22" s="208">
        <v>13.27962</v>
      </c>
      <c r="K22" s="208">
        <v>21.402139999999999</v>
      </c>
      <c r="L22" s="208">
        <v>18.964214255649846</v>
      </c>
      <c r="M22" s="208">
        <v>30.906319018369</v>
      </c>
      <c r="N22" s="208">
        <v>39.146190283352439</v>
      </c>
      <c r="O22" s="208">
        <v>36.6627002550496</v>
      </c>
      <c r="P22" s="208">
        <v>40.07754915133544</v>
      </c>
      <c r="Q22" s="208">
        <v>40.842134919866538</v>
      </c>
    </row>
    <row r="23" spans="1:17" x14ac:dyDescent="0.25">
      <c r="A23" s="154" t="s">
        <v>26</v>
      </c>
      <c r="B23" s="208">
        <v>0</v>
      </c>
      <c r="C23" s="208">
        <v>0</v>
      </c>
      <c r="D23" s="208">
        <v>0</v>
      </c>
      <c r="E23" s="208">
        <v>0</v>
      </c>
      <c r="F23" s="208">
        <v>0</v>
      </c>
      <c r="G23" s="208">
        <v>0</v>
      </c>
      <c r="H23" s="208">
        <v>0</v>
      </c>
      <c r="I23" s="208">
        <v>0</v>
      </c>
      <c r="J23" s="208">
        <v>0</v>
      </c>
      <c r="K23" s="208">
        <v>0</v>
      </c>
      <c r="L23" s="208">
        <v>0</v>
      </c>
      <c r="M23" s="208">
        <v>0</v>
      </c>
      <c r="N23" s="208">
        <v>0</v>
      </c>
      <c r="O23" s="208">
        <v>0</v>
      </c>
      <c r="P23" s="208">
        <v>0</v>
      </c>
      <c r="Q23" s="208">
        <v>0</v>
      </c>
    </row>
    <row r="24" spans="1:17" x14ac:dyDescent="0.25">
      <c r="A24" s="154" t="s">
        <v>86</v>
      </c>
      <c r="B24" s="208">
        <v>128.01945106315415</v>
      </c>
      <c r="C24" s="208">
        <v>16.948080000000001</v>
      </c>
      <c r="D24" s="208">
        <v>6.7319699999999996</v>
      </c>
      <c r="E24" s="208">
        <v>0.70001000000000002</v>
      </c>
      <c r="F24" s="208">
        <v>0.49976999999999999</v>
      </c>
      <c r="G24" s="208">
        <v>3.3438423436283968</v>
      </c>
      <c r="H24" s="208">
        <v>1.8992500000000001</v>
      </c>
      <c r="I24" s="208">
        <v>1.10565</v>
      </c>
      <c r="J24" s="208">
        <v>1.1000000000000001</v>
      </c>
      <c r="K24" s="208">
        <v>1.09961</v>
      </c>
      <c r="L24" s="208">
        <v>1.0509237702353385</v>
      </c>
      <c r="M24" s="208">
        <v>1.2896827000396669</v>
      </c>
      <c r="N24" s="208">
        <v>1.5764816338940995</v>
      </c>
      <c r="O24" s="208">
        <v>61.521447599555685</v>
      </c>
      <c r="P24" s="208">
        <v>62.860297017903456</v>
      </c>
      <c r="Q24" s="208">
        <v>64.171456747622642</v>
      </c>
    </row>
    <row r="25" spans="1:17" x14ac:dyDescent="0.25">
      <c r="A25" s="152" t="s">
        <v>226</v>
      </c>
      <c r="B25" s="264">
        <v>12.470692341007409</v>
      </c>
      <c r="C25" s="264">
        <v>10.15422072507396</v>
      </c>
      <c r="D25" s="264">
        <v>9.8782175612582925</v>
      </c>
      <c r="E25" s="264">
        <v>9.7346472758854414</v>
      </c>
      <c r="F25" s="264">
        <v>8.8062569490979108</v>
      </c>
      <c r="G25" s="264">
        <v>10.629049606234007</v>
      </c>
      <c r="H25" s="264">
        <v>10.133147882354832</v>
      </c>
      <c r="I25" s="264">
        <v>10.58827905483559</v>
      </c>
      <c r="J25" s="264">
        <v>10.174141285970622</v>
      </c>
      <c r="K25" s="264">
        <v>8.329071513774494</v>
      </c>
      <c r="L25" s="264">
        <v>7.8726399945015837</v>
      </c>
      <c r="M25" s="264">
        <v>8.6089792544999586</v>
      </c>
      <c r="N25" s="264">
        <v>7.6526602475619407</v>
      </c>
      <c r="O25" s="264">
        <v>9.5643614348473971</v>
      </c>
      <c r="P25" s="264">
        <v>10.027430981478373</v>
      </c>
      <c r="Q25" s="264">
        <v>10.229634500333802</v>
      </c>
    </row>
    <row r="26" spans="1:17" x14ac:dyDescent="0.25">
      <c r="A26" s="150" t="s">
        <v>33</v>
      </c>
      <c r="B26" s="87">
        <v>12.470692341007409</v>
      </c>
      <c r="C26" s="87">
        <v>5.1129702820014291</v>
      </c>
      <c r="D26" s="87">
        <v>1.7136759236330519</v>
      </c>
      <c r="E26" s="87">
        <v>2.1318696354554834</v>
      </c>
      <c r="F26" s="87">
        <v>4.2112114827875944</v>
      </c>
      <c r="G26" s="87">
        <v>7.1507530191154558</v>
      </c>
      <c r="H26" s="87">
        <v>5.2850634175032214</v>
      </c>
      <c r="I26" s="87">
        <v>5.3703322060310681</v>
      </c>
      <c r="J26" s="87">
        <v>5.0490966242707351</v>
      </c>
      <c r="K26" s="87">
        <v>2.4797052432330537</v>
      </c>
      <c r="L26" s="87">
        <v>2.2929687322551873</v>
      </c>
      <c r="M26" s="87">
        <v>0.74176682359440171</v>
      </c>
      <c r="N26" s="87">
        <v>0.7351997985213794</v>
      </c>
      <c r="O26" s="87">
        <v>2.8264394951852641</v>
      </c>
      <c r="P26" s="87">
        <v>3.7899064609238731</v>
      </c>
      <c r="Q26" s="87">
        <v>4.0850452429148385</v>
      </c>
    </row>
    <row r="27" spans="1:17" x14ac:dyDescent="0.25">
      <c r="A27" s="150" t="s">
        <v>31</v>
      </c>
      <c r="B27" s="87">
        <v>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0</v>
      </c>
      <c r="M27" s="87">
        <v>0</v>
      </c>
      <c r="N27" s="87">
        <v>0</v>
      </c>
      <c r="O27" s="87">
        <v>0</v>
      </c>
      <c r="P27" s="87">
        <v>0</v>
      </c>
      <c r="Q27" s="87">
        <v>0</v>
      </c>
    </row>
    <row r="28" spans="1:17" x14ac:dyDescent="0.25">
      <c r="A28" s="150" t="s">
        <v>30</v>
      </c>
      <c r="B28" s="87">
        <v>0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0</v>
      </c>
      <c r="M28" s="87">
        <v>0</v>
      </c>
      <c r="N28" s="87">
        <v>0</v>
      </c>
      <c r="O28" s="87">
        <v>0</v>
      </c>
      <c r="P28" s="87">
        <v>0</v>
      </c>
      <c r="Q28" s="87">
        <v>0</v>
      </c>
    </row>
    <row r="29" spans="1:17" x14ac:dyDescent="0.25">
      <c r="A29" s="150" t="s">
        <v>125</v>
      </c>
      <c r="B29" s="87">
        <v>0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0</v>
      </c>
      <c r="M29" s="87">
        <v>0</v>
      </c>
      <c r="N29" s="87">
        <v>0</v>
      </c>
      <c r="O29" s="87">
        <v>0</v>
      </c>
      <c r="P29" s="87">
        <v>0</v>
      </c>
      <c r="Q29" s="87">
        <v>0</v>
      </c>
    </row>
    <row r="30" spans="1:17" x14ac:dyDescent="0.25">
      <c r="A30" s="150" t="s">
        <v>29</v>
      </c>
      <c r="B30" s="87">
        <v>0</v>
      </c>
      <c r="C30" s="87">
        <v>0</v>
      </c>
      <c r="D30" s="87">
        <v>0</v>
      </c>
      <c r="E30" s="87">
        <v>0</v>
      </c>
      <c r="F30" s="87">
        <v>0</v>
      </c>
      <c r="G30" s="87">
        <v>0.37325003677157742</v>
      </c>
      <c r="H30" s="87">
        <v>1.3543244648516106</v>
      </c>
      <c r="I30" s="87">
        <v>0.91235684880452261</v>
      </c>
      <c r="J30" s="87">
        <v>0.52515466169988656</v>
      </c>
      <c r="K30" s="87">
        <v>0</v>
      </c>
      <c r="L30" s="87">
        <v>0</v>
      </c>
      <c r="M30" s="87">
        <v>0</v>
      </c>
      <c r="N30" s="87">
        <v>0</v>
      </c>
      <c r="O30" s="87">
        <v>0</v>
      </c>
      <c r="P30" s="87">
        <v>0</v>
      </c>
      <c r="Q30" s="87">
        <v>0</v>
      </c>
    </row>
    <row r="31" spans="1:17" x14ac:dyDescent="0.25">
      <c r="A31" s="150" t="s">
        <v>28</v>
      </c>
      <c r="B31" s="87">
        <v>0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0</v>
      </c>
      <c r="M31" s="87">
        <v>0</v>
      </c>
      <c r="N31" s="87">
        <v>0</v>
      </c>
      <c r="O31" s="87">
        <v>0</v>
      </c>
      <c r="P31" s="87">
        <v>0</v>
      </c>
      <c r="Q31" s="87">
        <v>0</v>
      </c>
    </row>
    <row r="32" spans="1:17" x14ac:dyDescent="0.25">
      <c r="A32" s="150" t="s">
        <v>26</v>
      </c>
      <c r="B32" s="87">
        <v>0</v>
      </c>
      <c r="C32" s="87">
        <v>0</v>
      </c>
      <c r="D32" s="87">
        <v>0</v>
      </c>
      <c r="E32" s="87">
        <v>0</v>
      </c>
      <c r="F32" s="87">
        <v>0</v>
      </c>
      <c r="G32" s="87">
        <v>0</v>
      </c>
      <c r="H32" s="87">
        <v>0</v>
      </c>
      <c r="I32" s="87">
        <v>0</v>
      </c>
      <c r="J32" s="87">
        <v>0</v>
      </c>
      <c r="K32" s="87">
        <v>0</v>
      </c>
      <c r="L32" s="87">
        <v>0</v>
      </c>
      <c r="M32" s="87">
        <v>0</v>
      </c>
      <c r="N32" s="87">
        <v>0</v>
      </c>
      <c r="O32" s="87">
        <v>0</v>
      </c>
      <c r="P32" s="87">
        <v>0</v>
      </c>
      <c r="Q32" s="87">
        <v>0</v>
      </c>
    </row>
    <row r="33" spans="1:17" x14ac:dyDescent="0.25">
      <c r="A33" s="150" t="s">
        <v>25</v>
      </c>
      <c r="B33" s="87">
        <v>0</v>
      </c>
      <c r="C33" s="87">
        <v>0</v>
      </c>
      <c r="D33" s="87">
        <v>0</v>
      </c>
      <c r="E33" s="87">
        <v>0</v>
      </c>
      <c r="F33" s="87">
        <v>0</v>
      </c>
      <c r="G33" s="87">
        <v>0</v>
      </c>
      <c r="H33" s="87">
        <v>0</v>
      </c>
      <c r="I33" s="87">
        <v>0</v>
      </c>
      <c r="J33" s="87">
        <v>0</v>
      </c>
      <c r="K33" s="87">
        <v>0</v>
      </c>
      <c r="L33" s="87">
        <v>0</v>
      </c>
      <c r="M33" s="87">
        <v>0</v>
      </c>
      <c r="N33" s="87">
        <v>0</v>
      </c>
      <c r="O33" s="87">
        <v>0</v>
      </c>
      <c r="P33" s="87">
        <v>0</v>
      </c>
      <c r="Q33" s="87">
        <v>0</v>
      </c>
    </row>
    <row r="34" spans="1:17" x14ac:dyDescent="0.25">
      <c r="A34" s="150" t="s">
        <v>86</v>
      </c>
      <c r="B34" s="87">
        <v>0</v>
      </c>
      <c r="C34" s="87">
        <v>0</v>
      </c>
      <c r="D34" s="87">
        <v>0</v>
      </c>
      <c r="E34" s="87">
        <v>0</v>
      </c>
      <c r="F34" s="87">
        <v>0</v>
      </c>
      <c r="G34" s="87">
        <v>0</v>
      </c>
      <c r="H34" s="87">
        <v>0</v>
      </c>
      <c r="I34" s="87">
        <v>0</v>
      </c>
      <c r="J34" s="87">
        <v>0</v>
      </c>
      <c r="K34" s="87">
        <v>0</v>
      </c>
      <c r="L34" s="87">
        <v>0</v>
      </c>
      <c r="M34" s="87">
        <v>0</v>
      </c>
      <c r="N34" s="87">
        <v>0</v>
      </c>
      <c r="O34" s="87">
        <v>0</v>
      </c>
      <c r="P34" s="87">
        <v>0</v>
      </c>
      <c r="Q34" s="87">
        <v>0</v>
      </c>
    </row>
    <row r="35" spans="1:17" x14ac:dyDescent="0.25">
      <c r="A35" s="150" t="s">
        <v>22</v>
      </c>
      <c r="B35" s="87">
        <v>0</v>
      </c>
      <c r="C35" s="87">
        <v>5.0412504430725313</v>
      </c>
      <c r="D35" s="87">
        <v>8.1645416376252413</v>
      </c>
      <c r="E35" s="87">
        <v>7.6027776404299576</v>
      </c>
      <c r="F35" s="87">
        <v>4.5950454663103164</v>
      </c>
      <c r="G35" s="87">
        <v>3.105046550346974</v>
      </c>
      <c r="H35" s="87">
        <v>3.49376</v>
      </c>
      <c r="I35" s="87">
        <v>4.3055899999999996</v>
      </c>
      <c r="J35" s="87">
        <v>4.5998900000000003</v>
      </c>
      <c r="K35" s="87">
        <v>5.8493662705414398</v>
      </c>
      <c r="L35" s="87">
        <v>5.5796712622463964</v>
      </c>
      <c r="M35" s="87">
        <v>7.8672124309055569</v>
      </c>
      <c r="N35" s="87">
        <v>6.9174604490405613</v>
      </c>
      <c r="O35" s="87">
        <v>6.737921939662133</v>
      </c>
      <c r="P35" s="87">
        <v>6.2375245205544996</v>
      </c>
      <c r="Q35" s="87">
        <v>6.1445892574189633</v>
      </c>
    </row>
    <row r="36" spans="1:17" x14ac:dyDescent="0.25">
      <c r="A36" s="156" t="s">
        <v>212</v>
      </c>
      <c r="B36" s="204">
        <v>222.13420732419445</v>
      </c>
      <c r="C36" s="204">
        <v>180.87205666537992</v>
      </c>
      <c r="D36" s="204">
        <v>175.95575030991336</v>
      </c>
      <c r="E36" s="204">
        <v>173.39840460170944</v>
      </c>
      <c r="F36" s="204">
        <v>156.86145190580655</v>
      </c>
      <c r="G36" s="204">
        <v>189.32994611104328</v>
      </c>
      <c r="H36" s="204">
        <v>180.49669665444543</v>
      </c>
      <c r="I36" s="204">
        <v>188.60372066425896</v>
      </c>
      <c r="J36" s="204">
        <v>181.22689165635171</v>
      </c>
      <c r="K36" s="204">
        <v>148.36158633910819</v>
      </c>
      <c r="L36" s="204">
        <v>140.23139990205945</v>
      </c>
      <c r="M36" s="204">
        <v>153.34744297078052</v>
      </c>
      <c r="N36" s="204">
        <v>136.31301065969711</v>
      </c>
      <c r="O36" s="204">
        <v>170.36518805821925</v>
      </c>
      <c r="P36" s="204">
        <v>178.61361435758349</v>
      </c>
      <c r="Q36" s="204">
        <v>182.21536453719585</v>
      </c>
    </row>
    <row r="37" spans="1:17" x14ac:dyDescent="0.25">
      <c r="A37" s="84" t="s">
        <v>33</v>
      </c>
      <c r="B37" s="83">
        <v>126.95704311008204</v>
      </c>
      <c r="C37" s="83">
        <v>82.723517587161211</v>
      </c>
      <c r="D37" s="83">
        <v>39.441856924074806</v>
      </c>
      <c r="E37" s="83">
        <v>48.427731923033051</v>
      </c>
      <c r="F37" s="83">
        <v>65.319357024129204</v>
      </c>
      <c r="G37" s="83">
        <v>48.317180604218706</v>
      </c>
      <c r="H37" s="83">
        <v>43.817470352697981</v>
      </c>
      <c r="I37" s="83">
        <v>29.996285621672342</v>
      </c>
      <c r="J37" s="83">
        <v>64.222414236937112</v>
      </c>
      <c r="K37" s="83">
        <v>69.952189998175697</v>
      </c>
      <c r="L37" s="83">
        <v>59.701451911906098</v>
      </c>
      <c r="M37" s="83">
        <v>61.592987109346929</v>
      </c>
      <c r="N37" s="83">
        <v>41.067260159222066</v>
      </c>
      <c r="O37" s="83">
        <v>50.285799797709764</v>
      </c>
      <c r="P37" s="83">
        <v>51.334402469296883</v>
      </c>
      <c r="Q37" s="83">
        <v>51.091581974023953</v>
      </c>
    </row>
    <row r="38" spans="1:17" x14ac:dyDescent="0.25">
      <c r="A38" s="84" t="s">
        <v>30</v>
      </c>
      <c r="B38" s="208">
        <v>0</v>
      </c>
      <c r="C38" s="208">
        <v>0</v>
      </c>
      <c r="D38" s="208">
        <v>0</v>
      </c>
      <c r="E38" s="208">
        <v>0</v>
      </c>
      <c r="F38" s="208">
        <v>0</v>
      </c>
      <c r="G38" s="208">
        <v>0</v>
      </c>
      <c r="H38" s="208">
        <v>0</v>
      </c>
      <c r="I38" s="208">
        <v>0</v>
      </c>
      <c r="J38" s="208">
        <v>0</v>
      </c>
      <c r="K38" s="208">
        <v>0</v>
      </c>
      <c r="L38" s="208">
        <v>0</v>
      </c>
      <c r="M38" s="208">
        <v>0</v>
      </c>
      <c r="N38" s="208">
        <v>0</v>
      </c>
      <c r="O38" s="208">
        <v>0</v>
      </c>
      <c r="P38" s="208">
        <v>0</v>
      </c>
      <c r="Q38" s="208">
        <v>0</v>
      </c>
    </row>
    <row r="39" spans="1:17" x14ac:dyDescent="0.25">
      <c r="A39" s="84" t="s">
        <v>125</v>
      </c>
      <c r="B39" s="208">
        <v>0</v>
      </c>
      <c r="C39" s="208">
        <v>3.5527136788005009E-15</v>
      </c>
      <c r="D39" s="208">
        <v>0</v>
      </c>
      <c r="E39" s="208">
        <v>0</v>
      </c>
      <c r="F39" s="208">
        <v>0</v>
      </c>
      <c r="G39" s="208">
        <v>1.2878587085651816E-14</v>
      </c>
      <c r="H39" s="208">
        <v>0</v>
      </c>
      <c r="I39" s="208">
        <v>0</v>
      </c>
      <c r="J39" s="208">
        <v>0</v>
      </c>
      <c r="K39" s="208">
        <v>0</v>
      </c>
      <c r="L39" s="208">
        <v>4.6629367034256575E-15</v>
      </c>
      <c r="M39" s="208">
        <v>0</v>
      </c>
      <c r="N39" s="208">
        <v>5.1070259132757201E-15</v>
      </c>
      <c r="O39" s="208">
        <v>0</v>
      </c>
      <c r="P39" s="208">
        <v>0</v>
      </c>
      <c r="Q39" s="208">
        <v>0</v>
      </c>
    </row>
    <row r="40" spans="1:17" x14ac:dyDescent="0.25">
      <c r="A40" s="84" t="s">
        <v>29</v>
      </c>
      <c r="B40" s="208">
        <v>0</v>
      </c>
      <c r="C40" s="208">
        <v>11.933332076065605</v>
      </c>
      <c r="D40" s="208">
        <v>1.8676962815917839</v>
      </c>
      <c r="E40" s="208">
        <v>22.501532484398869</v>
      </c>
      <c r="F40" s="208">
        <v>0</v>
      </c>
      <c r="G40" s="208">
        <v>21.60909974001175</v>
      </c>
      <c r="H40" s="208">
        <v>42.879604115927201</v>
      </c>
      <c r="I40" s="208">
        <v>43.949928196553685</v>
      </c>
      <c r="J40" s="208">
        <v>43.475591855618056</v>
      </c>
      <c r="K40" s="208">
        <v>24.355170169896756</v>
      </c>
      <c r="L40" s="208">
        <v>3.7481906860339391</v>
      </c>
      <c r="M40" s="208">
        <v>0</v>
      </c>
      <c r="N40" s="208">
        <v>0</v>
      </c>
      <c r="O40" s="208">
        <v>0</v>
      </c>
      <c r="P40" s="208">
        <v>0.88790734275414229</v>
      </c>
      <c r="Q40" s="208">
        <v>0.88272148836457631</v>
      </c>
    </row>
    <row r="41" spans="1:17" x14ac:dyDescent="0.25">
      <c r="A41" s="84" t="s">
        <v>28</v>
      </c>
      <c r="B41" s="208">
        <v>0</v>
      </c>
      <c r="C41" s="208">
        <v>0</v>
      </c>
      <c r="D41" s="208">
        <v>0</v>
      </c>
      <c r="E41" s="208">
        <v>0</v>
      </c>
      <c r="F41" s="208">
        <v>0</v>
      </c>
      <c r="G41" s="208">
        <v>0</v>
      </c>
      <c r="H41" s="208">
        <v>0</v>
      </c>
      <c r="I41" s="208">
        <v>0</v>
      </c>
      <c r="J41" s="208">
        <v>0</v>
      </c>
      <c r="K41" s="208">
        <v>0</v>
      </c>
      <c r="L41" s="208">
        <v>0</v>
      </c>
      <c r="M41" s="208">
        <v>0</v>
      </c>
      <c r="N41" s="208">
        <v>0</v>
      </c>
      <c r="O41" s="208">
        <v>0</v>
      </c>
      <c r="P41" s="208">
        <v>0</v>
      </c>
      <c r="Q41" s="208">
        <v>0</v>
      </c>
    </row>
    <row r="42" spans="1:17" x14ac:dyDescent="0.25">
      <c r="A42" s="84" t="s">
        <v>26</v>
      </c>
      <c r="B42" s="208">
        <v>17.120377026559353</v>
      </c>
      <c r="C42" s="208">
        <v>86.215207002153093</v>
      </c>
      <c r="D42" s="208">
        <v>134.64619710424677</v>
      </c>
      <c r="E42" s="208">
        <v>102.46914019427753</v>
      </c>
      <c r="F42" s="208">
        <v>91.542094881677343</v>
      </c>
      <c r="G42" s="208">
        <v>119.40366576681281</v>
      </c>
      <c r="H42" s="208">
        <v>93.799622185820255</v>
      </c>
      <c r="I42" s="208">
        <v>114.65750684603293</v>
      </c>
      <c r="J42" s="208">
        <v>73.528885563796536</v>
      </c>
      <c r="K42" s="208">
        <v>54.054226171035737</v>
      </c>
      <c r="L42" s="208">
        <v>76.781757304119409</v>
      </c>
      <c r="M42" s="208">
        <v>91.754455861433598</v>
      </c>
      <c r="N42" s="208">
        <v>95.245750500475026</v>
      </c>
      <c r="O42" s="208">
        <v>79.877202234522173</v>
      </c>
      <c r="P42" s="208">
        <v>85.114720744175116</v>
      </c>
      <c r="Q42" s="208">
        <v>50.86526911034175</v>
      </c>
    </row>
    <row r="43" spans="1:17" x14ac:dyDescent="0.25">
      <c r="A43" s="84" t="s">
        <v>86</v>
      </c>
      <c r="B43" s="208">
        <v>78.056787187553056</v>
      </c>
      <c r="C43" s="208">
        <v>0</v>
      </c>
      <c r="D43" s="208">
        <v>0</v>
      </c>
      <c r="E43" s="208">
        <v>0</v>
      </c>
      <c r="F43" s="208">
        <v>0</v>
      </c>
      <c r="G43" s="208">
        <v>0</v>
      </c>
      <c r="H43" s="208">
        <v>0</v>
      </c>
      <c r="I43" s="208">
        <v>0</v>
      </c>
      <c r="J43" s="208">
        <v>0</v>
      </c>
      <c r="K43" s="208">
        <v>0</v>
      </c>
      <c r="L43" s="208">
        <v>0</v>
      </c>
      <c r="M43" s="208">
        <v>0</v>
      </c>
      <c r="N43" s="208">
        <v>0</v>
      </c>
      <c r="O43" s="208">
        <v>40.202186025987316</v>
      </c>
      <c r="P43" s="208">
        <v>41.276583801357354</v>
      </c>
      <c r="Q43" s="208">
        <v>79.375791964465577</v>
      </c>
    </row>
    <row r="44" spans="1:17" x14ac:dyDescent="0.25">
      <c r="A44" s="243" t="s">
        <v>211</v>
      </c>
      <c r="B44" s="242">
        <v>11.301564934037964</v>
      </c>
      <c r="C44" s="242">
        <v>9.2022625320982776</v>
      </c>
      <c r="D44" s="242">
        <v>8.9521346648903286</v>
      </c>
      <c r="E44" s="242">
        <v>8.8220240937711836</v>
      </c>
      <c r="F44" s="242">
        <v>7.9806703601199827</v>
      </c>
      <c r="G44" s="242">
        <v>9.6325762056495705</v>
      </c>
      <c r="H44" s="242">
        <v>9.1831652683840677</v>
      </c>
      <c r="I44" s="242">
        <v>9.595627893444755</v>
      </c>
      <c r="J44" s="242">
        <v>9.2203155404108781</v>
      </c>
      <c r="K44" s="242">
        <v>7.548221059358136</v>
      </c>
      <c r="L44" s="242">
        <v>7.1345799950170612</v>
      </c>
      <c r="M44" s="242">
        <v>7.8018874493905885</v>
      </c>
      <c r="N44" s="242">
        <v>6.9352233493530093</v>
      </c>
      <c r="O44" s="242">
        <v>8.6677025503304534</v>
      </c>
      <c r="P44" s="242">
        <v>9.0873593269647763</v>
      </c>
      <c r="Q44" s="242">
        <v>9.2706062659275101</v>
      </c>
    </row>
    <row r="45" spans="1:17" hidden="1" x14ac:dyDescent="0.25">
      <c r="A45" s="40"/>
      <c r="B45" s="40"/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</row>
    <row r="46" spans="1:17" x14ac:dyDescent="0.25">
      <c r="A46" s="40"/>
      <c r="B46" s="40"/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</row>
    <row r="47" spans="1:17" ht="12.75" x14ac:dyDescent="0.25">
      <c r="A47" s="97" t="s">
        <v>37</v>
      </c>
      <c r="B47" s="96">
        <v>152.40829562153795</v>
      </c>
      <c r="C47" s="96">
        <v>105.26868703884257</v>
      </c>
      <c r="D47" s="96">
        <v>69.696750416399581</v>
      </c>
      <c r="E47" s="96">
        <v>59.223726272773156</v>
      </c>
      <c r="F47" s="96">
        <v>29.584612471298126</v>
      </c>
      <c r="G47" s="96">
        <v>46.877879811459678</v>
      </c>
      <c r="H47" s="96">
        <v>32.327824306187523</v>
      </c>
      <c r="I47" s="96">
        <v>49.620463782101695</v>
      </c>
      <c r="J47" s="96">
        <v>46.435392945815835</v>
      </c>
      <c r="K47" s="96">
        <v>30.512882471888567</v>
      </c>
      <c r="L47" s="96">
        <v>52.570267883772694</v>
      </c>
      <c r="M47" s="96">
        <v>51.548600605339011</v>
      </c>
      <c r="N47" s="96">
        <v>45.411255183519835</v>
      </c>
      <c r="O47" s="96">
        <v>15.215726813338193</v>
      </c>
      <c r="P47" s="96">
        <v>54.002083867972075</v>
      </c>
      <c r="Q47" s="96">
        <v>51.789908383260162</v>
      </c>
    </row>
    <row r="48" spans="1:17" x14ac:dyDescent="0.25">
      <c r="A48" s="132" t="s">
        <v>83</v>
      </c>
      <c r="B48" s="160">
        <v>0.79136132142699833</v>
      </c>
      <c r="C48" s="160">
        <v>0.54659470431195545</v>
      </c>
      <c r="D48" s="160">
        <v>0.36189180046768582</v>
      </c>
      <c r="E48" s="160">
        <v>0.30751191129014532</v>
      </c>
      <c r="F48" s="160">
        <v>0.15361445991974998</v>
      </c>
      <c r="G48" s="160">
        <v>0.24340762267569277</v>
      </c>
      <c r="H48" s="160">
        <v>0.16785824982474956</v>
      </c>
      <c r="I48" s="160">
        <v>0.2576481524728455</v>
      </c>
      <c r="J48" s="160">
        <v>0.24111006407311159</v>
      </c>
      <c r="K48" s="160">
        <v>0.15843438767573295</v>
      </c>
      <c r="L48" s="160">
        <v>0.2729646473022731</v>
      </c>
      <c r="M48" s="160">
        <v>0.26765976567346911</v>
      </c>
      <c r="N48" s="160">
        <v>0.23579235476084168</v>
      </c>
      <c r="O48" s="160">
        <v>7.9005789208326502E-2</v>
      </c>
      <c r="P48" s="160">
        <v>0.28039917561764766</v>
      </c>
      <c r="Q48" s="160">
        <v>0.26891272661780308</v>
      </c>
    </row>
    <row r="49" spans="1:17" x14ac:dyDescent="0.25">
      <c r="A49" s="76" t="s">
        <v>82</v>
      </c>
      <c r="B49" s="159">
        <v>0.81325315757920058</v>
      </c>
      <c r="C49" s="159">
        <v>0.56171543536674273</v>
      </c>
      <c r="D49" s="159">
        <v>0.37190299988589604</v>
      </c>
      <c r="E49" s="159">
        <v>0.31601877180321047</v>
      </c>
      <c r="F49" s="159">
        <v>0.15786397590709714</v>
      </c>
      <c r="G49" s="159">
        <v>0.25014113320942044</v>
      </c>
      <c r="H49" s="159">
        <v>0.17250179911438693</v>
      </c>
      <c r="I49" s="159">
        <v>0.26477560612281953</v>
      </c>
      <c r="J49" s="159">
        <v>0.24778001605890931</v>
      </c>
      <c r="K49" s="159">
        <v>0.1628172398090888</v>
      </c>
      <c r="L49" s="159">
        <v>0.28051580904380163</v>
      </c>
      <c r="M49" s="159">
        <v>0.27506417574002923</v>
      </c>
      <c r="N49" s="159">
        <v>0.24231520021285113</v>
      </c>
      <c r="O49" s="159">
        <v>8.119136707976618E-2</v>
      </c>
      <c r="P49" s="159">
        <v>0.28815600254818952</v>
      </c>
      <c r="Q49" s="159">
        <v>0.27635179798882148</v>
      </c>
    </row>
    <row r="50" spans="1:17" x14ac:dyDescent="0.25">
      <c r="A50" s="76" t="s">
        <v>81</v>
      </c>
      <c r="B50" s="159">
        <v>1.1271661518772047</v>
      </c>
      <c r="C50" s="159">
        <v>0.7785357115821584</v>
      </c>
      <c r="D50" s="159">
        <v>0.51545631190758634</v>
      </c>
      <c r="E50" s="159">
        <v>0.43800095900604641</v>
      </c>
      <c r="F50" s="159">
        <v>0.21879894173778161</v>
      </c>
      <c r="G50" s="159">
        <v>0.34669477261563197</v>
      </c>
      <c r="H50" s="159">
        <v>0.23908691566404683</v>
      </c>
      <c r="I50" s="159">
        <v>0.36697810304578871</v>
      </c>
      <c r="J50" s="159">
        <v>0.34342227215514198</v>
      </c>
      <c r="K50" s="159">
        <v>0.22566414891171929</v>
      </c>
      <c r="L50" s="159">
        <v>0.3887939715620839</v>
      </c>
      <c r="M50" s="159">
        <v>0.381238026066895</v>
      </c>
      <c r="N50" s="159">
        <v>0.33584805570050857</v>
      </c>
      <c r="O50" s="159">
        <v>0.11253096276854858</v>
      </c>
      <c r="P50" s="159">
        <v>0.39938325416330078</v>
      </c>
      <c r="Q50" s="159">
        <v>0.38302266618998149</v>
      </c>
    </row>
    <row r="51" spans="1:17" x14ac:dyDescent="0.25">
      <c r="A51" s="76" t="s">
        <v>80</v>
      </c>
      <c r="B51" s="159">
        <v>0.57925176746390716</v>
      </c>
      <c r="C51" s="159">
        <v>0.40009024953125555</v>
      </c>
      <c r="D51" s="159">
        <v>0.2648934934975089</v>
      </c>
      <c r="E51" s="159">
        <v>0.22508911328875553</v>
      </c>
      <c r="F51" s="159">
        <v>0.11244098619335553</v>
      </c>
      <c r="G51" s="159">
        <v>0.17816677645407175</v>
      </c>
      <c r="H51" s="159">
        <v>0.12286699546934296</v>
      </c>
      <c r="I51" s="159">
        <v>0.18859039943295156</v>
      </c>
      <c r="J51" s="159">
        <v>0.17648503532601509</v>
      </c>
      <c r="K51" s="159">
        <v>0.1159690227502433</v>
      </c>
      <c r="L51" s="159">
        <v>0.19980159520544569</v>
      </c>
      <c r="M51" s="159">
        <v>0.19591858756219813</v>
      </c>
      <c r="N51" s="159">
        <v>0.17259263821916992</v>
      </c>
      <c r="O51" s="159">
        <v>5.7829769789962716E-2</v>
      </c>
      <c r="P51" s="159">
        <v>0.20524343769930892</v>
      </c>
      <c r="Q51" s="159">
        <v>0.19683571583460341</v>
      </c>
    </row>
    <row r="52" spans="1:17" x14ac:dyDescent="0.25">
      <c r="A52" s="129" t="s">
        <v>79</v>
      </c>
      <c r="B52" s="158">
        <v>0.60113748081912843</v>
      </c>
      <c r="C52" s="158">
        <v>0.41520675155902986</v>
      </c>
      <c r="D52" s="158">
        <v>0.27490189294311068</v>
      </c>
      <c r="E52" s="158">
        <v>0.23359359456878126</v>
      </c>
      <c r="F52" s="158">
        <v>0.11668931365894156</v>
      </c>
      <c r="G52" s="158">
        <v>0.18489840373243058</v>
      </c>
      <c r="H52" s="158">
        <v>0.12750924603239688</v>
      </c>
      <c r="I52" s="158">
        <v>0.19571585964795804</v>
      </c>
      <c r="J52" s="158">
        <v>0.18315312183275489</v>
      </c>
      <c r="K52" s="158">
        <v>0.12035064906984724</v>
      </c>
      <c r="L52" s="158">
        <v>0.20735064500761968</v>
      </c>
      <c r="M52" s="158">
        <v>0.20332092673350372</v>
      </c>
      <c r="N52" s="158">
        <v>0.1791136593354698</v>
      </c>
      <c r="O52" s="158">
        <v>6.0014736390173254E-2</v>
      </c>
      <c r="P52" s="158">
        <v>0.21299809516922708</v>
      </c>
      <c r="Q52" s="158">
        <v>0.20427270661615388</v>
      </c>
    </row>
    <row r="53" spans="1:17" x14ac:dyDescent="0.25">
      <c r="A53" s="92" t="s">
        <v>125</v>
      </c>
      <c r="B53" s="91">
        <v>0.12022749616382568</v>
      </c>
      <c r="C53" s="91">
        <v>8.3041350311805984E-2</v>
      </c>
      <c r="D53" s="91">
        <v>5.4980378588622141E-2</v>
      </c>
      <c r="E53" s="91">
        <v>4.6718718913756251E-2</v>
      </c>
      <c r="F53" s="91">
        <v>2.3337862731788315E-2</v>
      </c>
      <c r="G53" s="91">
        <v>3.697968074648611E-2</v>
      </c>
      <c r="H53" s="91">
        <v>2.5501849206479379E-2</v>
      </c>
      <c r="I53" s="91">
        <v>3.9143171929591609E-2</v>
      </c>
      <c r="J53" s="91">
        <v>3.6630624366550985E-2</v>
      </c>
      <c r="K53" s="91">
        <v>2.4070129813969447E-2</v>
      </c>
      <c r="L53" s="91">
        <v>4.1470129001523935E-2</v>
      </c>
      <c r="M53" s="91">
        <v>4.0664185346700743E-2</v>
      </c>
      <c r="N53" s="91">
        <v>3.5822731867093963E-2</v>
      </c>
      <c r="O53" s="91">
        <v>1.2002947278034653E-2</v>
      </c>
      <c r="P53" s="91">
        <v>4.2599619033845418E-2</v>
      </c>
      <c r="Q53" s="91">
        <v>4.0854541323230784E-2</v>
      </c>
    </row>
    <row r="54" spans="1:17" x14ac:dyDescent="0.25">
      <c r="A54" s="92" t="s">
        <v>26</v>
      </c>
      <c r="B54" s="91">
        <v>0.18034124424573852</v>
      </c>
      <c r="C54" s="91">
        <v>0.12456202546770893</v>
      </c>
      <c r="D54" s="91">
        <v>8.2470567882933193E-2</v>
      </c>
      <c r="E54" s="91">
        <v>7.0078078370634372E-2</v>
      </c>
      <c r="F54" s="91">
        <v>3.5006794097682467E-2</v>
      </c>
      <c r="G54" s="91">
        <v>5.5469521119729165E-2</v>
      </c>
      <c r="H54" s="91">
        <v>3.8252773809719059E-2</v>
      </c>
      <c r="I54" s="91">
        <v>5.8714757894387404E-2</v>
      </c>
      <c r="J54" s="91">
        <v>5.4945936549826463E-2</v>
      </c>
      <c r="K54" s="91">
        <v>3.6105194720954172E-2</v>
      </c>
      <c r="L54" s="91">
        <v>6.2205193502285906E-2</v>
      </c>
      <c r="M54" s="91">
        <v>6.0996278020051115E-2</v>
      </c>
      <c r="N54" s="91">
        <v>5.3734097800640937E-2</v>
      </c>
      <c r="O54" s="91">
        <v>1.8004420917051973E-2</v>
      </c>
      <c r="P54" s="91">
        <v>6.389942855076812E-2</v>
      </c>
      <c r="Q54" s="91">
        <v>6.1281811984846161E-2</v>
      </c>
    </row>
    <row r="55" spans="1:17" x14ac:dyDescent="0.25">
      <c r="A55" s="92" t="s">
        <v>126</v>
      </c>
      <c r="B55" s="91">
        <v>0</v>
      </c>
      <c r="C55" s="91">
        <v>0</v>
      </c>
      <c r="D55" s="91">
        <v>0</v>
      </c>
      <c r="E55" s="91">
        <v>0</v>
      </c>
      <c r="F55" s="91">
        <v>0</v>
      </c>
      <c r="G55" s="91">
        <v>0</v>
      </c>
      <c r="H55" s="91">
        <v>0</v>
      </c>
      <c r="I55" s="91">
        <v>0</v>
      </c>
      <c r="J55" s="91">
        <v>0</v>
      </c>
      <c r="K55" s="91">
        <v>0</v>
      </c>
      <c r="L55" s="91">
        <v>0</v>
      </c>
      <c r="M55" s="91">
        <v>0</v>
      </c>
      <c r="N55" s="91">
        <v>0</v>
      </c>
      <c r="O55" s="91">
        <v>0</v>
      </c>
      <c r="P55" s="91">
        <v>0</v>
      </c>
      <c r="Q55" s="91">
        <v>0</v>
      </c>
    </row>
    <row r="56" spans="1:17" x14ac:dyDescent="0.25">
      <c r="A56" s="92" t="s">
        <v>21</v>
      </c>
      <c r="B56" s="157">
        <v>0.30056874040956422</v>
      </c>
      <c r="C56" s="157">
        <v>0.20760337577951496</v>
      </c>
      <c r="D56" s="157">
        <v>0.13745094647155534</v>
      </c>
      <c r="E56" s="157">
        <v>0.11679679728439064</v>
      </c>
      <c r="F56" s="157">
        <v>5.8344656829470778E-2</v>
      </c>
      <c r="G56" s="157">
        <v>9.2449201866215303E-2</v>
      </c>
      <c r="H56" s="157">
        <v>6.3754623016198428E-2</v>
      </c>
      <c r="I56" s="157">
        <v>9.7857929823979034E-2</v>
      </c>
      <c r="J56" s="157">
        <v>9.1576560916377447E-2</v>
      </c>
      <c r="K56" s="157">
        <v>6.0175324534923622E-2</v>
      </c>
      <c r="L56" s="157">
        <v>0.10367532250380984</v>
      </c>
      <c r="M56" s="157">
        <v>0.10166046336675184</v>
      </c>
      <c r="N56" s="157">
        <v>8.95568296677349E-2</v>
      </c>
      <c r="O56" s="157">
        <v>3.0007368195086627E-2</v>
      </c>
      <c r="P56" s="157">
        <v>0.10649904758461352</v>
      </c>
      <c r="Q56" s="157">
        <v>0.10213635330807695</v>
      </c>
    </row>
    <row r="57" spans="1:17" x14ac:dyDescent="0.25">
      <c r="A57" s="156" t="s">
        <v>210</v>
      </c>
      <c r="B57" s="204">
        <v>5.2280937467247721</v>
      </c>
      <c r="C57" s="204">
        <v>3.155005243420145</v>
      </c>
      <c r="D57" s="204">
        <v>3.112011291485163</v>
      </c>
      <c r="E57" s="204">
        <v>3.4337350136433371</v>
      </c>
      <c r="F57" s="204">
        <v>1.5592979377164489</v>
      </c>
      <c r="G57" s="204">
        <v>2.0262593029996601</v>
      </c>
      <c r="H57" s="204">
        <v>1.5184153179397164</v>
      </c>
      <c r="I57" s="204">
        <v>2.6563863810689154</v>
      </c>
      <c r="J57" s="204">
        <v>2.5377299158451638</v>
      </c>
      <c r="K57" s="204">
        <v>1.6715389637018552</v>
      </c>
      <c r="L57" s="204">
        <v>2.7114855594170875</v>
      </c>
      <c r="M57" s="204">
        <v>3.1811124413497294</v>
      </c>
      <c r="N57" s="204">
        <v>2.8451769955724835</v>
      </c>
      <c r="O57" s="204">
        <v>0.85562745637703119</v>
      </c>
      <c r="P57" s="204">
        <v>2.9475008725734715</v>
      </c>
      <c r="Q57" s="204">
        <v>1.5868573800956609</v>
      </c>
    </row>
    <row r="58" spans="1:17" x14ac:dyDescent="0.25">
      <c r="A58" s="156" t="s">
        <v>209</v>
      </c>
      <c r="B58" s="204">
        <v>26.869802916901293</v>
      </c>
      <c r="C58" s="204">
        <v>19.457020779864465</v>
      </c>
      <c r="D58" s="204">
        <v>10.867554532459053</v>
      </c>
      <c r="E58" s="204">
        <v>7.6802328631211605</v>
      </c>
      <c r="F58" s="204">
        <v>4.1437394858712482</v>
      </c>
      <c r="G58" s="204">
        <v>7.4411709813852713</v>
      </c>
      <c r="H58" s="204">
        <v>4.8931660210398951</v>
      </c>
      <c r="I58" s="204">
        <v>6.8691685000485414</v>
      </c>
      <c r="J58" s="204">
        <v>6.326141991716967</v>
      </c>
      <c r="K58" s="204">
        <v>4.1490834809493311</v>
      </c>
      <c r="L58" s="204">
        <v>7.479975595994758</v>
      </c>
      <c r="M58" s="204">
        <v>6.3061088674381764</v>
      </c>
      <c r="N58" s="204">
        <v>5.4710188470019174</v>
      </c>
      <c r="O58" s="204">
        <v>2.0255115705526578</v>
      </c>
      <c r="P58" s="204">
        <v>7.3643857444671958</v>
      </c>
      <c r="Q58" s="204">
        <v>9.8426868495851547</v>
      </c>
    </row>
    <row r="59" spans="1:17" x14ac:dyDescent="0.25">
      <c r="A59" s="152" t="s">
        <v>225</v>
      </c>
      <c r="B59" s="151">
        <v>23.791488336104784</v>
      </c>
      <c r="C59" s="151">
        <v>17.330823299002539</v>
      </c>
      <c r="D59" s="151">
        <v>9.4598324516760783</v>
      </c>
      <c r="E59" s="151">
        <v>6.4840429879499855</v>
      </c>
      <c r="F59" s="151">
        <v>3.5461949521815646</v>
      </c>
      <c r="G59" s="151">
        <v>6.4943402307889784</v>
      </c>
      <c r="H59" s="151">
        <v>4.2402146018187112</v>
      </c>
      <c r="I59" s="151">
        <v>5.8669435454067491</v>
      </c>
      <c r="J59" s="151">
        <v>5.3882485090349128</v>
      </c>
      <c r="K59" s="151">
        <v>3.53278992138753</v>
      </c>
      <c r="L59" s="151">
        <v>6.4181710434076162</v>
      </c>
      <c r="M59" s="151">
        <v>5.2649397616756275</v>
      </c>
      <c r="N59" s="151">
        <v>4.553810709520814</v>
      </c>
      <c r="O59" s="151">
        <v>1.7181871331530949</v>
      </c>
      <c r="P59" s="151">
        <v>6.2736616373164136</v>
      </c>
      <c r="Q59" s="151">
        <v>7.7966438539322622</v>
      </c>
    </row>
    <row r="60" spans="1:17" x14ac:dyDescent="0.25">
      <c r="A60" s="154" t="s">
        <v>33</v>
      </c>
      <c r="B60" s="83">
        <v>0</v>
      </c>
      <c r="C60" s="83">
        <v>0</v>
      </c>
      <c r="D60" s="83">
        <v>0</v>
      </c>
      <c r="E60" s="83">
        <v>0</v>
      </c>
      <c r="F60" s="83">
        <v>0</v>
      </c>
      <c r="G60" s="83">
        <v>0</v>
      </c>
      <c r="H60" s="83">
        <v>0</v>
      </c>
      <c r="I60" s="83">
        <v>0</v>
      </c>
      <c r="J60" s="83">
        <v>0</v>
      </c>
      <c r="K60" s="83">
        <v>0</v>
      </c>
      <c r="L60" s="83">
        <v>0</v>
      </c>
      <c r="M60" s="83">
        <v>0</v>
      </c>
      <c r="N60" s="83">
        <v>0</v>
      </c>
      <c r="O60" s="83">
        <v>0</v>
      </c>
      <c r="P60" s="83">
        <v>0</v>
      </c>
      <c r="Q60" s="83">
        <v>0</v>
      </c>
    </row>
    <row r="61" spans="1:17" x14ac:dyDescent="0.25">
      <c r="A61" s="154" t="s">
        <v>30</v>
      </c>
      <c r="B61" s="208">
        <v>0</v>
      </c>
      <c r="C61" s="208">
        <v>0</v>
      </c>
      <c r="D61" s="208">
        <v>0</v>
      </c>
      <c r="E61" s="208">
        <v>0</v>
      </c>
      <c r="F61" s="208">
        <v>0</v>
      </c>
      <c r="G61" s="208">
        <v>0</v>
      </c>
      <c r="H61" s="208">
        <v>0</v>
      </c>
      <c r="I61" s="208">
        <v>0</v>
      </c>
      <c r="J61" s="208">
        <v>0</v>
      </c>
      <c r="K61" s="208">
        <v>0</v>
      </c>
      <c r="L61" s="208">
        <v>0</v>
      </c>
      <c r="M61" s="208">
        <v>0</v>
      </c>
      <c r="N61" s="208">
        <v>1.0988380568692284</v>
      </c>
      <c r="O61" s="208">
        <v>0</v>
      </c>
      <c r="P61" s="208">
        <v>1.0980572275808687</v>
      </c>
      <c r="Q61" s="208">
        <v>1.0986757740487647</v>
      </c>
    </row>
    <row r="62" spans="1:17" x14ac:dyDescent="0.25">
      <c r="A62" s="154" t="s">
        <v>125</v>
      </c>
      <c r="B62" s="208">
        <v>3.5824422114746177</v>
      </c>
      <c r="C62" s="208">
        <v>2.7112655676428727</v>
      </c>
      <c r="D62" s="208">
        <v>1.6522255199324543</v>
      </c>
      <c r="E62" s="208">
        <v>3.7829343333277077</v>
      </c>
      <c r="F62" s="208">
        <v>3.5461949521815646</v>
      </c>
      <c r="G62" s="208">
        <v>1.7069887804499242</v>
      </c>
      <c r="H62" s="208">
        <v>0.68747754787708737</v>
      </c>
      <c r="I62" s="208">
        <v>1.6613907611067427</v>
      </c>
      <c r="J62" s="208">
        <v>1.7001979339096891</v>
      </c>
      <c r="K62" s="208">
        <v>0.75252989327468378</v>
      </c>
      <c r="L62" s="208">
        <v>0.76909011858128995</v>
      </c>
      <c r="M62" s="208">
        <v>0.75663088560694192</v>
      </c>
      <c r="N62" s="208">
        <v>0.77466343673851712</v>
      </c>
      <c r="O62" s="208">
        <v>1.7181871331530949</v>
      </c>
      <c r="P62" s="208">
        <v>1.7320375950065912</v>
      </c>
      <c r="Q62" s="208">
        <v>1.7211897140638071</v>
      </c>
    </row>
    <row r="63" spans="1:17" x14ac:dyDescent="0.25">
      <c r="A63" s="154" t="s">
        <v>29</v>
      </c>
      <c r="B63" s="208">
        <v>0</v>
      </c>
      <c r="C63" s="208">
        <v>0</v>
      </c>
      <c r="D63" s="208">
        <v>0</v>
      </c>
      <c r="E63" s="208">
        <v>0</v>
      </c>
      <c r="F63" s="208">
        <v>0</v>
      </c>
      <c r="G63" s="208">
        <v>0</v>
      </c>
      <c r="H63" s="208">
        <v>0</v>
      </c>
      <c r="I63" s="208">
        <v>0</v>
      </c>
      <c r="J63" s="208">
        <v>0</v>
      </c>
      <c r="K63" s="208">
        <v>0</v>
      </c>
      <c r="L63" s="208">
        <v>0</v>
      </c>
      <c r="M63" s="208">
        <v>0</v>
      </c>
      <c r="N63" s="208">
        <v>0</v>
      </c>
      <c r="O63" s="208">
        <v>0</v>
      </c>
      <c r="P63" s="208">
        <v>0</v>
      </c>
      <c r="Q63" s="208">
        <v>0</v>
      </c>
    </row>
    <row r="64" spans="1:17" x14ac:dyDescent="0.25">
      <c r="A64" s="154" t="s">
        <v>26</v>
      </c>
      <c r="B64" s="208">
        <v>20.209046124630166</v>
      </c>
      <c r="C64" s="208">
        <v>14.619557731359667</v>
      </c>
      <c r="D64" s="208">
        <v>7.8076069317436243</v>
      </c>
      <c r="E64" s="208">
        <v>2.7011086546222778</v>
      </c>
      <c r="F64" s="208">
        <v>0</v>
      </c>
      <c r="G64" s="208">
        <v>4.7873514503390542</v>
      </c>
      <c r="H64" s="208">
        <v>3.5527370539416241</v>
      </c>
      <c r="I64" s="208">
        <v>4.2055527843000062</v>
      </c>
      <c r="J64" s="208">
        <v>3.6880505751252235</v>
      </c>
      <c r="K64" s="208">
        <v>2.7802600281128464</v>
      </c>
      <c r="L64" s="208">
        <v>5.6490809248263263</v>
      </c>
      <c r="M64" s="208">
        <v>4.5083088760686856</v>
      </c>
      <c r="N64" s="208">
        <v>2.680309215913069</v>
      </c>
      <c r="O64" s="208">
        <v>0</v>
      </c>
      <c r="P64" s="208">
        <v>3.4435668147289533</v>
      </c>
      <c r="Q64" s="208">
        <v>4.9767783658196905</v>
      </c>
    </row>
    <row r="65" spans="1:17" x14ac:dyDescent="0.25">
      <c r="A65" s="152" t="s">
        <v>224</v>
      </c>
      <c r="B65" s="151">
        <v>3.0783145807965098</v>
      </c>
      <c r="C65" s="151">
        <v>2.1261974808619266</v>
      </c>
      <c r="D65" s="151">
        <v>1.407722080782974</v>
      </c>
      <c r="E65" s="151">
        <v>1.1961898751711748</v>
      </c>
      <c r="F65" s="151">
        <v>0.59754453368968341</v>
      </c>
      <c r="G65" s="151">
        <v>0.94683075059629296</v>
      </c>
      <c r="H65" s="151">
        <v>0.65295141922118349</v>
      </c>
      <c r="I65" s="151">
        <v>1.0022249546417927</v>
      </c>
      <c r="J65" s="151">
        <v>0.93789348268205419</v>
      </c>
      <c r="K65" s="151">
        <v>0.61629355956180121</v>
      </c>
      <c r="L65" s="151">
        <v>1.0618045525871418</v>
      </c>
      <c r="M65" s="151">
        <v>1.041169105762549</v>
      </c>
      <c r="N65" s="151">
        <v>0.91720813748110341</v>
      </c>
      <c r="O65" s="151">
        <v>0.30732443739956294</v>
      </c>
      <c r="P65" s="151">
        <v>1.0907241071507823</v>
      </c>
      <c r="Q65" s="151">
        <v>1.0460429956528925</v>
      </c>
    </row>
    <row r="66" spans="1:17" x14ac:dyDescent="0.25">
      <c r="A66" s="263" t="s">
        <v>33</v>
      </c>
      <c r="B66" s="87">
        <v>3.0783145807965098</v>
      </c>
      <c r="C66" s="87">
        <v>0</v>
      </c>
      <c r="D66" s="87">
        <v>0</v>
      </c>
      <c r="E66" s="87">
        <v>0</v>
      </c>
      <c r="F66" s="87">
        <v>0</v>
      </c>
      <c r="G66" s="87">
        <v>0</v>
      </c>
      <c r="H66" s="87">
        <v>0</v>
      </c>
      <c r="I66" s="87">
        <v>0</v>
      </c>
      <c r="J66" s="87">
        <v>0</v>
      </c>
      <c r="K66" s="87">
        <v>0</v>
      </c>
      <c r="L66" s="87">
        <v>0</v>
      </c>
      <c r="M66" s="87">
        <v>0</v>
      </c>
      <c r="N66" s="87">
        <v>0</v>
      </c>
      <c r="O66" s="87">
        <v>0</v>
      </c>
      <c r="P66" s="87">
        <v>0</v>
      </c>
      <c r="Q66" s="87">
        <v>0</v>
      </c>
    </row>
    <row r="67" spans="1:17" x14ac:dyDescent="0.25">
      <c r="A67" s="263" t="s">
        <v>31</v>
      </c>
      <c r="B67" s="87">
        <v>0</v>
      </c>
      <c r="C67" s="87">
        <v>0</v>
      </c>
      <c r="D67" s="87">
        <v>0</v>
      </c>
      <c r="E67" s="87">
        <v>0</v>
      </c>
      <c r="F67" s="87">
        <v>0</v>
      </c>
      <c r="G67" s="87">
        <v>0</v>
      </c>
      <c r="H67" s="87">
        <v>0</v>
      </c>
      <c r="I67" s="87">
        <v>0</v>
      </c>
      <c r="J67" s="87">
        <v>0</v>
      </c>
      <c r="K67" s="87">
        <v>0</v>
      </c>
      <c r="L67" s="87">
        <v>0</v>
      </c>
      <c r="M67" s="87">
        <v>0</v>
      </c>
      <c r="N67" s="87">
        <v>0</v>
      </c>
      <c r="O67" s="87">
        <v>0</v>
      </c>
      <c r="P67" s="87">
        <v>0</v>
      </c>
      <c r="Q67" s="87">
        <v>0</v>
      </c>
    </row>
    <row r="68" spans="1:17" x14ac:dyDescent="0.25">
      <c r="A68" s="263" t="s">
        <v>30</v>
      </c>
      <c r="B68" s="87">
        <v>0</v>
      </c>
      <c r="C68" s="87">
        <v>0</v>
      </c>
      <c r="D68" s="87">
        <v>0</v>
      </c>
      <c r="E68" s="87">
        <v>0</v>
      </c>
      <c r="F68" s="87">
        <v>0</v>
      </c>
      <c r="G68" s="87">
        <v>0</v>
      </c>
      <c r="H68" s="87">
        <v>0</v>
      </c>
      <c r="I68" s="87">
        <v>0</v>
      </c>
      <c r="J68" s="87">
        <v>0</v>
      </c>
      <c r="K68" s="87">
        <v>0</v>
      </c>
      <c r="L68" s="87">
        <v>0</v>
      </c>
      <c r="M68" s="87">
        <v>0</v>
      </c>
      <c r="N68" s="87">
        <v>0</v>
      </c>
      <c r="O68" s="87">
        <v>0</v>
      </c>
      <c r="P68" s="87">
        <v>0</v>
      </c>
      <c r="Q68" s="87">
        <v>0</v>
      </c>
    </row>
    <row r="69" spans="1:17" x14ac:dyDescent="0.25">
      <c r="A69" s="263" t="s">
        <v>125</v>
      </c>
      <c r="B69" s="87">
        <v>0</v>
      </c>
      <c r="C69" s="87">
        <v>0</v>
      </c>
      <c r="D69" s="87">
        <v>0</v>
      </c>
      <c r="E69" s="87">
        <v>0</v>
      </c>
      <c r="F69" s="87">
        <v>0</v>
      </c>
      <c r="G69" s="87">
        <v>0</v>
      </c>
      <c r="H69" s="87">
        <v>0</v>
      </c>
      <c r="I69" s="87">
        <v>0</v>
      </c>
      <c r="J69" s="87">
        <v>0</v>
      </c>
      <c r="K69" s="87">
        <v>0</v>
      </c>
      <c r="L69" s="87">
        <v>0</v>
      </c>
      <c r="M69" s="87">
        <v>0</v>
      </c>
      <c r="N69" s="87">
        <v>0</v>
      </c>
      <c r="O69" s="87">
        <v>0</v>
      </c>
      <c r="P69" s="87">
        <v>0</v>
      </c>
      <c r="Q69" s="87">
        <v>0</v>
      </c>
    </row>
    <row r="70" spans="1:17" x14ac:dyDescent="0.25">
      <c r="A70" s="263" t="s">
        <v>29</v>
      </c>
      <c r="B70" s="87">
        <v>0</v>
      </c>
      <c r="C70" s="87">
        <v>0.46822792393439361</v>
      </c>
      <c r="D70" s="87">
        <v>3.2503718408215948E-2</v>
      </c>
      <c r="E70" s="87">
        <v>0.39774751560113208</v>
      </c>
      <c r="F70" s="87">
        <v>0</v>
      </c>
      <c r="G70" s="87">
        <v>0.94683075059629296</v>
      </c>
      <c r="H70" s="87">
        <v>0.65295141922118349</v>
      </c>
      <c r="I70" s="87">
        <v>1.0022249546417927</v>
      </c>
      <c r="J70" s="87">
        <v>0.93789348268205419</v>
      </c>
      <c r="K70" s="87">
        <v>0.46692983010324085</v>
      </c>
      <c r="L70" s="87">
        <v>7.3313446086920933E-2</v>
      </c>
      <c r="M70" s="87">
        <v>0</v>
      </c>
      <c r="N70" s="87">
        <v>0</v>
      </c>
      <c r="O70" s="87">
        <v>0</v>
      </c>
      <c r="P70" s="87">
        <v>6.748470581661703E-2</v>
      </c>
      <c r="Q70" s="87">
        <v>7.2671146739973658E-2</v>
      </c>
    </row>
    <row r="71" spans="1:17" x14ac:dyDescent="0.25">
      <c r="A71" s="263" t="s">
        <v>28</v>
      </c>
      <c r="B71" s="87">
        <v>0</v>
      </c>
      <c r="C71" s="87">
        <v>0</v>
      </c>
      <c r="D71" s="87">
        <v>0</v>
      </c>
      <c r="E71" s="87">
        <v>0</v>
      </c>
      <c r="F71" s="87">
        <v>0</v>
      </c>
      <c r="G71" s="87">
        <v>0</v>
      </c>
      <c r="H71" s="87">
        <v>0</v>
      </c>
      <c r="I71" s="87">
        <v>0</v>
      </c>
      <c r="J71" s="87">
        <v>0</v>
      </c>
      <c r="K71" s="87">
        <v>0</v>
      </c>
      <c r="L71" s="87">
        <v>0</v>
      </c>
      <c r="M71" s="87">
        <v>0</v>
      </c>
      <c r="N71" s="87">
        <v>0</v>
      </c>
      <c r="O71" s="87">
        <v>0</v>
      </c>
      <c r="P71" s="87">
        <v>0</v>
      </c>
      <c r="Q71" s="87">
        <v>0</v>
      </c>
    </row>
    <row r="72" spans="1:17" x14ac:dyDescent="0.25">
      <c r="A72" s="263" t="s">
        <v>26</v>
      </c>
      <c r="B72" s="87">
        <v>0</v>
      </c>
      <c r="C72" s="87">
        <v>0</v>
      </c>
      <c r="D72" s="87">
        <v>0</v>
      </c>
      <c r="E72" s="87">
        <v>0</v>
      </c>
      <c r="F72" s="87">
        <v>0</v>
      </c>
      <c r="G72" s="87">
        <v>0</v>
      </c>
      <c r="H72" s="87">
        <v>0</v>
      </c>
      <c r="I72" s="87">
        <v>0</v>
      </c>
      <c r="J72" s="87">
        <v>0</v>
      </c>
      <c r="K72" s="87">
        <v>0</v>
      </c>
      <c r="L72" s="87">
        <v>0</v>
      </c>
      <c r="M72" s="87">
        <v>0</v>
      </c>
      <c r="N72" s="87">
        <v>0</v>
      </c>
      <c r="O72" s="87">
        <v>0</v>
      </c>
      <c r="P72" s="87">
        <v>0</v>
      </c>
      <c r="Q72" s="87">
        <v>0</v>
      </c>
    </row>
    <row r="73" spans="1:17" x14ac:dyDescent="0.25">
      <c r="A73" s="263" t="s">
        <v>25</v>
      </c>
      <c r="B73" s="87">
        <v>0</v>
      </c>
      <c r="C73" s="87">
        <v>0</v>
      </c>
      <c r="D73" s="87">
        <v>0</v>
      </c>
      <c r="E73" s="87">
        <v>0</v>
      </c>
      <c r="F73" s="87">
        <v>0</v>
      </c>
      <c r="G73" s="87">
        <v>0</v>
      </c>
      <c r="H73" s="87">
        <v>0</v>
      </c>
      <c r="I73" s="87">
        <v>0</v>
      </c>
      <c r="J73" s="87">
        <v>0</v>
      </c>
      <c r="K73" s="87">
        <v>0</v>
      </c>
      <c r="L73" s="87">
        <v>0</v>
      </c>
      <c r="M73" s="87">
        <v>0</v>
      </c>
      <c r="N73" s="87">
        <v>0</v>
      </c>
      <c r="O73" s="87">
        <v>0</v>
      </c>
      <c r="P73" s="87">
        <v>0</v>
      </c>
      <c r="Q73" s="87">
        <v>0</v>
      </c>
    </row>
    <row r="74" spans="1:17" x14ac:dyDescent="0.25">
      <c r="A74" s="263" t="s">
        <v>86</v>
      </c>
      <c r="B74" s="87">
        <v>0</v>
      </c>
      <c r="C74" s="87">
        <v>0</v>
      </c>
      <c r="D74" s="87">
        <v>0</v>
      </c>
      <c r="E74" s="87">
        <v>0</v>
      </c>
      <c r="F74" s="87">
        <v>0</v>
      </c>
      <c r="G74" s="87">
        <v>0</v>
      </c>
      <c r="H74" s="87">
        <v>0</v>
      </c>
      <c r="I74" s="87">
        <v>0</v>
      </c>
      <c r="J74" s="87">
        <v>0</v>
      </c>
      <c r="K74" s="87">
        <v>0</v>
      </c>
      <c r="L74" s="87">
        <v>0</v>
      </c>
      <c r="M74" s="87">
        <v>0</v>
      </c>
      <c r="N74" s="87">
        <v>0</v>
      </c>
      <c r="O74" s="87">
        <v>0</v>
      </c>
      <c r="P74" s="87">
        <v>0</v>
      </c>
      <c r="Q74" s="87">
        <v>0</v>
      </c>
    </row>
    <row r="75" spans="1:17" x14ac:dyDescent="0.25">
      <c r="A75" s="263" t="s">
        <v>22</v>
      </c>
      <c r="B75" s="87">
        <v>0</v>
      </c>
      <c r="C75" s="87">
        <v>1.657969556927533</v>
      </c>
      <c r="D75" s="87">
        <v>1.375218362374758</v>
      </c>
      <c r="E75" s="87">
        <v>0.79844235957004273</v>
      </c>
      <c r="F75" s="87">
        <v>0.59754453368968341</v>
      </c>
      <c r="G75" s="87">
        <v>0</v>
      </c>
      <c r="H75" s="87">
        <v>0</v>
      </c>
      <c r="I75" s="87">
        <v>0</v>
      </c>
      <c r="J75" s="87">
        <v>0</v>
      </c>
      <c r="K75" s="87">
        <v>0.14936372945856036</v>
      </c>
      <c r="L75" s="87">
        <v>0.98849110650022087</v>
      </c>
      <c r="M75" s="87">
        <v>1.041169105762549</v>
      </c>
      <c r="N75" s="87">
        <v>0.91720813748110341</v>
      </c>
      <c r="O75" s="87">
        <v>0.30732443739956294</v>
      </c>
      <c r="P75" s="87">
        <v>1.0232394013341652</v>
      </c>
      <c r="Q75" s="87">
        <v>0.97337184891291884</v>
      </c>
    </row>
    <row r="76" spans="1:17" x14ac:dyDescent="0.25">
      <c r="A76" s="152" t="s">
        <v>223</v>
      </c>
      <c r="B76" s="261">
        <v>0</v>
      </c>
      <c r="C76" s="261">
        <v>0</v>
      </c>
      <c r="D76" s="261">
        <v>0</v>
      </c>
      <c r="E76" s="261">
        <v>0</v>
      </c>
      <c r="F76" s="261">
        <v>0</v>
      </c>
      <c r="G76" s="261">
        <v>0</v>
      </c>
      <c r="H76" s="261">
        <v>0</v>
      </c>
      <c r="I76" s="261">
        <v>0</v>
      </c>
      <c r="J76" s="261">
        <v>0</v>
      </c>
      <c r="K76" s="261">
        <v>0</v>
      </c>
      <c r="L76" s="261">
        <v>0</v>
      </c>
      <c r="M76" s="261">
        <v>0</v>
      </c>
      <c r="N76" s="261">
        <v>0</v>
      </c>
      <c r="O76" s="261">
        <v>0</v>
      </c>
      <c r="P76" s="261">
        <v>0</v>
      </c>
      <c r="Q76" s="261">
        <v>1</v>
      </c>
    </row>
    <row r="77" spans="1:17" x14ac:dyDescent="0.25">
      <c r="A77" s="156" t="s">
        <v>208</v>
      </c>
      <c r="B77" s="204">
        <v>98.751937734502633</v>
      </c>
      <c r="C77" s="204">
        <v>67.783911764819123</v>
      </c>
      <c r="D77" s="204">
        <v>45.830417688518082</v>
      </c>
      <c r="E77" s="204">
        <v>39.677963298435564</v>
      </c>
      <c r="F77" s="204">
        <v>19.675617987039015</v>
      </c>
      <c r="G77" s="204">
        <v>30.76323026807038</v>
      </c>
      <c r="H77" s="204">
        <v>21.327497651771413</v>
      </c>
      <c r="I77" s="204">
        <v>33.038918215243434</v>
      </c>
      <c r="J77" s="204">
        <v>30.966430213286529</v>
      </c>
      <c r="K77" s="204">
        <v>20.351873532869195</v>
      </c>
      <c r="L77" s="204">
        <v>34.907351002202795</v>
      </c>
      <c r="M77" s="204">
        <v>34.714832089804005</v>
      </c>
      <c r="N77" s="204">
        <v>30.621524468124793</v>
      </c>
      <c r="O77" s="204">
        <v>10.169327858246685</v>
      </c>
      <c r="P77" s="204">
        <v>36.008946544911389</v>
      </c>
      <c r="Q77" s="204">
        <v>33.380457767502207</v>
      </c>
    </row>
    <row r="78" spans="1:17" x14ac:dyDescent="0.25">
      <c r="A78" s="152" t="s">
        <v>222</v>
      </c>
      <c r="B78" s="261">
        <v>93.888594714293546</v>
      </c>
      <c r="C78" s="261">
        <v>64.84902316628876</v>
      </c>
      <c r="D78" s="261">
        <v>42.93552346388072</v>
      </c>
      <c r="E78" s="261">
        <v>36.48379119272083</v>
      </c>
      <c r="F78" s="261">
        <v>18.225108277535341</v>
      </c>
      <c r="G78" s="261">
        <v>28.878337893186977</v>
      </c>
      <c r="H78" s="261">
        <v>19.915018286246095</v>
      </c>
      <c r="I78" s="261">
        <v>30.567861116574676</v>
      </c>
      <c r="J78" s="261">
        <v>28.605751221802656</v>
      </c>
      <c r="K78" s="261">
        <v>18.796953566634912</v>
      </c>
      <c r="L78" s="261">
        <v>32.38503885390783</v>
      </c>
      <c r="M78" s="261">
        <v>31.755657725757743</v>
      </c>
      <c r="N78" s="261">
        <v>27.974848193173646</v>
      </c>
      <c r="O78" s="261">
        <v>9.3733953406866561</v>
      </c>
      <c r="P78" s="261">
        <v>33.26708526809886</v>
      </c>
      <c r="Q78" s="261">
        <v>31.904311367413218</v>
      </c>
    </row>
    <row r="79" spans="1:17" x14ac:dyDescent="0.25">
      <c r="A79" s="154" t="s">
        <v>33</v>
      </c>
      <c r="B79" s="83">
        <v>0</v>
      </c>
      <c r="C79" s="83">
        <v>0</v>
      </c>
      <c r="D79" s="83">
        <v>0</v>
      </c>
      <c r="E79" s="83">
        <v>0</v>
      </c>
      <c r="F79" s="83">
        <v>0</v>
      </c>
      <c r="G79" s="83">
        <v>0</v>
      </c>
      <c r="H79" s="83">
        <v>0</v>
      </c>
      <c r="I79" s="83">
        <v>0</v>
      </c>
      <c r="J79" s="83">
        <v>0</v>
      </c>
      <c r="K79" s="83">
        <v>0</v>
      </c>
      <c r="L79" s="83">
        <v>0</v>
      </c>
      <c r="M79" s="83">
        <v>0</v>
      </c>
      <c r="N79" s="83">
        <v>0</v>
      </c>
      <c r="O79" s="83">
        <v>0</v>
      </c>
      <c r="P79" s="83">
        <v>0</v>
      </c>
      <c r="Q79" s="83">
        <v>0</v>
      </c>
    </row>
    <row r="80" spans="1:17" x14ac:dyDescent="0.25">
      <c r="A80" s="154" t="s">
        <v>30</v>
      </c>
      <c r="B80" s="208">
        <v>0</v>
      </c>
      <c r="C80" s="208">
        <v>0</v>
      </c>
      <c r="D80" s="208">
        <v>0</v>
      </c>
      <c r="E80" s="208">
        <v>0</v>
      </c>
      <c r="F80" s="208">
        <v>0</v>
      </c>
      <c r="G80" s="208">
        <v>0</v>
      </c>
      <c r="H80" s="208">
        <v>0</v>
      </c>
      <c r="I80" s="208">
        <v>0</v>
      </c>
      <c r="J80" s="208">
        <v>0</v>
      </c>
      <c r="K80" s="208">
        <v>0</v>
      </c>
      <c r="L80" s="208">
        <v>0</v>
      </c>
      <c r="M80" s="208">
        <v>0</v>
      </c>
      <c r="N80" s="208">
        <v>5.1070259132757201E-15</v>
      </c>
      <c r="O80" s="208">
        <v>0</v>
      </c>
      <c r="P80" s="208">
        <v>0</v>
      </c>
      <c r="Q80" s="208">
        <v>0</v>
      </c>
    </row>
    <row r="81" spans="1:17" x14ac:dyDescent="0.25">
      <c r="A81" s="154" t="s">
        <v>125</v>
      </c>
      <c r="B81" s="208">
        <v>0</v>
      </c>
      <c r="C81" s="208">
        <v>0</v>
      </c>
      <c r="D81" s="208">
        <v>0</v>
      </c>
      <c r="E81" s="208">
        <v>0</v>
      </c>
      <c r="F81" s="208">
        <v>0</v>
      </c>
      <c r="G81" s="208">
        <v>0</v>
      </c>
      <c r="H81" s="208">
        <v>0</v>
      </c>
      <c r="I81" s="208">
        <v>0</v>
      </c>
      <c r="J81" s="208">
        <v>0</v>
      </c>
      <c r="K81" s="208">
        <v>0</v>
      </c>
      <c r="L81" s="208">
        <v>0</v>
      </c>
      <c r="M81" s="208">
        <v>0</v>
      </c>
      <c r="N81" s="208">
        <v>0</v>
      </c>
      <c r="O81" s="208">
        <v>0</v>
      </c>
      <c r="P81" s="208">
        <v>0</v>
      </c>
      <c r="Q81" s="208">
        <v>0</v>
      </c>
    </row>
    <row r="82" spans="1:17" x14ac:dyDescent="0.25">
      <c r="A82" s="154" t="s">
        <v>29</v>
      </c>
      <c r="B82" s="208">
        <v>0</v>
      </c>
      <c r="C82" s="208">
        <v>0</v>
      </c>
      <c r="D82" s="208">
        <v>0</v>
      </c>
      <c r="E82" s="208">
        <v>0</v>
      </c>
      <c r="F82" s="208">
        <v>0</v>
      </c>
      <c r="G82" s="208">
        <v>0</v>
      </c>
      <c r="H82" s="208">
        <v>0</v>
      </c>
      <c r="I82" s="208">
        <v>0</v>
      </c>
      <c r="J82" s="208">
        <v>0</v>
      </c>
      <c r="K82" s="208">
        <v>0</v>
      </c>
      <c r="L82" s="208">
        <v>0</v>
      </c>
      <c r="M82" s="208">
        <v>0</v>
      </c>
      <c r="N82" s="208">
        <v>0</v>
      </c>
      <c r="O82" s="208">
        <v>0</v>
      </c>
      <c r="P82" s="208">
        <v>0</v>
      </c>
      <c r="Q82" s="208">
        <v>0</v>
      </c>
    </row>
    <row r="83" spans="1:17" x14ac:dyDescent="0.25">
      <c r="A83" s="154" t="s">
        <v>28</v>
      </c>
      <c r="B83" s="208">
        <v>0</v>
      </c>
      <c r="C83" s="208">
        <v>0</v>
      </c>
      <c r="D83" s="208">
        <v>0</v>
      </c>
      <c r="E83" s="208">
        <v>0</v>
      </c>
      <c r="F83" s="208">
        <v>0</v>
      </c>
      <c r="G83" s="208">
        <v>0</v>
      </c>
      <c r="H83" s="208">
        <v>0</v>
      </c>
      <c r="I83" s="208">
        <v>0</v>
      </c>
      <c r="J83" s="208">
        <v>0</v>
      </c>
      <c r="K83" s="208">
        <v>0</v>
      </c>
      <c r="L83" s="208">
        <v>0</v>
      </c>
      <c r="M83" s="208">
        <v>0</v>
      </c>
      <c r="N83" s="208">
        <v>0</v>
      </c>
      <c r="O83" s="208">
        <v>0</v>
      </c>
      <c r="P83" s="208">
        <v>0</v>
      </c>
      <c r="Q83" s="208">
        <v>0</v>
      </c>
    </row>
    <row r="84" spans="1:17" x14ac:dyDescent="0.25">
      <c r="A84" s="154" t="s">
        <v>26</v>
      </c>
      <c r="B84" s="208">
        <v>93.888594714293546</v>
      </c>
      <c r="C84" s="208">
        <v>64.84902316628876</v>
      </c>
      <c r="D84" s="208">
        <v>42.93552346388072</v>
      </c>
      <c r="E84" s="208">
        <v>36.48379119272083</v>
      </c>
      <c r="F84" s="208">
        <v>18.225108277535341</v>
      </c>
      <c r="G84" s="208">
        <v>28.878337893186977</v>
      </c>
      <c r="H84" s="208">
        <v>19.915018286246095</v>
      </c>
      <c r="I84" s="208">
        <v>30.567861116574676</v>
      </c>
      <c r="J84" s="208">
        <v>28.605751221802656</v>
      </c>
      <c r="K84" s="208">
        <v>18.796953566634912</v>
      </c>
      <c r="L84" s="208">
        <v>32.38503885390783</v>
      </c>
      <c r="M84" s="208">
        <v>31.755657725757743</v>
      </c>
      <c r="N84" s="208">
        <v>27.974848193173642</v>
      </c>
      <c r="O84" s="208">
        <v>9.3733953406866561</v>
      </c>
      <c r="P84" s="208">
        <v>33.26708526809886</v>
      </c>
      <c r="Q84" s="208">
        <v>31.904311367413218</v>
      </c>
    </row>
    <row r="85" spans="1:17" x14ac:dyDescent="0.25">
      <c r="A85" s="154" t="s">
        <v>86</v>
      </c>
      <c r="B85" s="208">
        <v>0</v>
      </c>
      <c r="C85" s="208">
        <v>0</v>
      </c>
      <c r="D85" s="208">
        <v>0</v>
      </c>
      <c r="E85" s="208">
        <v>0</v>
      </c>
      <c r="F85" s="208">
        <v>0</v>
      </c>
      <c r="G85" s="208">
        <v>0</v>
      </c>
      <c r="H85" s="208">
        <v>0</v>
      </c>
      <c r="I85" s="208">
        <v>0</v>
      </c>
      <c r="J85" s="208">
        <v>0</v>
      </c>
      <c r="K85" s="208">
        <v>0</v>
      </c>
      <c r="L85" s="208">
        <v>0</v>
      </c>
      <c r="M85" s="208">
        <v>0</v>
      </c>
      <c r="N85" s="208">
        <v>0</v>
      </c>
      <c r="O85" s="208">
        <v>0</v>
      </c>
      <c r="P85" s="208">
        <v>0</v>
      </c>
      <c r="Q85" s="208">
        <v>0</v>
      </c>
    </row>
    <row r="86" spans="1:17" x14ac:dyDescent="0.25">
      <c r="A86" s="152" t="s">
        <v>221</v>
      </c>
      <c r="B86" s="261">
        <v>4.8633430202090899</v>
      </c>
      <c r="C86" s="261">
        <v>2.9348885985303674</v>
      </c>
      <c r="D86" s="261">
        <v>2.894894224637361</v>
      </c>
      <c r="E86" s="261">
        <v>3.1941721057147321</v>
      </c>
      <c r="F86" s="261">
        <v>1.4505097095036734</v>
      </c>
      <c r="G86" s="261">
        <v>1.8848923748834046</v>
      </c>
      <c r="H86" s="261">
        <v>1.4124793655253176</v>
      </c>
      <c r="I86" s="261">
        <v>2.4710570986687586</v>
      </c>
      <c r="J86" s="261">
        <v>2.3606789914838733</v>
      </c>
      <c r="K86" s="261">
        <v>1.5549199662342839</v>
      </c>
      <c r="L86" s="261">
        <v>2.5223121482949651</v>
      </c>
      <c r="M86" s="261">
        <v>2.9591743640462598</v>
      </c>
      <c r="N86" s="261">
        <v>2.6466762749511474</v>
      </c>
      <c r="O86" s="261">
        <v>0.79593251756002903</v>
      </c>
      <c r="P86" s="261">
        <v>2.7418612768125317</v>
      </c>
      <c r="Q86" s="261">
        <v>1.4761464000889868</v>
      </c>
    </row>
    <row r="87" spans="1:17" x14ac:dyDescent="0.25">
      <c r="A87" s="156" t="s">
        <v>207</v>
      </c>
      <c r="B87" s="204">
        <v>17.646291344242783</v>
      </c>
      <c r="C87" s="204">
        <v>12.170606398387708</v>
      </c>
      <c r="D87" s="204">
        <v>8.0977204052354956</v>
      </c>
      <c r="E87" s="204">
        <v>6.9115807476161546</v>
      </c>
      <c r="F87" s="204">
        <v>3.4465493832544873</v>
      </c>
      <c r="G87" s="204">
        <v>5.4439105503171197</v>
      </c>
      <c r="H87" s="204">
        <v>3.7589221093315741</v>
      </c>
      <c r="I87" s="204">
        <v>5.7822825650184377</v>
      </c>
      <c r="J87" s="204">
        <v>5.4131403155212432</v>
      </c>
      <c r="K87" s="204">
        <v>3.5571510461515512</v>
      </c>
      <c r="L87" s="204">
        <v>6.1220290580368317</v>
      </c>
      <c r="M87" s="204">
        <v>6.0233457249710032</v>
      </c>
      <c r="N87" s="204">
        <v>5.3078729645918017</v>
      </c>
      <c r="O87" s="204">
        <v>1.7746873029250425</v>
      </c>
      <c r="P87" s="204">
        <v>6.2950707408223465</v>
      </c>
      <c r="Q87" s="204">
        <v>5.6505107728297759</v>
      </c>
    </row>
    <row r="88" spans="1:17" x14ac:dyDescent="0.25">
      <c r="A88" s="152" t="s">
        <v>220</v>
      </c>
      <c r="B88" s="261">
        <v>12.175030446507558</v>
      </c>
      <c r="C88" s="261">
        <v>8.8688567250410433</v>
      </c>
      <c r="D88" s="261">
        <v>4.8409644025184644</v>
      </c>
      <c r="E88" s="261">
        <v>3.3181371286870807</v>
      </c>
      <c r="F88" s="261">
        <v>1.8147259600628545</v>
      </c>
      <c r="G88" s="261">
        <v>3.3234066285732893</v>
      </c>
      <c r="H88" s="261">
        <v>2.1698828231155916</v>
      </c>
      <c r="I88" s="261">
        <v>3.0023433290160835</v>
      </c>
      <c r="J88" s="261">
        <v>2.7573764501018854</v>
      </c>
      <c r="K88" s="261">
        <v>1.8078660841379817</v>
      </c>
      <c r="L88" s="261">
        <v>3.284427891204996</v>
      </c>
      <c r="M88" s="261">
        <v>2.694274565418961</v>
      </c>
      <c r="N88" s="261">
        <v>2.3303621552717608</v>
      </c>
      <c r="O88" s="261">
        <v>0.87926322067000984</v>
      </c>
      <c r="P88" s="261">
        <v>3.2104768044082479</v>
      </c>
      <c r="Q88" s="261">
        <v>3.9898460727296654</v>
      </c>
    </row>
    <row r="89" spans="1:17" x14ac:dyDescent="0.25">
      <c r="A89" s="154" t="s">
        <v>33</v>
      </c>
      <c r="B89" s="83">
        <v>0</v>
      </c>
      <c r="C89" s="83">
        <v>0</v>
      </c>
      <c r="D89" s="83">
        <v>0</v>
      </c>
      <c r="E89" s="83">
        <v>0</v>
      </c>
      <c r="F89" s="83">
        <v>0</v>
      </c>
      <c r="G89" s="83">
        <v>0</v>
      </c>
      <c r="H89" s="83">
        <v>0</v>
      </c>
      <c r="I89" s="83">
        <v>0</v>
      </c>
      <c r="J89" s="83">
        <v>0</v>
      </c>
      <c r="K89" s="83">
        <v>0</v>
      </c>
      <c r="L89" s="83">
        <v>0</v>
      </c>
      <c r="M89" s="83">
        <v>0</v>
      </c>
      <c r="N89" s="83">
        <v>0</v>
      </c>
      <c r="O89" s="83">
        <v>0</v>
      </c>
      <c r="P89" s="83">
        <v>0</v>
      </c>
      <c r="Q89" s="83">
        <v>0</v>
      </c>
    </row>
    <row r="90" spans="1:17" x14ac:dyDescent="0.25">
      <c r="A90" s="154" t="s">
        <v>30</v>
      </c>
      <c r="B90" s="208">
        <v>0</v>
      </c>
      <c r="C90" s="208">
        <v>0</v>
      </c>
      <c r="D90" s="208">
        <v>0</v>
      </c>
      <c r="E90" s="208">
        <v>0</v>
      </c>
      <c r="F90" s="208">
        <v>0</v>
      </c>
      <c r="G90" s="208">
        <v>0</v>
      </c>
      <c r="H90" s="208">
        <v>0</v>
      </c>
      <c r="I90" s="208">
        <v>0</v>
      </c>
      <c r="J90" s="208">
        <v>0</v>
      </c>
      <c r="K90" s="208">
        <v>0</v>
      </c>
      <c r="L90" s="208">
        <v>0</v>
      </c>
      <c r="M90" s="208">
        <v>0</v>
      </c>
      <c r="N90" s="208">
        <v>0</v>
      </c>
      <c r="O90" s="208">
        <v>0.8443770948403152</v>
      </c>
      <c r="P90" s="208">
        <v>0</v>
      </c>
      <c r="Q90" s="208">
        <v>0</v>
      </c>
    </row>
    <row r="91" spans="1:17" x14ac:dyDescent="0.25">
      <c r="A91" s="154" t="s">
        <v>125</v>
      </c>
      <c r="B91" s="208">
        <v>0</v>
      </c>
      <c r="C91" s="208">
        <v>0</v>
      </c>
      <c r="D91" s="208">
        <v>0</v>
      </c>
      <c r="E91" s="208">
        <v>0</v>
      </c>
      <c r="F91" s="208">
        <v>1.8147259600628545</v>
      </c>
      <c r="G91" s="208">
        <v>0</v>
      </c>
      <c r="H91" s="208">
        <v>0</v>
      </c>
      <c r="I91" s="208">
        <v>0</v>
      </c>
      <c r="J91" s="208">
        <v>0</v>
      </c>
      <c r="K91" s="208">
        <v>0</v>
      </c>
      <c r="L91" s="208">
        <v>0</v>
      </c>
      <c r="M91" s="208">
        <v>0</v>
      </c>
      <c r="N91" s="208">
        <v>0</v>
      </c>
      <c r="O91" s="208">
        <v>3.4886125829694636E-2</v>
      </c>
      <c r="P91" s="208">
        <v>0</v>
      </c>
      <c r="Q91" s="208">
        <v>0</v>
      </c>
    </row>
    <row r="92" spans="1:17" x14ac:dyDescent="0.25">
      <c r="A92" s="154" t="s">
        <v>29</v>
      </c>
      <c r="B92" s="208">
        <v>0</v>
      </c>
      <c r="C92" s="208">
        <v>0</v>
      </c>
      <c r="D92" s="208">
        <v>0</v>
      </c>
      <c r="E92" s="208">
        <v>0</v>
      </c>
      <c r="F92" s="208">
        <v>0</v>
      </c>
      <c r="G92" s="208">
        <v>0</v>
      </c>
      <c r="H92" s="208">
        <v>0</v>
      </c>
      <c r="I92" s="208">
        <v>0</v>
      </c>
      <c r="J92" s="208">
        <v>0</v>
      </c>
      <c r="K92" s="208">
        <v>0</v>
      </c>
      <c r="L92" s="208">
        <v>0</v>
      </c>
      <c r="M92" s="208">
        <v>0</v>
      </c>
      <c r="N92" s="208">
        <v>0</v>
      </c>
      <c r="O92" s="208">
        <v>0</v>
      </c>
      <c r="P92" s="208">
        <v>0</v>
      </c>
      <c r="Q92" s="208">
        <v>0</v>
      </c>
    </row>
    <row r="93" spans="1:17" x14ac:dyDescent="0.25">
      <c r="A93" s="154" t="s">
        <v>26</v>
      </c>
      <c r="B93" s="208">
        <v>12.175030446507558</v>
      </c>
      <c r="C93" s="208">
        <v>8.8688567250410433</v>
      </c>
      <c r="D93" s="208">
        <v>4.8409644025184644</v>
      </c>
      <c r="E93" s="208">
        <v>3.3181371286870807</v>
      </c>
      <c r="F93" s="208">
        <v>0</v>
      </c>
      <c r="G93" s="208">
        <v>3.3234066285732893</v>
      </c>
      <c r="H93" s="208">
        <v>2.1698828231155916</v>
      </c>
      <c r="I93" s="208">
        <v>3.0023433290160835</v>
      </c>
      <c r="J93" s="208">
        <v>2.7573764501018854</v>
      </c>
      <c r="K93" s="208">
        <v>1.8078660841379817</v>
      </c>
      <c r="L93" s="208">
        <v>3.284427891204996</v>
      </c>
      <c r="M93" s="208">
        <v>2.694274565418961</v>
      </c>
      <c r="N93" s="208">
        <v>2.3303621552717608</v>
      </c>
      <c r="O93" s="208">
        <v>0</v>
      </c>
      <c r="P93" s="208">
        <v>3.2104768044082479</v>
      </c>
      <c r="Q93" s="208">
        <v>3.9898460727296654</v>
      </c>
    </row>
    <row r="94" spans="1:17" x14ac:dyDescent="0.25">
      <c r="A94" s="149" t="s">
        <v>219</v>
      </c>
      <c r="B94" s="262">
        <v>5.4712608977352266</v>
      </c>
      <c r="C94" s="262">
        <v>3.3017496733466638</v>
      </c>
      <c r="D94" s="262">
        <v>3.2567560027170317</v>
      </c>
      <c r="E94" s="262">
        <v>3.5934436189290744</v>
      </c>
      <c r="F94" s="262">
        <v>1.6318234231916329</v>
      </c>
      <c r="G94" s="262">
        <v>2.1205039217438304</v>
      </c>
      <c r="H94" s="262">
        <v>1.5890392862159826</v>
      </c>
      <c r="I94" s="262">
        <v>2.7799392360023538</v>
      </c>
      <c r="J94" s="262">
        <v>2.6557638654193578</v>
      </c>
      <c r="K94" s="262">
        <v>1.7492849620135695</v>
      </c>
      <c r="L94" s="262">
        <v>2.8376011668318362</v>
      </c>
      <c r="M94" s="262">
        <v>3.3290711595520426</v>
      </c>
      <c r="N94" s="262">
        <v>2.9775108093200413</v>
      </c>
      <c r="O94" s="262">
        <v>0.89542408225503278</v>
      </c>
      <c r="P94" s="262">
        <v>3.0845939364140986</v>
      </c>
      <c r="Q94" s="262">
        <v>1.6606647001001105</v>
      </c>
    </row>
    <row r="95" spans="1:17" hidden="1" x14ac:dyDescent="0.25">
      <c r="A95" s="40"/>
      <c r="B95" s="40"/>
      <c r="C95" s="40"/>
      <c r="D95" s="40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</row>
    <row r="96" spans="1:17" x14ac:dyDescent="0.25">
      <c r="A96" s="40"/>
      <c r="B96" s="40"/>
      <c r="C96" s="40"/>
      <c r="D96" s="40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</row>
    <row r="97" spans="1:17" ht="12.75" x14ac:dyDescent="0.25">
      <c r="A97" s="97" t="s">
        <v>36</v>
      </c>
      <c r="B97" s="96">
        <v>171.43057595302213</v>
      </c>
      <c r="C97" s="96">
        <v>130.66972781843396</v>
      </c>
      <c r="D97" s="96">
        <v>120.21296142684874</v>
      </c>
      <c r="E97" s="96">
        <v>115.02584848406302</v>
      </c>
      <c r="F97" s="96">
        <v>102.7534340107165</v>
      </c>
      <c r="G97" s="96">
        <v>116.85904182900569</v>
      </c>
      <c r="H97" s="96">
        <v>110.16227824456266</v>
      </c>
      <c r="I97" s="96">
        <v>115.17116276871543</v>
      </c>
      <c r="J97" s="96">
        <v>91.434329080284513</v>
      </c>
      <c r="K97" s="96">
        <v>82.769130721116809</v>
      </c>
      <c r="L97" s="96">
        <v>75.548206173415466</v>
      </c>
      <c r="M97" s="96">
        <v>77.610180490246762</v>
      </c>
      <c r="N97" s="96">
        <v>58.272522974680051</v>
      </c>
      <c r="O97" s="96">
        <v>73.540781983230062</v>
      </c>
      <c r="P97" s="96">
        <v>57.203660410675198</v>
      </c>
      <c r="Q97" s="96">
        <v>64.282302537399318</v>
      </c>
    </row>
    <row r="98" spans="1:17" x14ac:dyDescent="0.25">
      <c r="A98" s="132" t="s">
        <v>83</v>
      </c>
      <c r="B98" s="160">
        <v>1.0524239803627404</v>
      </c>
      <c r="C98" s="160">
        <v>0.80219035781153381</v>
      </c>
      <c r="D98" s="160">
        <v>0.73799555681774154</v>
      </c>
      <c r="E98" s="160">
        <v>0.70615151721459868</v>
      </c>
      <c r="F98" s="160">
        <v>0.63081032899949285</v>
      </c>
      <c r="G98" s="160">
        <v>0.71740561600143204</v>
      </c>
      <c r="H98" s="160">
        <v>0.67629372830049383</v>
      </c>
      <c r="I98" s="160">
        <v>0.70704361150412232</v>
      </c>
      <c r="J98" s="160">
        <v>0.56132157298963625</v>
      </c>
      <c r="K98" s="160">
        <v>0.50812533015436157</v>
      </c>
      <c r="L98" s="160">
        <v>0.46379558260411485</v>
      </c>
      <c r="M98" s="160">
        <v>0.47645418335757667</v>
      </c>
      <c r="N98" s="160">
        <v>0.35773898695643319</v>
      </c>
      <c r="O98" s="160">
        <v>0.45147186879304801</v>
      </c>
      <c r="P98" s="160">
        <v>0.35117716688543849</v>
      </c>
      <c r="Q98" s="160">
        <v>0.39463343296373632</v>
      </c>
    </row>
    <row r="99" spans="1:17" x14ac:dyDescent="0.25">
      <c r="A99" s="76" t="s">
        <v>82</v>
      </c>
      <c r="B99" s="159">
        <v>1.0815377274172517</v>
      </c>
      <c r="C99" s="159">
        <v>0.82438176317921008</v>
      </c>
      <c r="D99" s="159">
        <v>0.75841110831547487</v>
      </c>
      <c r="E99" s="159">
        <v>0.72568615063036257</v>
      </c>
      <c r="F99" s="159">
        <v>0.64826076029005919</v>
      </c>
      <c r="G99" s="159">
        <v>0.73725157735300884</v>
      </c>
      <c r="H99" s="159">
        <v>0.69500239031093825</v>
      </c>
      <c r="I99" s="159">
        <v>0.72660292338405896</v>
      </c>
      <c r="J99" s="159">
        <v>0.57684970100381172</v>
      </c>
      <c r="K99" s="159">
        <v>0.52218186308228409</v>
      </c>
      <c r="L99" s="159">
        <v>0.4766257988752054</v>
      </c>
      <c r="M99" s="159">
        <v>0.48963458102635193</v>
      </c>
      <c r="N99" s="159">
        <v>0.36763530495385943</v>
      </c>
      <c r="O99" s="159">
        <v>0.46396116781656321</v>
      </c>
      <c r="P99" s="159">
        <v>0.36089196187186462</v>
      </c>
      <c r="Q99" s="159">
        <v>0.40555038103878838</v>
      </c>
    </row>
    <row r="100" spans="1:17" x14ac:dyDescent="0.25">
      <c r="A100" s="76" t="s">
        <v>81</v>
      </c>
      <c r="B100" s="159">
        <v>2.1167968346652057</v>
      </c>
      <c r="C100" s="159">
        <v>1.6134885197400444</v>
      </c>
      <c r="D100" s="159">
        <v>1.4843700712048962</v>
      </c>
      <c r="E100" s="159">
        <v>1.4203204453006546</v>
      </c>
      <c r="F100" s="159">
        <v>1.268782669927385</v>
      </c>
      <c r="G100" s="159">
        <v>1.4429564181913213</v>
      </c>
      <c r="H100" s="159">
        <v>1.3602658720081546</v>
      </c>
      <c r="I100" s="159">
        <v>1.4221147624233372</v>
      </c>
      <c r="J100" s="159">
        <v>1.129016205545047</v>
      </c>
      <c r="K100" s="159">
        <v>1.0220197473201222</v>
      </c>
      <c r="L100" s="159">
        <v>0.93285694692143972</v>
      </c>
      <c r="M100" s="159">
        <v>0.95831786999636137</v>
      </c>
      <c r="N100" s="159">
        <v>0.71953962410159922</v>
      </c>
      <c r="O100" s="159">
        <v>0.9080695999269377</v>
      </c>
      <c r="P100" s="159">
        <v>0.70634148322387358</v>
      </c>
      <c r="Q100" s="159">
        <v>0.79374740345880035</v>
      </c>
    </row>
    <row r="101" spans="1:17" x14ac:dyDescent="0.25">
      <c r="A101" s="76" t="s">
        <v>80</v>
      </c>
      <c r="B101" s="159">
        <v>0.8397540631777628</v>
      </c>
      <c r="C101" s="159">
        <v>0.640086718835572</v>
      </c>
      <c r="D101" s="159">
        <v>0.58886416407124165</v>
      </c>
      <c r="E101" s="159">
        <v>0.56345504935730684</v>
      </c>
      <c r="F101" s="159">
        <v>0.5033385277758915</v>
      </c>
      <c r="G101" s="159">
        <v>0.57243496178802689</v>
      </c>
      <c r="H101" s="159">
        <v>0.53963081119287293</v>
      </c>
      <c r="I101" s="159">
        <v>0.56416687255626785</v>
      </c>
      <c r="J101" s="159">
        <v>0.44789180070270895</v>
      </c>
      <c r="K101" s="159">
        <v>0.40544525643894586</v>
      </c>
      <c r="L101" s="159">
        <v>0.37007349912481335</v>
      </c>
      <c r="M101" s="159">
        <v>0.38017409699716587</v>
      </c>
      <c r="N101" s="159">
        <v>0.28544842521567954</v>
      </c>
      <c r="O101" s="159">
        <v>0.36024011548914558</v>
      </c>
      <c r="P101" s="159">
        <v>0.28021259329881276</v>
      </c>
      <c r="Q101" s="159">
        <v>0.31488737902272473</v>
      </c>
    </row>
    <row r="102" spans="1:17" x14ac:dyDescent="0.25">
      <c r="A102" s="129" t="s">
        <v>79</v>
      </c>
      <c r="B102" s="158">
        <v>0.95000826596015231</v>
      </c>
      <c r="C102" s="158">
        <v>0.72412590839275603</v>
      </c>
      <c r="D102" s="158">
        <v>0.66617816802033536</v>
      </c>
      <c r="E102" s="158">
        <v>0.63743300313524665</v>
      </c>
      <c r="F102" s="158">
        <v>0.56942357641452501</v>
      </c>
      <c r="G102" s="158">
        <v>0.6475919191927646</v>
      </c>
      <c r="H102" s="158">
        <v>0.61048079869961969</v>
      </c>
      <c r="I102" s="158">
        <v>0.63823828405327687</v>
      </c>
      <c r="J102" s="158">
        <v>0.50669705760420813</v>
      </c>
      <c r="K102" s="158">
        <v>0.45867756037257357</v>
      </c>
      <c r="L102" s="158">
        <v>0.41866172323235001</v>
      </c>
      <c r="M102" s="158">
        <v>0.43008846338239226</v>
      </c>
      <c r="N102" s="158">
        <v>0.32292593194967339</v>
      </c>
      <c r="O102" s="158">
        <v>0.40753728079632201</v>
      </c>
      <c r="P102" s="158">
        <v>0.31700266963001433</v>
      </c>
      <c r="Q102" s="158">
        <v>0.35623002737980392</v>
      </c>
    </row>
    <row r="103" spans="1:17" x14ac:dyDescent="0.25">
      <c r="A103" s="92" t="s">
        <v>125</v>
      </c>
      <c r="B103" s="91">
        <v>0.19000165319203047</v>
      </c>
      <c r="C103" s="91">
        <v>0.14482518167855121</v>
      </c>
      <c r="D103" s="91">
        <v>0.13323563360406707</v>
      </c>
      <c r="E103" s="91">
        <v>0.12748660062704936</v>
      </c>
      <c r="F103" s="91">
        <v>0.11388471528290502</v>
      </c>
      <c r="G103" s="91">
        <v>0.12951838383855291</v>
      </c>
      <c r="H103" s="91">
        <v>0.12209615973992398</v>
      </c>
      <c r="I103" s="91">
        <v>0.12764765681065537</v>
      </c>
      <c r="J103" s="91">
        <v>0.10133941152084164</v>
      </c>
      <c r="K103" s="91">
        <v>9.1735512074514705E-2</v>
      </c>
      <c r="L103" s="91">
        <v>8.3732344646470003E-2</v>
      </c>
      <c r="M103" s="91">
        <v>8.6017692676478463E-2</v>
      </c>
      <c r="N103" s="91">
        <v>6.4585186389934685E-2</v>
      </c>
      <c r="O103" s="91">
        <v>8.1507456159264413E-2</v>
      </c>
      <c r="P103" s="91">
        <v>6.3400533926002867E-2</v>
      </c>
      <c r="Q103" s="91">
        <v>7.12460054759608E-2</v>
      </c>
    </row>
    <row r="104" spans="1:17" x14ac:dyDescent="0.25">
      <c r="A104" s="92" t="s">
        <v>26</v>
      </c>
      <c r="B104" s="91">
        <v>0.28500247978804572</v>
      </c>
      <c r="C104" s="91">
        <v>0.21723777251782678</v>
      </c>
      <c r="D104" s="91">
        <v>0.19985345040610056</v>
      </c>
      <c r="E104" s="91">
        <v>0.19122990094057402</v>
      </c>
      <c r="F104" s="91">
        <v>0.1708270729243575</v>
      </c>
      <c r="G104" s="91">
        <v>0.19427757575782936</v>
      </c>
      <c r="H104" s="91">
        <v>0.18314423960988591</v>
      </c>
      <c r="I104" s="91">
        <v>0.19147148521598303</v>
      </c>
      <c r="J104" s="91">
        <v>0.15200911728126243</v>
      </c>
      <c r="K104" s="91">
        <v>0.13760326811177206</v>
      </c>
      <c r="L104" s="91">
        <v>0.125598516969705</v>
      </c>
      <c r="M104" s="91">
        <v>0.12902653901471769</v>
      </c>
      <c r="N104" s="91">
        <v>9.6877779584902013E-2</v>
      </c>
      <c r="O104" s="91">
        <v>0.12226118423889659</v>
      </c>
      <c r="P104" s="91">
        <v>9.51008008890043E-2</v>
      </c>
      <c r="Q104" s="91">
        <v>0.10686900821394116</v>
      </c>
    </row>
    <row r="105" spans="1:17" x14ac:dyDescent="0.25">
      <c r="A105" s="92" t="s">
        <v>126</v>
      </c>
      <c r="B105" s="91">
        <v>0</v>
      </c>
      <c r="C105" s="91">
        <v>0</v>
      </c>
      <c r="D105" s="91">
        <v>0</v>
      </c>
      <c r="E105" s="91">
        <v>0</v>
      </c>
      <c r="F105" s="91">
        <v>0</v>
      </c>
      <c r="G105" s="91">
        <v>0</v>
      </c>
      <c r="H105" s="91">
        <v>0</v>
      </c>
      <c r="I105" s="91">
        <v>0</v>
      </c>
      <c r="J105" s="91">
        <v>0</v>
      </c>
      <c r="K105" s="91">
        <v>0</v>
      </c>
      <c r="L105" s="91">
        <v>0</v>
      </c>
      <c r="M105" s="91">
        <v>0</v>
      </c>
      <c r="N105" s="91">
        <v>0</v>
      </c>
      <c r="O105" s="91">
        <v>0</v>
      </c>
      <c r="P105" s="91">
        <v>0</v>
      </c>
      <c r="Q105" s="91">
        <v>0</v>
      </c>
    </row>
    <row r="106" spans="1:17" x14ac:dyDescent="0.25">
      <c r="A106" s="92" t="s">
        <v>21</v>
      </c>
      <c r="B106" s="157">
        <v>0.47500413298007621</v>
      </c>
      <c r="C106" s="157">
        <v>0.36206295419637807</v>
      </c>
      <c r="D106" s="157">
        <v>0.33308908401016774</v>
      </c>
      <c r="E106" s="157">
        <v>0.31871650156762332</v>
      </c>
      <c r="F106" s="157">
        <v>0.28471178820726251</v>
      </c>
      <c r="G106" s="157">
        <v>0.32379595959638235</v>
      </c>
      <c r="H106" s="157">
        <v>0.30524039934980984</v>
      </c>
      <c r="I106" s="157">
        <v>0.31911914202663849</v>
      </c>
      <c r="J106" s="157">
        <v>0.25334852880210407</v>
      </c>
      <c r="K106" s="157">
        <v>0.22933878018628678</v>
      </c>
      <c r="L106" s="157">
        <v>0.20933086161617501</v>
      </c>
      <c r="M106" s="157">
        <v>0.21504423169119613</v>
      </c>
      <c r="N106" s="157">
        <v>0.1614629659748367</v>
      </c>
      <c r="O106" s="157">
        <v>0.20376864039816101</v>
      </c>
      <c r="P106" s="157">
        <v>0.15850133481500714</v>
      </c>
      <c r="Q106" s="157">
        <v>0.17811501368990193</v>
      </c>
    </row>
    <row r="107" spans="1:17" x14ac:dyDescent="0.25">
      <c r="A107" s="156" t="s">
        <v>206</v>
      </c>
      <c r="B107" s="204">
        <v>137.68127201486428</v>
      </c>
      <c r="C107" s="204">
        <v>107.46537555659197</v>
      </c>
      <c r="D107" s="204">
        <v>91.008534785218743</v>
      </c>
      <c r="E107" s="204">
        <v>80.255732152712724</v>
      </c>
      <c r="F107" s="204">
        <v>74.105226447977273</v>
      </c>
      <c r="G107" s="204">
        <v>89.211625977863079</v>
      </c>
      <c r="H107" s="204">
        <v>82.262352834112363</v>
      </c>
      <c r="I107" s="204">
        <v>82.636396117930431</v>
      </c>
      <c r="J107" s="204">
        <v>65.150400414068486</v>
      </c>
      <c r="K107" s="204">
        <v>58.927974401477712</v>
      </c>
      <c r="L107" s="204">
        <v>54.864405695308221</v>
      </c>
      <c r="M107" s="204">
        <v>52.860568962421866</v>
      </c>
      <c r="N107" s="204">
        <v>39.445059505922615</v>
      </c>
      <c r="O107" s="204">
        <v>51.882477873564532</v>
      </c>
      <c r="P107" s="204">
        <v>40.777468125792375</v>
      </c>
      <c r="Q107" s="204">
        <v>50.819000291081949</v>
      </c>
    </row>
    <row r="108" spans="1:17" x14ac:dyDescent="0.25">
      <c r="A108" s="152" t="s">
        <v>218</v>
      </c>
      <c r="B108" s="151">
        <v>122.34134552286746</v>
      </c>
      <c r="C108" s="151">
        <v>98.348318284455971</v>
      </c>
      <c r="D108" s="151">
        <v>74.592330182343233</v>
      </c>
      <c r="E108" s="151">
        <v>57.572828356343877</v>
      </c>
      <c r="F108" s="151">
        <v>56.30734251408856</v>
      </c>
      <c r="G108" s="151">
        <v>74.011867113726268</v>
      </c>
      <c r="H108" s="151">
        <v>66.056602457486193</v>
      </c>
      <c r="I108" s="151">
        <v>62.253934602846741</v>
      </c>
      <c r="J108" s="151">
        <v>48.504243832158402</v>
      </c>
      <c r="K108" s="151">
        <v>43.810169561373634</v>
      </c>
      <c r="L108" s="151">
        <v>42.166467268696941</v>
      </c>
      <c r="M108" s="151">
        <v>36.238247232276116</v>
      </c>
      <c r="N108" s="151">
        <v>26.714512494433254</v>
      </c>
      <c r="O108" s="151">
        <v>37.964524717849912</v>
      </c>
      <c r="P108" s="151">
        <v>30.381300208352801</v>
      </c>
      <c r="Q108" s="151">
        <v>44.241102538955197</v>
      </c>
    </row>
    <row r="109" spans="1:17" x14ac:dyDescent="0.25">
      <c r="A109" s="154" t="s">
        <v>33</v>
      </c>
      <c r="B109" s="83">
        <v>0</v>
      </c>
      <c r="C109" s="83">
        <v>0</v>
      </c>
      <c r="D109" s="83">
        <v>0</v>
      </c>
      <c r="E109" s="83">
        <v>0</v>
      </c>
      <c r="F109" s="83">
        <v>0</v>
      </c>
      <c r="G109" s="83">
        <v>0</v>
      </c>
      <c r="H109" s="83">
        <v>0</v>
      </c>
      <c r="I109" s="83">
        <v>0</v>
      </c>
      <c r="J109" s="83">
        <v>0</v>
      </c>
      <c r="K109" s="83">
        <v>0</v>
      </c>
      <c r="L109" s="83">
        <v>0</v>
      </c>
      <c r="M109" s="83">
        <v>0</v>
      </c>
      <c r="N109" s="83">
        <v>0</v>
      </c>
      <c r="O109" s="83">
        <v>0</v>
      </c>
      <c r="P109" s="83">
        <v>0</v>
      </c>
      <c r="Q109" s="83">
        <v>0</v>
      </c>
    </row>
    <row r="110" spans="1:17" x14ac:dyDescent="0.25">
      <c r="A110" s="154" t="s">
        <v>30</v>
      </c>
      <c r="B110" s="208">
        <v>0</v>
      </c>
      <c r="C110" s="208">
        <v>0</v>
      </c>
      <c r="D110" s="208">
        <v>0</v>
      </c>
      <c r="E110" s="208">
        <v>0</v>
      </c>
      <c r="F110" s="208">
        <v>0</v>
      </c>
      <c r="G110" s="208">
        <v>0</v>
      </c>
      <c r="H110" s="208">
        <v>0</v>
      </c>
      <c r="I110" s="208">
        <v>0</v>
      </c>
      <c r="J110" s="208">
        <v>0</v>
      </c>
      <c r="K110" s="208">
        <v>0</v>
      </c>
      <c r="L110" s="208">
        <v>0</v>
      </c>
      <c r="M110" s="208">
        <v>0</v>
      </c>
      <c r="N110" s="208">
        <v>0</v>
      </c>
      <c r="O110" s="208">
        <v>0.25469860326220817</v>
      </c>
      <c r="P110" s="208">
        <v>0</v>
      </c>
      <c r="Q110" s="208">
        <v>0</v>
      </c>
    </row>
    <row r="111" spans="1:17" x14ac:dyDescent="0.25">
      <c r="A111" s="154" t="s">
        <v>125</v>
      </c>
      <c r="B111" s="208">
        <v>0</v>
      </c>
      <c r="C111" s="208">
        <v>0</v>
      </c>
      <c r="D111" s="208">
        <v>0</v>
      </c>
      <c r="E111" s="208">
        <v>0</v>
      </c>
      <c r="F111" s="208">
        <v>10.785248159265858</v>
      </c>
      <c r="G111" s="208">
        <v>0</v>
      </c>
      <c r="H111" s="208">
        <v>0</v>
      </c>
      <c r="I111" s="208">
        <v>0</v>
      </c>
      <c r="J111" s="208">
        <v>0</v>
      </c>
      <c r="K111" s="208">
        <v>0</v>
      </c>
      <c r="L111" s="208">
        <v>0</v>
      </c>
      <c r="M111" s="208">
        <v>0</v>
      </c>
      <c r="N111" s="208">
        <v>0</v>
      </c>
      <c r="O111" s="208">
        <v>0</v>
      </c>
      <c r="P111" s="208">
        <v>0</v>
      </c>
      <c r="Q111" s="208">
        <v>0</v>
      </c>
    </row>
    <row r="112" spans="1:17" x14ac:dyDescent="0.25">
      <c r="A112" s="154" t="s">
        <v>29</v>
      </c>
      <c r="B112" s="208">
        <v>0</v>
      </c>
      <c r="C112" s="208">
        <v>0</v>
      </c>
      <c r="D112" s="208">
        <v>0</v>
      </c>
      <c r="E112" s="208">
        <v>0</v>
      </c>
      <c r="F112" s="208">
        <v>0</v>
      </c>
      <c r="G112" s="208">
        <v>0</v>
      </c>
      <c r="H112" s="208">
        <v>0</v>
      </c>
      <c r="I112" s="208">
        <v>0</v>
      </c>
      <c r="J112" s="208">
        <v>0</v>
      </c>
      <c r="K112" s="208">
        <v>0</v>
      </c>
      <c r="L112" s="208">
        <v>0</v>
      </c>
      <c r="M112" s="208">
        <v>0</v>
      </c>
      <c r="N112" s="208">
        <v>0</v>
      </c>
      <c r="O112" s="208">
        <v>0</v>
      </c>
      <c r="P112" s="208">
        <v>0</v>
      </c>
      <c r="Q112" s="208">
        <v>0</v>
      </c>
    </row>
    <row r="113" spans="1:17" x14ac:dyDescent="0.25">
      <c r="A113" s="154" t="s">
        <v>26</v>
      </c>
      <c r="B113" s="208">
        <v>122.34134552286746</v>
      </c>
      <c r="C113" s="208">
        <v>98.348318284455971</v>
      </c>
      <c r="D113" s="208">
        <v>74.592330182343233</v>
      </c>
      <c r="E113" s="208">
        <v>57.572828356343877</v>
      </c>
      <c r="F113" s="208">
        <v>45.522094354822698</v>
      </c>
      <c r="G113" s="208">
        <v>74.011867113726268</v>
      </c>
      <c r="H113" s="208">
        <v>66.056602457486193</v>
      </c>
      <c r="I113" s="208">
        <v>62.253934602846741</v>
      </c>
      <c r="J113" s="208">
        <v>48.504243832158402</v>
      </c>
      <c r="K113" s="208">
        <v>43.810169561373634</v>
      </c>
      <c r="L113" s="208">
        <v>42.166467268696941</v>
      </c>
      <c r="M113" s="208">
        <v>36.238247232276116</v>
      </c>
      <c r="N113" s="208">
        <v>26.714512494433254</v>
      </c>
      <c r="O113" s="208">
        <v>37.709826114587706</v>
      </c>
      <c r="P113" s="208">
        <v>30.381300208352801</v>
      </c>
      <c r="Q113" s="208">
        <v>44.241102538955197</v>
      </c>
    </row>
    <row r="114" spans="1:17" x14ac:dyDescent="0.25">
      <c r="A114" s="152" t="s">
        <v>217</v>
      </c>
      <c r="B114" s="151">
        <v>15.339926491996811</v>
      </c>
      <c r="C114" s="151">
        <v>9.1170572721359981</v>
      </c>
      <c r="D114" s="151">
        <v>16.416204602875514</v>
      </c>
      <c r="E114" s="151">
        <v>22.682903796368851</v>
      </c>
      <c r="F114" s="151">
        <v>17.797883933888713</v>
      </c>
      <c r="G114" s="151">
        <v>15.199758864136815</v>
      </c>
      <c r="H114" s="151">
        <v>16.205750376626163</v>
      </c>
      <c r="I114" s="151">
        <v>20.382461515083687</v>
      </c>
      <c r="J114" s="151">
        <v>16.646156581910088</v>
      </c>
      <c r="K114" s="151">
        <v>15.117804840104077</v>
      </c>
      <c r="L114" s="151">
        <v>12.697938426611284</v>
      </c>
      <c r="M114" s="151">
        <v>16.62232173014575</v>
      </c>
      <c r="N114" s="151">
        <v>12.730547011489357</v>
      </c>
      <c r="O114" s="151">
        <v>13.917953155714622</v>
      </c>
      <c r="P114" s="151">
        <v>10.396167917439573</v>
      </c>
      <c r="Q114" s="151">
        <v>6.5778977521267521</v>
      </c>
    </row>
    <row r="115" spans="1:17" x14ac:dyDescent="0.25">
      <c r="A115" s="156" t="s">
        <v>205</v>
      </c>
      <c r="B115" s="204">
        <v>8.0268786946666424</v>
      </c>
      <c r="C115" s="204">
        <v>4.7706560271944243</v>
      </c>
      <c r="D115" s="204">
        <v>8.590059609663566</v>
      </c>
      <c r="E115" s="204">
        <v>11.869217059888637</v>
      </c>
      <c r="F115" s="204">
        <v>9.3130469323705753</v>
      </c>
      <c r="G115" s="204">
        <v>7.9535335879388898</v>
      </c>
      <c r="H115" s="204">
        <v>8.4799358391380153</v>
      </c>
      <c r="I115" s="204">
        <v>10.665471321889695</v>
      </c>
      <c r="J115" s="204">
        <v>8.7103859125485261</v>
      </c>
      <c r="K115" s="204">
        <v>7.9106497442781141</v>
      </c>
      <c r="L115" s="204">
        <v>6.6444132881556808</v>
      </c>
      <c r="M115" s="204">
        <v>8.6979139190277284</v>
      </c>
      <c r="N115" s="204">
        <v>6.6614762874704159</v>
      </c>
      <c r="O115" s="204">
        <v>7.282806845082324</v>
      </c>
      <c r="P115" s="204">
        <v>5.4399725322158297</v>
      </c>
      <c r="Q115" s="204">
        <v>3.4419974143806216</v>
      </c>
    </row>
    <row r="116" spans="1:17" x14ac:dyDescent="0.25">
      <c r="A116" s="156" t="s">
        <v>204</v>
      </c>
      <c r="B116" s="204">
        <v>12.519458767436348</v>
      </c>
      <c r="C116" s="204">
        <v>9.572529896268799</v>
      </c>
      <c r="D116" s="204">
        <v>8.7135716964523269</v>
      </c>
      <c r="E116" s="204">
        <v>8.256859421615161</v>
      </c>
      <c r="F116" s="204">
        <v>7.4044413503844932</v>
      </c>
      <c r="G116" s="204">
        <v>8.4792425691316993</v>
      </c>
      <c r="H116" s="204">
        <v>7.9716039912616639</v>
      </c>
      <c r="I116" s="204">
        <v>8.2942467723649695</v>
      </c>
      <c r="J116" s="204">
        <v>6.5794220630864704</v>
      </c>
      <c r="K116" s="204">
        <v>5.9553232000214607</v>
      </c>
      <c r="L116" s="204">
        <v>5.448512551300885</v>
      </c>
      <c r="M116" s="204">
        <v>5.5558129170587334</v>
      </c>
      <c r="N116" s="204">
        <v>4.1686123746746393</v>
      </c>
      <c r="O116" s="204">
        <v>5.2857126623031014</v>
      </c>
      <c r="P116" s="204">
        <v>4.1164645413182441</v>
      </c>
      <c r="Q116" s="204">
        <v>4.6849354383178738</v>
      </c>
    </row>
    <row r="117" spans="1:17" x14ac:dyDescent="0.25">
      <c r="A117" s="152" t="s">
        <v>216</v>
      </c>
      <c r="B117" s="151">
        <v>10.173140379764559</v>
      </c>
      <c r="C117" s="151">
        <v>8.178030442165813</v>
      </c>
      <c r="D117" s="151">
        <v>6.2026311951660551</v>
      </c>
      <c r="E117" s="151">
        <v>4.7873959733400211</v>
      </c>
      <c r="F117" s="151">
        <v>4.6821660932300171</v>
      </c>
      <c r="G117" s="151">
        <v>6.1543635203495626</v>
      </c>
      <c r="H117" s="151">
        <v>5.4928535152059368</v>
      </c>
      <c r="I117" s="151">
        <v>5.1766474628895196</v>
      </c>
      <c r="J117" s="151">
        <v>4.0333092578799778</v>
      </c>
      <c r="K117" s="151">
        <v>3.6429794286170889</v>
      </c>
      <c r="L117" s="151">
        <v>3.5062994363015321</v>
      </c>
      <c r="M117" s="151">
        <v>3.0133457714967817</v>
      </c>
      <c r="N117" s="151">
        <v>2.2214116137217488</v>
      </c>
      <c r="O117" s="151">
        <v>3.1568921998944219</v>
      </c>
      <c r="P117" s="151">
        <v>2.5263187242090019</v>
      </c>
      <c r="Q117" s="151">
        <v>3.6788131171912308</v>
      </c>
    </row>
    <row r="118" spans="1:17" x14ac:dyDescent="0.25">
      <c r="A118" s="154" t="s">
        <v>33</v>
      </c>
      <c r="B118" s="83">
        <v>0</v>
      </c>
      <c r="C118" s="83">
        <v>0</v>
      </c>
      <c r="D118" s="83">
        <v>0</v>
      </c>
      <c r="E118" s="83">
        <v>0</v>
      </c>
      <c r="F118" s="83">
        <v>0</v>
      </c>
      <c r="G118" s="83">
        <v>0</v>
      </c>
      <c r="H118" s="83">
        <v>0</v>
      </c>
      <c r="I118" s="83">
        <v>0</v>
      </c>
      <c r="J118" s="83">
        <v>0</v>
      </c>
      <c r="K118" s="83">
        <v>0</v>
      </c>
      <c r="L118" s="83">
        <v>0</v>
      </c>
      <c r="M118" s="83">
        <v>0</v>
      </c>
      <c r="N118" s="83">
        <v>0</v>
      </c>
      <c r="O118" s="83">
        <v>0</v>
      </c>
      <c r="P118" s="83">
        <v>0</v>
      </c>
      <c r="Q118" s="83">
        <v>0</v>
      </c>
    </row>
    <row r="119" spans="1:17" x14ac:dyDescent="0.25">
      <c r="A119" s="154" t="s">
        <v>30</v>
      </c>
      <c r="B119" s="208">
        <v>0</v>
      </c>
      <c r="C119" s="208">
        <v>0</v>
      </c>
      <c r="D119" s="208">
        <v>0</v>
      </c>
      <c r="E119" s="208">
        <v>0</v>
      </c>
      <c r="F119" s="208">
        <v>0</v>
      </c>
      <c r="G119" s="208">
        <v>0</v>
      </c>
      <c r="H119" s="208">
        <v>0</v>
      </c>
      <c r="I119" s="208">
        <v>0</v>
      </c>
      <c r="J119" s="208">
        <v>0</v>
      </c>
      <c r="K119" s="208">
        <v>0</v>
      </c>
      <c r="L119" s="208">
        <v>0</v>
      </c>
      <c r="M119" s="208">
        <v>0</v>
      </c>
      <c r="N119" s="208">
        <v>0</v>
      </c>
      <c r="O119" s="208">
        <v>0</v>
      </c>
      <c r="P119" s="208">
        <v>0</v>
      </c>
      <c r="Q119" s="208">
        <v>0</v>
      </c>
    </row>
    <row r="120" spans="1:17" x14ac:dyDescent="0.25">
      <c r="A120" s="154" t="s">
        <v>125</v>
      </c>
      <c r="B120" s="208">
        <v>0</v>
      </c>
      <c r="C120" s="208">
        <v>0</v>
      </c>
      <c r="D120" s="208">
        <v>0</v>
      </c>
      <c r="E120" s="208">
        <v>0</v>
      </c>
      <c r="F120" s="208">
        <v>0</v>
      </c>
      <c r="G120" s="208">
        <v>0</v>
      </c>
      <c r="H120" s="208">
        <v>0</v>
      </c>
      <c r="I120" s="208">
        <v>0</v>
      </c>
      <c r="J120" s="208">
        <v>0</v>
      </c>
      <c r="K120" s="208">
        <v>0</v>
      </c>
      <c r="L120" s="208">
        <v>0</v>
      </c>
      <c r="M120" s="208">
        <v>0</v>
      </c>
      <c r="N120" s="208">
        <v>0</v>
      </c>
      <c r="O120" s="208">
        <v>0</v>
      </c>
      <c r="P120" s="208">
        <v>0</v>
      </c>
      <c r="Q120" s="208">
        <v>0</v>
      </c>
    </row>
    <row r="121" spans="1:17" x14ac:dyDescent="0.25">
      <c r="A121" s="154" t="s">
        <v>29</v>
      </c>
      <c r="B121" s="208">
        <v>0</v>
      </c>
      <c r="C121" s="208">
        <v>0</v>
      </c>
      <c r="D121" s="208">
        <v>0</v>
      </c>
      <c r="E121" s="208">
        <v>0</v>
      </c>
      <c r="F121" s="208">
        <v>0</v>
      </c>
      <c r="G121" s="208">
        <v>0</v>
      </c>
      <c r="H121" s="208">
        <v>0</v>
      </c>
      <c r="I121" s="208">
        <v>0</v>
      </c>
      <c r="J121" s="208">
        <v>0</v>
      </c>
      <c r="K121" s="208">
        <v>0</v>
      </c>
      <c r="L121" s="208">
        <v>0</v>
      </c>
      <c r="M121" s="208">
        <v>0</v>
      </c>
      <c r="N121" s="208">
        <v>0</v>
      </c>
      <c r="O121" s="208">
        <v>0</v>
      </c>
      <c r="P121" s="208">
        <v>0</v>
      </c>
      <c r="Q121" s="208">
        <v>0</v>
      </c>
    </row>
    <row r="122" spans="1:17" x14ac:dyDescent="0.25">
      <c r="A122" s="154" t="s">
        <v>26</v>
      </c>
      <c r="B122" s="208">
        <v>10.173140379764559</v>
      </c>
      <c r="C122" s="208">
        <v>8.178030442165813</v>
      </c>
      <c r="D122" s="208">
        <v>6.2026311951660551</v>
      </c>
      <c r="E122" s="208">
        <v>4.7873959733400211</v>
      </c>
      <c r="F122" s="208">
        <v>4.6821660932300171</v>
      </c>
      <c r="G122" s="208">
        <v>6.1543635203495626</v>
      </c>
      <c r="H122" s="208">
        <v>5.4928535152059368</v>
      </c>
      <c r="I122" s="208">
        <v>5.1766474628895196</v>
      </c>
      <c r="J122" s="208">
        <v>4.0333092578799778</v>
      </c>
      <c r="K122" s="208">
        <v>3.6429794286170889</v>
      </c>
      <c r="L122" s="208">
        <v>3.5062994363015321</v>
      </c>
      <c r="M122" s="208">
        <v>3.0133457714967817</v>
      </c>
      <c r="N122" s="208">
        <v>2.2214116137217488</v>
      </c>
      <c r="O122" s="208">
        <v>3.1568921998944219</v>
      </c>
      <c r="P122" s="208">
        <v>2.5263187242090019</v>
      </c>
      <c r="Q122" s="208">
        <v>3.6788131171912308</v>
      </c>
    </row>
    <row r="123" spans="1:17" x14ac:dyDescent="0.25">
      <c r="A123" s="152" t="s">
        <v>215</v>
      </c>
      <c r="B123" s="261">
        <v>2.3463183876717872</v>
      </c>
      <c r="C123" s="261">
        <v>1.3944994541029856</v>
      </c>
      <c r="D123" s="261">
        <v>2.5109405012862727</v>
      </c>
      <c r="E123" s="261">
        <v>3.4694634482751399</v>
      </c>
      <c r="F123" s="261">
        <v>2.7222752571544757</v>
      </c>
      <c r="G123" s="261">
        <v>2.3248790487821371</v>
      </c>
      <c r="H123" s="261">
        <v>2.4787504760557271</v>
      </c>
      <c r="I123" s="261">
        <v>3.1175993094754495</v>
      </c>
      <c r="J123" s="261">
        <v>2.5461128052064921</v>
      </c>
      <c r="K123" s="261">
        <v>2.3123437714043718</v>
      </c>
      <c r="L123" s="261">
        <v>1.9422131149993529</v>
      </c>
      <c r="M123" s="261">
        <v>2.5424671455619516</v>
      </c>
      <c r="N123" s="261">
        <v>1.9472007609528907</v>
      </c>
      <c r="O123" s="261">
        <v>2.1288204624086791</v>
      </c>
      <c r="P123" s="261">
        <v>1.5901458171092426</v>
      </c>
      <c r="Q123" s="261">
        <v>1.0061223211266432</v>
      </c>
    </row>
    <row r="124" spans="1:17" x14ac:dyDescent="0.25">
      <c r="A124" s="243" t="s">
        <v>203</v>
      </c>
      <c r="B124" s="242">
        <v>7.162445604471773</v>
      </c>
      <c r="C124" s="242">
        <v>4.2568930704196406</v>
      </c>
      <c r="D124" s="242">
        <v>7.6649762670844126</v>
      </c>
      <c r="E124" s="242">
        <v>10.590993684208323</v>
      </c>
      <c r="F124" s="242">
        <v>8.3101034165768208</v>
      </c>
      <c r="G124" s="242">
        <v>7.0969992015454713</v>
      </c>
      <c r="H124" s="242">
        <v>7.5667119795385362</v>
      </c>
      <c r="I124" s="242">
        <v>9.5168821026092676</v>
      </c>
      <c r="J124" s="242">
        <v>7.7723443527356091</v>
      </c>
      <c r="K124" s="242">
        <v>7.0587336179712405</v>
      </c>
      <c r="L124" s="242">
        <v>5.9288610878927619</v>
      </c>
      <c r="M124" s="242">
        <v>7.7612154969785889</v>
      </c>
      <c r="N124" s="242">
        <v>5.9440865334351409</v>
      </c>
      <c r="O124" s="242">
        <v>6.4985045694580741</v>
      </c>
      <c r="P124" s="242">
        <v>4.8541293364387403</v>
      </c>
      <c r="Q124" s="242">
        <v>3.0713207697550162</v>
      </c>
    </row>
    <row r="125" spans="1:17" hidden="1" x14ac:dyDescent="0.25">
      <c r="A125" s="40"/>
      <c r="B125" s="40"/>
      <c r="C125" s="40"/>
      <c r="D125" s="40"/>
      <c r="E125" s="40"/>
      <c r="F125" s="40"/>
      <c r="G125" s="40"/>
      <c r="H125" s="40"/>
      <c r="I125" s="40"/>
      <c r="J125" s="40"/>
      <c r="K125" s="40"/>
      <c r="L125" s="40"/>
      <c r="M125" s="40"/>
      <c r="N125" s="40"/>
      <c r="O125" s="40"/>
      <c r="P125" s="40"/>
      <c r="Q125" s="40"/>
    </row>
    <row r="126" spans="1:17" x14ac:dyDescent="0.25">
      <c r="A126" s="40"/>
      <c r="B126" s="40"/>
      <c r="C126" s="40"/>
      <c r="D126" s="40"/>
      <c r="E126" s="40"/>
      <c r="F126" s="40"/>
      <c r="G126" s="40"/>
      <c r="H126" s="40"/>
      <c r="I126" s="40"/>
      <c r="J126" s="40"/>
      <c r="K126" s="40"/>
      <c r="L126" s="40"/>
      <c r="M126" s="40"/>
      <c r="N126" s="40"/>
      <c r="O126" s="40"/>
      <c r="P126" s="40"/>
      <c r="Q126" s="40"/>
    </row>
    <row r="127" spans="1:17" ht="12.75" x14ac:dyDescent="0.25">
      <c r="A127" s="80" t="s">
        <v>124</v>
      </c>
      <c r="B127" s="233"/>
      <c r="C127" s="233"/>
      <c r="D127" s="233"/>
      <c r="E127" s="233"/>
      <c r="F127" s="233"/>
      <c r="G127" s="233"/>
      <c r="H127" s="233"/>
      <c r="I127" s="233"/>
      <c r="J127" s="233"/>
      <c r="K127" s="233"/>
      <c r="L127" s="233"/>
      <c r="M127" s="233"/>
      <c r="N127" s="233"/>
      <c r="O127" s="233"/>
      <c r="P127" s="233"/>
      <c r="Q127" s="233"/>
    </row>
    <row r="128" spans="1:17" x14ac:dyDescent="0.25">
      <c r="A128" s="40"/>
      <c r="B128" s="40"/>
      <c r="C128" s="40"/>
      <c r="D128" s="40"/>
      <c r="E128" s="40"/>
      <c r="F128" s="40"/>
      <c r="G128" s="40"/>
      <c r="H128" s="40"/>
      <c r="I128" s="40"/>
      <c r="J128" s="40"/>
      <c r="K128" s="40"/>
      <c r="L128" s="40"/>
      <c r="M128" s="40"/>
      <c r="N128" s="40"/>
      <c r="O128" s="40"/>
      <c r="P128" s="40"/>
      <c r="Q128" s="40"/>
    </row>
    <row r="129" spans="1:17" x14ac:dyDescent="0.25">
      <c r="A129" s="78" t="s">
        <v>38</v>
      </c>
      <c r="B129" s="77">
        <f t="shared" ref="B129:Q129" si="0">SUM(B130:B135,B137:B140)</f>
        <v>1</v>
      </c>
      <c r="C129" s="77">
        <f t="shared" si="0"/>
        <v>0.99999999999999978</v>
      </c>
      <c r="D129" s="77">
        <f t="shared" si="0"/>
        <v>1</v>
      </c>
      <c r="E129" s="77">
        <f t="shared" si="0"/>
        <v>1</v>
      </c>
      <c r="F129" s="77">
        <f t="shared" si="0"/>
        <v>1</v>
      </c>
      <c r="G129" s="77">
        <f t="shared" si="0"/>
        <v>1</v>
      </c>
      <c r="H129" s="77">
        <f t="shared" si="0"/>
        <v>1</v>
      </c>
      <c r="I129" s="77">
        <f t="shared" si="0"/>
        <v>0.99999999999999978</v>
      </c>
      <c r="J129" s="77">
        <f t="shared" si="0"/>
        <v>1</v>
      </c>
      <c r="K129" s="77">
        <f t="shared" si="0"/>
        <v>1</v>
      </c>
      <c r="L129" s="77">
        <f t="shared" si="0"/>
        <v>1</v>
      </c>
      <c r="M129" s="77">
        <f t="shared" si="0"/>
        <v>1.0000000000000002</v>
      </c>
      <c r="N129" s="77">
        <f t="shared" si="0"/>
        <v>0.99999999999999989</v>
      </c>
      <c r="O129" s="77">
        <f t="shared" si="0"/>
        <v>1</v>
      </c>
      <c r="P129" s="77">
        <f t="shared" si="0"/>
        <v>1</v>
      </c>
      <c r="Q129" s="77">
        <f t="shared" si="0"/>
        <v>1.0000000000000002</v>
      </c>
    </row>
    <row r="130" spans="1:17" x14ac:dyDescent="0.25">
      <c r="A130" s="132" t="s">
        <v>83</v>
      </c>
      <c r="B130" s="240">
        <f t="shared" ref="B130:Q130" si="1">IF(B$6=0,0,B$6/B$5)</f>
        <v>4.4375780716242996E-3</v>
      </c>
      <c r="C130" s="240">
        <f t="shared" si="1"/>
        <v>4.4375780716242987E-3</v>
      </c>
      <c r="D130" s="240">
        <f t="shared" si="1"/>
        <v>4.4375780716242996E-3</v>
      </c>
      <c r="E130" s="240">
        <f t="shared" si="1"/>
        <v>4.4375780716242996E-3</v>
      </c>
      <c r="F130" s="240">
        <f t="shared" si="1"/>
        <v>4.4375780716242996E-3</v>
      </c>
      <c r="G130" s="240">
        <f t="shared" si="1"/>
        <v>4.4375780716242996E-3</v>
      </c>
      <c r="H130" s="240">
        <f t="shared" si="1"/>
        <v>4.4375780716242996E-3</v>
      </c>
      <c r="I130" s="240">
        <f t="shared" si="1"/>
        <v>4.4375780716242987E-3</v>
      </c>
      <c r="J130" s="240">
        <f t="shared" si="1"/>
        <v>4.4375780716242996E-3</v>
      </c>
      <c r="K130" s="240">
        <f t="shared" si="1"/>
        <v>4.4375780716242996E-3</v>
      </c>
      <c r="L130" s="240">
        <f t="shared" si="1"/>
        <v>4.4375780716242996E-3</v>
      </c>
      <c r="M130" s="240">
        <f t="shared" si="1"/>
        <v>4.4375780716243013E-3</v>
      </c>
      <c r="N130" s="240">
        <f t="shared" si="1"/>
        <v>4.4375780716242987E-3</v>
      </c>
      <c r="O130" s="240">
        <f t="shared" si="1"/>
        <v>4.4375780716242996E-3</v>
      </c>
      <c r="P130" s="240">
        <f t="shared" si="1"/>
        <v>4.4375780716243004E-3</v>
      </c>
      <c r="Q130" s="240">
        <f t="shared" si="1"/>
        <v>4.4375780716243004E-3</v>
      </c>
    </row>
    <row r="131" spans="1:17" x14ac:dyDescent="0.25">
      <c r="A131" s="76" t="s">
        <v>82</v>
      </c>
      <c r="B131" s="239">
        <f t="shared" ref="B131:Q131" si="2">IF(B$7=0,0,B$7/B$5)</f>
        <v>1.7750312286497201E-3</v>
      </c>
      <c r="C131" s="239">
        <f t="shared" si="2"/>
        <v>1.7750312286497199E-3</v>
      </c>
      <c r="D131" s="239">
        <f t="shared" si="2"/>
        <v>1.7750312286497201E-3</v>
      </c>
      <c r="E131" s="239">
        <f t="shared" si="2"/>
        <v>1.7750312286497201E-3</v>
      </c>
      <c r="F131" s="239">
        <f t="shared" si="2"/>
        <v>1.7750312286497201E-3</v>
      </c>
      <c r="G131" s="239">
        <f t="shared" si="2"/>
        <v>1.7750312286497201E-3</v>
      </c>
      <c r="H131" s="239">
        <f t="shared" si="2"/>
        <v>1.7750312286497203E-3</v>
      </c>
      <c r="I131" s="239">
        <f t="shared" si="2"/>
        <v>1.7750312286497196E-3</v>
      </c>
      <c r="J131" s="239">
        <f t="shared" si="2"/>
        <v>1.7750312286497203E-3</v>
      </c>
      <c r="K131" s="239">
        <f t="shared" si="2"/>
        <v>1.7750312286497201E-3</v>
      </c>
      <c r="L131" s="239">
        <f t="shared" si="2"/>
        <v>1.7750312286497203E-3</v>
      </c>
      <c r="M131" s="239">
        <f t="shared" si="2"/>
        <v>1.7750312286497203E-3</v>
      </c>
      <c r="N131" s="239">
        <f t="shared" si="2"/>
        <v>1.7750312286497196E-3</v>
      </c>
      <c r="O131" s="239">
        <f t="shared" si="2"/>
        <v>1.7750312286497201E-3</v>
      </c>
      <c r="P131" s="239">
        <f t="shared" si="2"/>
        <v>1.7750312286497205E-3</v>
      </c>
      <c r="Q131" s="239">
        <f t="shared" si="2"/>
        <v>1.7750312286497205E-3</v>
      </c>
    </row>
    <row r="132" spans="1:17" x14ac:dyDescent="0.25">
      <c r="A132" s="76" t="s">
        <v>81</v>
      </c>
      <c r="B132" s="239">
        <f t="shared" ref="B132:Q132" si="3">IF(B$8=0,0,B$8/B$5)</f>
        <v>7.5438827217613096E-3</v>
      </c>
      <c r="C132" s="239">
        <f t="shared" si="3"/>
        <v>7.5438827217613087E-3</v>
      </c>
      <c r="D132" s="239">
        <f t="shared" si="3"/>
        <v>7.5438827217613105E-3</v>
      </c>
      <c r="E132" s="239">
        <f t="shared" si="3"/>
        <v>7.5438827217613096E-3</v>
      </c>
      <c r="F132" s="239">
        <f t="shared" si="3"/>
        <v>7.5438827217613105E-3</v>
      </c>
      <c r="G132" s="239">
        <f t="shared" si="3"/>
        <v>7.5438827217613105E-3</v>
      </c>
      <c r="H132" s="239">
        <f t="shared" si="3"/>
        <v>7.5438827217613105E-3</v>
      </c>
      <c r="I132" s="239">
        <f t="shared" si="3"/>
        <v>7.5438827217613087E-3</v>
      </c>
      <c r="J132" s="239">
        <f t="shared" si="3"/>
        <v>7.5438827217613105E-3</v>
      </c>
      <c r="K132" s="239">
        <f t="shared" si="3"/>
        <v>7.5438827217613105E-3</v>
      </c>
      <c r="L132" s="239">
        <f t="shared" si="3"/>
        <v>7.5438827217613113E-3</v>
      </c>
      <c r="M132" s="239">
        <f t="shared" si="3"/>
        <v>7.5438827217613122E-3</v>
      </c>
      <c r="N132" s="239">
        <f t="shared" si="3"/>
        <v>7.5438827217613087E-3</v>
      </c>
      <c r="O132" s="239">
        <f t="shared" si="3"/>
        <v>7.5438827217613105E-3</v>
      </c>
      <c r="P132" s="239">
        <f t="shared" si="3"/>
        <v>7.5438827217613122E-3</v>
      </c>
      <c r="Q132" s="239">
        <f t="shared" si="3"/>
        <v>7.5438827217613122E-3</v>
      </c>
    </row>
    <row r="133" spans="1:17" x14ac:dyDescent="0.25">
      <c r="A133" s="76" t="s">
        <v>80</v>
      </c>
      <c r="B133" s="239">
        <f t="shared" ref="B133:Q133" si="4">IF(B$9=0,0,B$9/B$5)</f>
        <v>8.8751561432486004E-4</v>
      </c>
      <c r="C133" s="239">
        <f t="shared" si="4"/>
        <v>8.8751561432485993E-4</v>
      </c>
      <c r="D133" s="239">
        <f t="shared" si="4"/>
        <v>8.8751561432486004E-4</v>
      </c>
      <c r="E133" s="239">
        <f t="shared" si="4"/>
        <v>8.8751561432486004E-4</v>
      </c>
      <c r="F133" s="239">
        <f t="shared" si="4"/>
        <v>8.8751561432486004E-4</v>
      </c>
      <c r="G133" s="239">
        <f t="shared" si="4"/>
        <v>8.8751561432486004E-4</v>
      </c>
      <c r="H133" s="239">
        <f t="shared" si="4"/>
        <v>8.8751561432486015E-4</v>
      </c>
      <c r="I133" s="239">
        <f t="shared" si="4"/>
        <v>8.8751561432485982E-4</v>
      </c>
      <c r="J133" s="239">
        <f t="shared" si="4"/>
        <v>8.8751561432486015E-4</v>
      </c>
      <c r="K133" s="239">
        <f t="shared" si="4"/>
        <v>8.8751561432486004E-4</v>
      </c>
      <c r="L133" s="239">
        <f t="shared" si="4"/>
        <v>8.8751561432486015E-4</v>
      </c>
      <c r="M133" s="239">
        <f t="shared" si="4"/>
        <v>8.8751561432486015E-4</v>
      </c>
      <c r="N133" s="239">
        <f t="shared" si="4"/>
        <v>8.8751561432485982E-4</v>
      </c>
      <c r="O133" s="239">
        <f t="shared" si="4"/>
        <v>8.8751561432486004E-4</v>
      </c>
      <c r="P133" s="239">
        <f t="shared" si="4"/>
        <v>8.8751561432486026E-4</v>
      </c>
      <c r="Q133" s="239">
        <f t="shared" si="4"/>
        <v>8.8751561432486026E-4</v>
      </c>
    </row>
    <row r="134" spans="1:17" x14ac:dyDescent="0.25">
      <c r="A134" s="129" t="s">
        <v>79</v>
      </c>
      <c r="B134" s="238">
        <f t="shared" ref="B134:Q134" si="5">IF(B$10=0,0,B$10/B$5)</f>
        <v>2.6625468429745799E-3</v>
      </c>
      <c r="C134" s="238">
        <f t="shared" si="5"/>
        <v>2.6625468429745795E-3</v>
      </c>
      <c r="D134" s="238">
        <f t="shared" si="5"/>
        <v>2.6625468429745803E-3</v>
      </c>
      <c r="E134" s="238">
        <f t="shared" si="5"/>
        <v>2.6625468429745799E-3</v>
      </c>
      <c r="F134" s="238">
        <f t="shared" si="5"/>
        <v>2.6625468429745803E-3</v>
      </c>
      <c r="G134" s="238">
        <f t="shared" si="5"/>
        <v>2.6625468429745799E-3</v>
      </c>
      <c r="H134" s="238">
        <f t="shared" si="5"/>
        <v>2.6625468429745799E-3</v>
      </c>
      <c r="I134" s="238">
        <f t="shared" si="5"/>
        <v>2.6625468429745795E-3</v>
      </c>
      <c r="J134" s="238">
        <f t="shared" si="5"/>
        <v>2.6625468429745803E-3</v>
      </c>
      <c r="K134" s="238">
        <f t="shared" si="5"/>
        <v>2.6625468429745795E-3</v>
      </c>
      <c r="L134" s="238">
        <f t="shared" si="5"/>
        <v>2.6625468429745803E-3</v>
      </c>
      <c r="M134" s="238">
        <f t="shared" si="5"/>
        <v>2.6625468429745803E-3</v>
      </c>
      <c r="N134" s="238">
        <f t="shared" si="5"/>
        <v>2.6625468429745795E-3</v>
      </c>
      <c r="O134" s="238">
        <f t="shared" si="5"/>
        <v>2.6625468429745799E-3</v>
      </c>
      <c r="P134" s="238">
        <f t="shared" si="5"/>
        <v>2.6625468429745799E-3</v>
      </c>
      <c r="Q134" s="238">
        <f t="shared" si="5"/>
        <v>2.6625468429745803E-3</v>
      </c>
    </row>
    <row r="135" spans="1:17" x14ac:dyDescent="0.25">
      <c r="A135" s="127" t="s">
        <v>214</v>
      </c>
      <c r="B135" s="236">
        <f t="shared" ref="B135:Q135" si="6">IF(B$15=0,0,B$15/B$5)</f>
        <v>3.0755675730581147E-2</v>
      </c>
      <c r="C135" s="236">
        <f t="shared" si="6"/>
        <v>3.0755675730581144E-2</v>
      </c>
      <c r="D135" s="236">
        <f t="shared" si="6"/>
        <v>3.0755675730581151E-2</v>
      </c>
      <c r="E135" s="236">
        <f t="shared" si="6"/>
        <v>3.0755675730581147E-2</v>
      </c>
      <c r="F135" s="236">
        <f t="shared" si="6"/>
        <v>3.0755675730581147E-2</v>
      </c>
      <c r="G135" s="236">
        <f t="shared" si="6"/>
        <v>3.0755675730581151E-2</v>
      </c>
      <c r="H135" s="236">
        <f t="shared" si="6"/>
        <v>3.0755675730581147E-2</v>
      </c>
      <c r="I135" s="236">
        <f t="shared" si="6"/>
        <v>3.0755675730581144E-2</v>
      </c>
      <c r="J135" s="236">
        <f t="shared" si="6"/>
        <v>3.0755675730581147E-2</v>
      </c>
      <c r="K135" s="236">
        <f t="shared" si="6"/>
        <v>3.0755675730581147E-2</v>
      </c>
      <c r="L135" s="236">
        <f t="shared" si="6"/>
        <v>3.0755675730581151E-2</v>
      </c>
      <c r="M135" s="236">
        <f t="shared" si="6"/>
        <v>3.0755675730581158E-2</v>
      </c>
      <c r="N135" s="236">
        <f t="shared" si="6"/>
        <v>3.0755675730581137E-2</v>
      </c>
      <c r="O135" s="236">
        <f t="shared" si="6"/>
        <v>3.0755675730581147E-2</v>
      </c>
      <c r="P135" s="236">
        <f t="shared" si="6"/>
        <v>3.0755675730581154E-2</v>
      </c>
      <c r="Q135" s="236">
        <f t="shared" si="6"/>
        <v>3.0755675730581151E-2</v>
      </c>
    </row>
    <row r="136" spans="1:17" x14ac:dyDescent="0.25">
      <c r="A136" s="127" t="s">
        <v>213</v>
      </c>
      <c r="B136" s="237">
        <f t="shared" ref="B136:Q136" si="7">IF(B$16=0,0,B$16/B$5)</f>
        <v>0.35765874518950003</v>
      </c>
      <c r="C136" s="237">
        <f t="shared" si="7"/>
        <v>0.35765874518949997</v>
      </c>
      <c r="D136" s="237">
        <f t="shared" si="7"/>
        <v>0.35765874518950008</v>
      </c>
      <c r="E136" s="237">
        <f t="shared" si="7"/>
        <v>0.35765874518949997</v>
      </c>
      <c r="F136" s="237">
        <f t="shared" si="7"/>
        <v>0.35765874518950003</v>
      </c>
      <c r="G136" s="237">
        <f t="shared" si="7"/>
        <v>0.35765874518950003</v>
      </c>
      <c r="H136" s="237">
        <f t="shared" si="7"/>
        <v>0.35765874518950003</v>
      </c>
      <c r="I136" s="237">
        <f t="shared" si="7"/>
        <v>0.35765874518949997</v>
      </c>
      <c r="J136" s="237">
        <f t="shared" si="7"/>
        <v>0.35765874518950003</v>
      </c>
      <c r="K136" s="237">
        <f t="shared" si="7"/>
        <v>0.35765874518950003</v>
      </c>
      <c r="L136" s="237">
        <f t="shared" si="7"/>
        <v>0.35765874518950003</v>
      </c>
      <c r="M136" s="237">
        <f t="shared" si="7"/>
        <v>0.35765874518950003</v>
      </c>
      <c r="N136" s="237">
        <f t="shared" si="7"/>
        <v>0.35765874518949997</v>
      </c>
      <c r="O136" s="237">
        <f t="shared" si="7"/>
        <v>0.35765874518950003</v>
      </c>
      <c r="P136" s="237">
        <f t="shared" si="7"/>
        <v>0.35765874518950008</v>
      </c>
      <c r="Q136" s="237">
        <f t="shared" si="7"/>
        <v>0.35765874518950008</v>
      </c>
    </row>
    <row r="137" spans="1:17" x14ac:dyDescent="0.25">
      <c r="A137" s="142" t="s">
        <v>227</v>
      </c>
      <c r="B137" s="235">
        <f t="shared" ref="B137:Q137" si="8">IF(B$17=0,0,B$17/B$5)</f>
        <v>0.32591095088696465</v>
      </c>
      <c r="C137" s="235">
        <f t="shared" si="8"/>
        <v>0.32591095088696465</v>
      </c>
      <c r="D137" s="235">
        <f t="shared" si="8"/>
        <v>0.3259109508869647</v>
      </c>
      <c r="E137" s="235">
        <f t="shared" si="8"/>
        <v>0.32591095088696465</v>
      </c>
      <c r="F137" s="235">
        <f t="shared" si="8"/>
        <v>0.32591095088696465</v>
      </c>
      <c r="G137" s="235">
        <f t="shared" si="8"/>
        <v>0.32591095088696465</v>
      </c>
      <c r="H137" s="235">
        <f t="shared" si="8"/>
        <v>0.32591095088696465</v>
      </c>
      <c r="I137" s="235">
        <f t="shared" si="8"/>
        <v>0.32591095088696459</v>
      </c>
      <c r="J137" s="235">
        <f t="shared" si="8"/>
        <v>0.32591095088696465</v>
      </c>
      <c r="K137" s="235">
        <f t="shared" si="8"/>
        <v>0.32591095088696465</v>
      </c>
      <c r="L137" s="235">
        <f t="shared" si="8"/>
        <v>0.32591095088696465</v>
      </c>
      <c r="M137" s="235">
        <f t="shared" si="8"/>
        <v>0.32591095088696465</v>
      </c>
      <c r="N137" s="235">
        <f t="shared" si="8"/>
        <v>0.32591095088696459</v>
      </c>
      <c r="O137" s="235">
        <f t="shared" si="8"/>
        <v>0.32591095088696465</v>
      </c>
      <c r="P137" s="235">
        <f t="shared" si="8"/>
        <v>0.3259109508869647</v>
      </c>
      <c r="Q137" s="235">
        <f t="shared" si="8"/>
        <v>0.3259109508869647</v>
      </c>
    </row>
    <row r="138" spans="1:17" x14ac:dyDescent="0.25">
      <c r="A138" s="142" t="s">
        <v>226</v>
      </c>
      <c r="B138" s="235">
        <f t="shared" ref="B138:Q138" si="9">IF(B$25=0,0,B$25/B$5)</f>
        <v>3.1747794302535375E-2</v>
      </c>
      <c r="C138" s="235">
        <f t="shared" si="9"/>
        <v>3.1747794302535368E-2</v>
      </c>
      <c r="D138" s="235">
        <f t="shared" si="9"/>
        <v>3.1747794302535375E-2</v>
      </c>
      <c r="E138" s="235">
        <f t="shared" si="9"/>
        <v>3.1747794302535375E-2</v>
      </c>
      <c r="F138" s="235">
        <f t="shared" si="9"/>
        <v>3.1747794302535375E-2</v>
      </c>
      <c r="G138" s="235">
        <f t="shared" si="9"/>
        <v>3.1747794302535375E-2</v>
      </c>
      <c r="H138" s="235">
        <f t="shared" si="9"/>
        <v>3.1747794302535375E-2</v>
      </c>
      <c r="I138" s="235">
        <f t="shared" si="9"/>
        <v>3.1747794302535368E-2</v>
      </c>
      <c r="J138" s="235">
        <f t="shared" si="9"/>
        <v>3.1747794302535375E-2</v>
      </c>
      <c r="K138" s="235">
        <f t="shared" si="9"/>
        <v>3.1747794302535375E-2</v>
      </c>
      <c r="L138" s="235">
        <f t="shared" si="9"/>
        <v>3.1747794302535381E-2</v>
      </c>
      <c r="M138" s="235">
        <f t="shared" si="9"/>
        <v>3.1747794302535381E-2</v>
      </c>
      <c r="N138" s="235">
        <f t="shared" si="9"/>
        <v>3.1747794302535368E-2</v>
      </c>
      <c r="O138" s="235">
        <f t="shared" si="9"/>
        <v>3.1747794302535375E-2</v>
      </c>
      <c r="P138" s="235">
        <f t="shared" si="9"/>
        <v>3.1747794302535381E-2</v>
      </c>
      <c r="Q138" s="235">
        <f t="shared" si="9"/>
        <v>3.1747794302535375E-2</v>
      </c>
    </row>
    <row r="139" spans="1:17" x14ac:dyDescent="0.25">
      <c r="A139" s="127" t="s">
        <v>212</v>
      </c>
      <c r="B139" s="237">
        <f t="shared" ref="B139:Q139" si="10">IF(B$36=0,0,B$36/B$5)</f>
        <v>0.56550758601391138</v>
      </c>
      <c r="C139" s="237">
        <f t="shared" si="10"/>
        <v>0.56550758601391127</v>
      </c>
      <c r="D139" s="237">
        <f t="shared" si="10"/>
        <v>0.56550758601391138</v>
      </c>
      <c r="E139" s="237">
        <f t="shared" si="10"/>
        <v>0.56550758601391138</v>
      </c>
      <c r="F139" s="237">
        <f t="shared" si="10"/>
        <v>0.56550758601391138</v>
      </c>
      <c r="G139" s="237">
        <f t="shared" si="10"/>
        <v>0.56550758601391138</v>
      </c>
      <c r="H139" s="237">
        <f t="shared" si="10"/>
        <v>0.56550758601391138</v>
      </c>
      <c r="I139" s="237">
        <f t="shared" si="10"/>
        <v>0.56550758601391127</v>
      </c>
      <c r="J139" s="237">
        <f t="shared" si="10"/>
        <v>0.56550758601391138</v>
      </c>
      <c r="K139" s="237">
        <f t="shared" si="10"/>
        <v>0.56550758601391138</v>
      </c>
      <c r="L139" s="237">
        <f t="shared" si="10"/>
        <v>0.56550758601391138</v>
      </c>
      <c r="M139" s="237">
        <f t="shared" si="10"/>
        <v>0.56550758601391149</v>
      </c>
      <c r="N139" s="237">
        <f t="shared" si="10"/>
        <v>0.56550758601391138</v>
      </c>
      <c r="O139" s="237">
        <f t="shared" si="10"/>
        <v>0.56550758601391138</v>
      </c>
      <c r="P139" s="237">
        <f t="shared" si="10"/>
        <v>0.56550758601391138</v>
      </c>
      <c r="Q139" s="237">
        <f t="shared" si="10"/>
        <v>0.56550758601391149</v>
      </c>
    </row>
    <row r="140" spans="1:17" x14ac:dyDescent="0.25">
      <c r="A140" s="72" t="s">
        <v>211</v>
      </c>
      <c r="B140" s="234">
        <f t="shared" ref="B140:Q140" si="11">IF(B$44=0,0,B$44/B$5)</f>
        <v>2.8771438586672686E-2</v>
      </c>
      <c r="C140" s="234">
        <f t="shared" si="11"/>
        <v>2.8771438586672683E-2</v>
      </c>
      <c r="D140" s="234">
        <f t="shared" si="11"/>
        <v>2.8771438586672686E-2</v>
      </c>
      <c r="E140" s="234">
        <f t="shared" si="11"/>
        <v>2.8771438586672689E-2</v>
      </c>
      <c r="F140" s="234">
        <f t="shared" si="11"/>
        <v>2.8771438586672686E-2</v>
      </c>
      <c r="G140" s="234">
        <f t="shared" si="11"/>
        <v>2.8771438586672686E-2</v>
      </c>
      <c r="H140" s="234">
        <f t="shared" si="11"/>
        <v>2.8771438586672686E-2</v>
      </c>
      <c r="I140" s="234">
        <f t="shared" si="11"/>
        <v>2.8771438586672683E-2</v>
      </c>
      <c r="J140" s="234">
        <f t="shared" si="11"/>
        <v>2.8771438586672689E-2</v>
      </c>
      <c r="K140" s="234">
        <f t="shared" si="11"/>
        <v>2.8771438586672686E-2</v>
      </c>
      <c r="L140" s="234">
        <f t="shared" si="11"/>
        <v>2.8771438586672689E-2</v>
      </c>
      <c r="M140" s="234">
        <f t="shared" si="11"/>
        <v>2.8771438586672693E-2</v>
      </c>
      <c r="N140" s="234">
        <f t="shared" si="11"/>
        <v>2.8771438586672679E-2</v>
      </c>
      <c r="O140" s="234">
        <f t="shared" si="11"/>
        <v>2.8771438586672686E-2</v>
      </c>
      <c r="P140" s="234">
        <f t="shared" si="11"/>
        <v>2.8771438586672693E-2</v>
      </c>
      <c r="Q140" s="234">
        <f t="shared" si="11"/>
        <v>2.8771438586672693E-2</v>
      </c>
    </row>
    <row r="141" spans="1:17" hidden="1" x14ac:dyDescent="0.25">
      <c r="A141" s="40"/>
      <c r="B141" s="40"/>
      <c r="C141" s="40"/>
      <c r="D141" s="40"/>
      <c r="E141" s="40"/>
      <c r="F141" s="40"/>
      <c r="G141" s="40"/>
      <c r="H141" s="40"/>
      <c r="I141" s="40"/>
      <c r="J141" s="40"/>
      <c r="K141" s="40"/>
      <c r="L141" s="40"/>
      <c r="M141" s="40"/>
      <c r="N141" s="40"/>
      <c r="O141" s="40"/>
      <c r="P141" s="40"/>
      <c r="Q141" s="40"/>
    </row>
    <row r="142" spans="1:17" x14ac:dyDescent="0.25">
      <c r="A142" s="40"/>
      <c r="B142" s="40"/>
      <c r="C142" s="40"/>
      <c r="D142" s="40"/>
      <c r="E142" s="40"/>
      <c r="F142" s="40"/>
      <c r="G142" s="40"/>
      <c r="H142" s="40"/>
      <c r="I142" s="40"/>
      <c r="J142" s="40"/>
      <c r="K142" s="40"/>
      <c r="L142" s="40"/>
      <c r="M142" s="40"/>
      <c r="N142" s="40"/>
      <c r="O142" s="40"/>
      <c r="P142" s="40"/>
      <c r="Q142" s="40"/>
    </row>
    <row r="143" spans="1:17" x14ac:dyDescent="0.25">
      <c r="A143" s="78" t="s">
        <v>37</v>
      </c>
      <c r="B143" s="77">
        <f t="shared" ref="B143:Q143" si="12">SUM(B144:B149,B151:B153,B155:B156,B158:B159)</f>
        <v>0.99999999999999989</v>
      </c>
      <c r="C143" s="77">
        <f t="shared" si="12"/>
        <v>1.0000000000000002</v>
      </c>
      <c r="D143" s="77">
        <f t="shared" si="12"/>
        <v>0.99999999999999989</v>
      </c>
      <c r="E143" s="77">
        <f t="shared" si="12"/>
        <v>0.99999999999999989</v>
      </c>
      <c r="F143" s="77">
        <f t="shared" si="12"/>
        <v>0.99999999999999989</v>
      </c>
      <c r="G143" s="77">
        <f t="shared" si="12"/>
        <v>1</v>
      </c>
      <c r="H143" s="77">
        <f t="shared" si="12"/>
        <v>0.99999999999999989</v>
      </c>
      <c r="I143" s="77">
        <f t="shared" si="12"/>
        <v>0.99999999999999989</v>
      </c>
      <c r="J143" s="77">
        <f t="shared" si="12"/>
        <v>1</v>
      </c>
      <c r="K143" s="77">
        <f t="shared" si="12"/>
        <v>1</v>
      </c>
      <c r="L143" s="77">
        <f t="shared" si="12"/>
        <v>1.0000000000000002</v>
      </c>
      <c r="M143" s="77">
        <f t="shared" si="12"/>
        <v>0.99999999999999989</v>
      </c>
      <c r="N143" s="77">
        <f t="shared" si="12"/>
        <v>1</v>
      </c>
      <c r="O143" s="77">
        <f t="shared" si="12"/>
        <v>1</v>
      </c>
      <c r="P143" s="77">
        <f t="shared" si="12"/>
        <v>1</v>
      </c>
      <c r="Q143" s="77">
        <f t="shared" si="12"/>
        <v>0.99999999999999989</v>
      </c>
    </row>
    <row r="144" spans="1:17" x14ac:dyDescent="0.25">
      <c r="A144" s="132" t="s">
        <v>83</v>
      </c>
      <c r="B144" s="240">
        <f t="shared" ref="B144:Q144" si="13">IF(B$48=0,0,B$48/B$47)</f>
        <v>5.1923769516596134E-3</v>
      </c>
      <c r="C144" s="240">
        <f t="shared" si="13"/>
        <v>5.1923769516596151E-3</v>
      </c>
      <c r="D144" s="240">
        <f t="shared" si="13"/>
        <v>5.1923769516596142E-3</v>
      </c>
      <c r="E144" s="240">
        <f t="shared" si="13"/>
        <v>5.1923769516596151E-3</v>
      </c>
      <c r="F144" s="240">
        <f t="shared" si="13"/>
        <v>5.1923769516596142E-3</v>
      </c>
      <c r="G144" s="240">
        <f t="shared" si="13"/>
        <v>5.1923769516596142E-3</v>
      </c>
      <c r="H144" s="240">
        <f t="shared" si="13"/>
        <v>5.1923769516596142E-3</v>
      </c>
      <c r="I144" s="240">
        <f t="shared" si="13"/>
        <v>5.1923769516596142E-3</v>
      </c>
      <c r="J144" s="240">
        <f t="shared" si="13"/>
        <v>5.1923769516596142E-3</v>
      </c>
      <c r="K144" s="240">
        <f t="shared" si="13"/>
        <v>5.1923769516596186E-3</v>
      </c>
      <c r="L144" s="240">
        <f t="shared" si="13"/>
        <v>5.1923769516596168E-3</v>
      </c>
      <c r="M144" s="240">
        <f t="shared" si="13"/>
        <v>5.1923769516596142E-3</v>
      </c>
      <c r="N144" s="240">
        <f t="shared" si="13"/>
        <v>5.1923769516596168E-3</v>
      </c>
      <c r="O144" s="240">
        <f t="shared" si="13"/>
        <v>5.1923769516596194E-3</v>
      </c>
      <c r="P144" s="240">
        <f t="shared" si="13"/>
        <v>5.1923769516596142E-3</v>
      </c>
      <c r="Q144" s="240">
        <f t="shared" si="13"/>
        <v>5.1923769516596134E-3</v>
      </c>
    </row>
    <row r="145" spans="1:17" x14ac:dyDescent="0.25">
      <c r="A145" s="76" t="s">
        <v>82</v>
      </c>
      <c r="B145" s="239">
        <f t="shared" ref="B145:Q145" si="14">IF(B$49=0,0,B$49/B$47)</f>
        <v>5.3360163517521403E-3</v>
      </c>
      <c r="C145" s="239">
        <f t="shared" si="14"/>
        <v>5.336016351752142E-3</v>
      </c>
      <c r="D145" s="239">
        <f t="shared" si="14"/>
        <v>5.3360163517521412E-3</v>
      </c>
      <c r="E145" s="239">
        <f t="shared" si="14"/>
        <v>5.3360163517521412E-3</v>
      </c>
      <c r="F145" s="239">
        <f t="shared" si="14"/>
        <v>5.336016351752142E-3</v>
      </c>
      <c r="G145" s="239">
        <f t="shared" si="14"/>
        <v>5.3360163517521412E-3</v>
      </c>
      <c r="H145" s="239">
        <f t="shared" si="14"/>
        <v>5.3360163517521412E-3</v>
      </c>
      <c r="I145" s="239">
        <f t="shared" si="14"/>
        <v>5.3360163517521412E-3</v>
      </c>
      <c r="J145" s="239">
        <f t="shared" si="14"/>
        <v>5.3360163517521412E-3</v>
      </c>
      <c r="K145" s="239">
        <f t="shared" si="14"/>
        <v>5.3360163517521446E-3</v>
      </c>
      <c r="L145" s="239">
        <f t="shared" si="14"/>
        <v>5.3360163517521429E-3</v>
      </c>
      <c r="M145" s="239">
        <f t="shared" si="14"/>
        <v>5.3360163517521403E-3</v>
      </c>
      <c r="N145" s="239">
        <f t="shared" si="14"/>
        <v>5.3360163517521438E-3</v>
      </c>
      <c r="O145" s="239">
        <f t="shared" si="14"/>
        <v>5.3360163517521464E-3</v>
      </c>
      <c r="P145" s="239">
        <f t="shared" si="14"/>
        <v>5.3360163517521412E-3</v>
      </c>
      <c r="Q145" s="239">
        <f t="shared" si="14"/>
        <v>5.3360163517521403E-3</v>
      </c>
    </row>
    <row r="146" spans="1:17" x14ac:dyDescent="0.25">
      <c r="A146" s="76" t="s">
        <v>81</v>
      </c>
      <c r="B146" s="239">
        <f t="shared" ref="B146:Q146" si="15">IF(B$50=0,0,B$50/B$47)</f>
        <v>7.3957007870240664E-3</v>
      </c>
      <c r="C146" s="239">
        <f t="shared" si="15"/>
        <v>7.395700787024069E-3</v>
      </c>
      <c r="D146" s="239">
        <f t="shared" si="15"/>
        <v>7.3957007870240664E-3</v>
      </c>
      <c r="E146" s="239">
        <f t="shared" si="15"/>
        <v>7.3957007870240682E-3</v>
      </c>
      <c r="F146" s="239">
        <f t="shared" si="15"/>
        <v>7.3957007870240682E-3</v>
      </c>
      <c r="G146" s="239">
        <f t="shared" si="15"/>
        <v>7.3957007870240673E-3</v>
      </c>
      <c r="H146" s="239">
        <f t="shared" si="15"/>
        <v>7.3957007870240673E-3</v>
      </c>
      <c r="I146" s="239">
        <f t="shared" si="15"/>
        <v>7.3957007870240664E-3</v>
      </c>
      <c r="J146" s="239">
        <f t="shared" si="15"/>
        <v>7.3957007870240673E-3</v>
      </c>
      <c r="K146" s="239">
        <f t="shared" si="15"/>
        <v>7.3957007870240725E-3</v>
      </c>
      <c r="L146" s="239">
        <f t="shared" si="15"/>
        <v>7.3957007870240699E-3</v>
      </c>
      <c r="M146" s="239">
        <f t="shared" si="15"/>
        <v>7.3957007870240664E-3</v>
      </c>
      <c r="N146" s="239">
        <f t="shared" si="15"/>
        <v>7.3957007870240716E-3</v>
      </c>
      <c r="O146" s="239">
        <f t="shared" si="15"/>
        <v>7.3957007870240742E-3</v>
      </c>
      <c r="P146" s="239">
        <f t="shared" si="15"/>
        <v>7.3957007870240673E-3</v>
      </c>
      <c r="Q146" s="239">
        <f t="shared" si="15"/>
        <v>7.3957007870240664E-3</v>
      </c>
    </row>
    <row r="147" spans="1:17" x14ac:dyDescent="0.25">
      <c r="A147" s="76" t="s">
        <v>80</v>
      </c>
      <c r="B147" s="239">
        <f t="shared" ref="B147:Q147" si="16">IF(B$51=0,0,B$51/B$47)</f>
        <v>3.8006577338960072E-3</v>
      </c>
      <c r="C147" s="239">
        <f t="shared" si="16"/>
        <v>3.8006577338960089E-3</v>
      </c>
      <c r="D147" s="239">
        <f t="shared" si="16"/>
        <v>3.8006577338960085E-3</v>
      </c>
      <c r="E147" s="239">
        <f t="shared" si="16"/>
        <v>3.8006577338960085E-3</v>
      </c>
      <c r="F147" s="239">
        <f t="shared" si="16"/>
        <v>3.8006577338960089E-3</v>
      </c>
      <c r="G147" s="239">
        <f t="shared" si="16"/>
        <v>3.8006577338960076E-3</v>
      </c>
      <c r="H147" s="239">
        <f t="shared" si="16"/>
        <v>3.800657733896008E-3</v>
      </c>
      <c r="I147" s="239">
        <f t="shared" si="16"/>
        <v>3.800657733896008E-3</v>
      </c>
      <c r="J147" s="239">
        <f t="shared" si="16"/>
        <v>3.800657733896008E-3</v>
      </c>
      <c r="K147" s="239">
        <f t="shared" si="16"/>
        <v>3.8006577338960106E-3</v>
      </c>
      <c r="L147" s="239">
        <f t="shared" si="16"/>
        <v>3.8006577338960093E-3</v>
      </c>
      <c r="M147" s="239">
        <f t="shared" si="16"/>
        <v>3.8006577338960076E-3</v>
      </c>
      <c r="N147" s="239">
        <f t="shared" si="16"/>
        <v>3.8006577338960098E-3</v>
      </c>
      <c r="O147" s="239">
        <f t="shared" si="16"/>
        <v>3.8006577338960115E-3</v>
      </c>
      <c r="P147" s="239">
        <f t="shared" si="16"/>
        <v>3.800657733896008E-3</v>
      </c>
      <c r="Q147" s="239">
        <f t="shared" si="16"/>
        <v>3.8006577338960076E-3</v>
      </c>
    </row>
    <row r="148" spans="1:17" x14ac:dyDescent="0.25">
      <c r="A148" s="129" t="s">
        <v>79</v>
      </c>
      <c r="B148" s="238">
        <f t="shared" ref="B148:Q148" si="17">IF(B$52=0,0,B$52/B$47)</f>
        <v>3.9442569603421063E-3</v>
      </c>
      <c r="C148" s="238">
        <f t="shared" si="17"/>
        <v>3.9442569603421081E-3</v>
      </c>
      <c r="D148" s="238">
        <f t="shared" si="17"/>
        <v>3.9442569603421072E-3</v>
      </c>
      <c r="E148" s="238">
        <f t="shared" si="17"/>
        <v>3.9442569603421072E-3</v>
      </c>
      <c r="F148" s="238">
        <f t="shared" si="17"/>
        <v>3.9442569603421081E-3</v>
      </c>
      <c r="G148" s="238">
        <f t="shared" si="17"/>
        <v>3.9442569603421072E-3</v>
      </c>
      <c r="H148" s="238">
        <f t="shared" si="17"/>
        <v>3.9442569603421072E-3</v>
      </c>
      <c r="I148" s="238">
        <f t="shared" si="17"/>
        <v>3.9442569603421072E-3</v>
      </c>
      <c r="J148" s="238">
        <f t="shared" si="17"/>
        <v>3.9442569603421072E-3</v>
      </c>
      <c r="K148" s="238">
        <f t="shared" si="17"/>
        <v>3.9442569603421098E-3</v>
      </c>
      <c r="L148" s="238">
        <f t="shared" si="17"/>
        <v>3.9442569603421089E-3</v>
      </c>
      <c r="M148" s="238">
        <f t="shared" si="17"/>
        <v>3.9442569603421063E-3</v>
      </c>
      <c r="N148" s="238">
        <f t="shared" si="17"/>
        <v>3.9442569603421089E-3</v>
      </c>
      <c r="O148" s="238">
        <f t="shared" si="17"/>
        <v>3.9442569603421107E-3</v>
      </c>
      <c r="P148" s="238">
        <f t="shared" si="17"/>
        <v>3.9442569603421072E-3</v>
      </c>
      <c r="Q148" s="238">
        <f t="shared" si="17"/>
        <v>3.9442569603421063E-3</v>
      </c>
    </row>
    <row r="149" spans="1:17" x14ac:dyDescent="0.25">
      <c r="A149" s="127" t="s">
        <v>210</v>
      </c>
      <c r="B149" s="237">
        <f t="shared" ref="B149:Q149" si="18">IF(B$57=0,0,B$57/B$47)</f>
        <v>3.430320984434624E-2</v>
      </c>
      <c r="C149" s="237">
        <f t="shared" si="18"/>
        <v>2.9970975530985728E-2</v>
      </c>
      <c r="D149" s="237">
        <f t="shared" si="18"/>
        <v>4.4650737271000648E-2</v>
      </c>
      <c r="E149" s="237">
        <f t="shared" si="18"/>
        <v>5.797904369995583E-2</v>
      </c>
      <c r="F149" s="237">
        <f t="shared" si="18"/>
        <v>5.2706383740169685E-2</v>
      </c>
      <c r="G149" s="237">
        <f t="shared" si="18"/>
        <v>4.322420960907717E-2</v>
      </c>
      <c r="H149" s="237">
        <f t="shared" si="18"/>
        <v>4.6969301229748787E-2</v>
      </c>
      <c r="I149" s="237">
        <f t="shared" si="18"/>
        <v>5.3534090143411456E-2</v>
      </c>
      <c r="J149" s="237">
        <f t="shared" si="18"/>
        <v>5.4650768623975471E-2</v>
      </c>
      <c r="K149" s="237">
        <f t="shared" si="18"/>
        <v>5.4781417823827012E-2</v>
      </c>
      <c r="L149" s="237">
        <f t="shared" si="18"/>
        <v>5.1578309728455167E-2</v>
      </c>
      <c r="M149" s="237">
        <f t="shared" si="18"/>
        <v>6.1710936940939071E-2</v>
      </c>
      <c r="N149" s="237">
        <f t="shared" si="18"/>
        <v>6.2653564277717316E-2</v>
      </c>
      <c r="O149" s="237">
        <f t="shared" si="18"/>
        <v>5.6233097956713003E-2</v>
      </c>
      <c r="P149" s="237">
        <f t="shared" si="18"/>
        <v>5.4581243193868589E-2</v>
      </c>
      <c r="Q149" s="237">
        <f t="shared" si="18"/>
        <v>3.0640281661679369E-2</v>
      </c>
    </row>
    <row r="150" spans="1:17" x14ac:dyDescent="0.25">
      <c r="A150" s="127" t="s">
        <v>209</v>
      </c>
      <c r="B150" s="237">
        <f t="shared" ref="B150:Q150" si="19">IF(B$58=0,0,B$58/B$47)</f>
        <v>0.17630144610779389</v>
      </c>
      <c r="C150" s="237">
        <f t="shared" si="19"/>
        <v>0.18483198876305082</v>
      </c>
      <c r="D150" s="237">
        <f t="shared" si="19"/>
        <v>0.15592627299739828</v>
      </c>
      <c r="E150" s="237">
        <f t="shared" si="19"/>
        <v>0.12968168918901651</v>
      </c>
      <c r="F150" s="237">
        <f t="shared" si="19"/>
        <v>0.14006401097500762</v>
      </c>
      <c r="G150" s="237">
        <f t="shared" si="19"/>
        <v>0.15873522888222041</v>
      </c>
      <c r="H150" s="237">
        <f t="shared" si="19"/>
        <v>0.15136082078073365</v>
      </c>
      <c r="I150" s="237">
        <f t="shared" si="19"/>
        <v>0.13843418574669347</v>
      </c>
      <c r="J150" s="237">
        <f t="shared" si="19"/>
        <v>0.13623534959850056</v>
      </c>
      <c r="K150" s="237">
        <f t="shared" si="19"/>
        <v>0.13597809006644554</v>
      </c>
      <c r="L150" s="237">
        <f t="shared" si="19"/>
        <v>0.1422852859059458</v>
      </c>
      <c r="M150" s="237">
        <f t="shared" si="19"/>
        <v>0.12233326983439076</v>
      </c>
      <c r="N150" s="237">
        <f t="shared" si="19"/>
        <v>0.12047715538564106</v>
      </c>
      <c r="O150" s="237">
        <f t="shared" si="19"/>
        <v>0.133119606799005</v>
      </c>
      <c r="P150" s="237">
        <f t="shared" si="19"/>
        <v>0.13637225116112447</v>
      </c>
      <c r="Q150" s="237">
        <f t="shared" si="19"/>
        <v>0.1900502850236083</v>
      </c>
    </row>
    <row r="151" spans="1:17" x14ac:dyDescent="0.25">
      <c r="A151" s="142" t="s">
        <v>225</v>
      </c>
      <c r="B151" s="235">
        <f t="shared" ref="B151:Q151" si="20">IF(B$59=0,0,B$59/B$47)</f>
        <v>0.15610363096759566</v>
      </c>
      <c r="C151" s="235">
        <f t="shared" si="20"/>
        <v>0.16463417362285257</v>
      </c>
      <c r="D151" s="235">
        <f t="shared" si="20"/>
        <v>0.13572845785720003</v>
      </c>
      <c r="E151" s="235">
        <f t="shared" si="20"/>
        <v>0.10948387404881826</v>
      </c>
      <c r="F151" s="235">
        <f t="shared" si="20"/>
        <v>0.11986619583480937</v>
      </c>
      <c r="G151" s="235">
        <f t="shared" si="20"/>
        <v>0.13853741374202219</v>
      </c>
      <c r="H151" s="235">
        <f t="shared" si="20"/>
        <v>0.1311630056405354</v>
      </c>
      <c r="I151" s="235">
        <f t="shared" si="20"/>
        <v>0.11823637060649521</v>
      </c>
      <c r="J151" s="235">
        <f t="shared" si="20"/>
        <v>0.11603753445830231</v>
      </c>
      <c r="K151" s="235">
        <f t="shared" si="20"/>
        <v>0.11578027492624728</v>
      </c>
      <c r="L151" s="235">
        <f t="shared" si="20"/>
        <v>0.12208747076574755</v>
      </c>
      <c r="M151" s="235">
        <f t="shared" si="20"/>
        <v>0.10213545469419251</v>
      </c>
      <c r="N151" s="235">
        <f t="shared" si="20"/>
        <v>0.10027934024544281</v>
      </c>
      <c r="O151" s="235">
        <f t="shared" si="20"/>
        <v>0.11292179165880674</v>
      </c>
      <c r="P151" s="235">
        <f t="shared" si="20"/>
        <v>0.11617443602092621</v>
      </c>
      <c r="Q151" s="235">
        <f t="shared" si="20"/>
        <v>0.1505436888637621</v>
      </c>
    </row>
    <row r="152" spans="1:17" x14ac:dyDescent="0.25">
      <c r="A152" s="142" t="s">
        <v>224</v>
      </c>
      <c r="B152" s="235">
        <f t="shared" ref="B152:Q152" si="21">IF(B$65=0,0,B$65/B$47)</f>
        <v>2.019781514019825E-2</v>
      </c>
      <c r="C152" s="235">
        <f t="shared" si="21"/>
        <v>2.0197815140198257E-2</v>
      </c>
      <c r="D152" s="235">
        <f t="shared" si="21"/>
        <v>2.0197815140198246E-2</v>
      </c>
      <c r="E152" s="235">
        <f t="shared" si="21"/>
        <v>2.0197815140198253E-2</v>
      </c>
      <c r="F152" s="235">
        <f t="shared" si="21"/>
        <v>2.0197815140198257E-2</v>
      </c>
      <c r="G152" s="235">
        <f t="shared" si="21"/>
        <v>2.0197815140198225E-2</v>
      </c>
      <c r="H152" s="235">
        <f t="shared" si="21"/>
        <v>2.0197815140198253E-2</v>
      </c>
      <c r="I152" s="235">
        <f t="shared" si="21"/>
        <v>2.0197815140198253E-2</v>
      </c>
      <c r="J152" s="235">
        <f t="shared" si="21"/>
        <v>2.0197815140198253E-2</v>
      </c>
      <c r="K152" s="235">
        <f t="shared" si="21"/>
        <v>2.0197815140198267E-2</v>
      </c>
      <c r="L152" s="235">
        <f t="shared" si="21"/>
        <v>2.0197815140198246E-2</v>
      </c>
      <c r="M152" s="235">
        <f t="shared" si="21"/>
        <v>2.019781514019825E-2</v>
      </c>
      <c r="N152" s="235">
        <f t="shared" si="21"/>
        <v>2.0197815140198257E-2</v>
      </c>
      <c r="O152" s="235">
        <f t="shared" si="21"/>
        <v>2.0197815140198271E-2</v>
      </c>
      <c r="P152" s="235">
        <f t="shared" si="21"/>
        <v>2.0197815140198253E-2</v>
      </c>
      <c r="Q152" s="235">
        <f t="shared" si="21"/>
        <v>2.0197815140198253E-2</v>
      </c>
    </row>
    <row r="153" spans="1:17" x14ac:dyDescent="0.25">
      <c r="A153" s="142" t="s">
        <v>223</v>
      </c>
      <c r="B153" s="259">
        <f t="shared" ref="B153:Q153" si="22">IF(B$76=0,0,B$76/B$47)</f>
        <v>0</v>
      </c>
      <c r="C153" s="259">
        <f t="shared" si="22"/>
        <v>0</v>
      </c>
      <c r="D153" s="259">
        <f t="shared" si="22"/>
        <v>0</v>
      </c>
      <c r="E153" s="259">
        <f t="shared" si="22"/>
        <v>0</v>
      </c>
      <c r="F153" s="259">
        <f t="shared" si="22"/>
        <v>0</v>
      </c>
      <c r="G153" s="259">
        <f t="shared" si="22"/>
        <v>0</v>
      </c>
      <c r="H153" s="259">
        <f t="shared" si="22"/>
        <v>0</v>
      </c>
      <c r="I153" s="259">
        <f t="shared" si="22"/>
        <v>0</v>
      </c>
      <c r="J153" s="259">
        <f t="shared" si="22"/>
        <v>0</v>
      </c>
      <c r="K153" s="259">
        <f t="shared" si="22"/>
        <v>0</v>
      </c>
      <c r="L153" s="259">
        <f t="shared" si="22"/>
        <v>0</v>
      </c>
      <c r="M153" s="259">
        <f t="shared" si="22"/>
        <v>0</v>
      </c>
      <c r="N153" s="259">
        <f t="shared" si="22"/>
        <v>0</v>
      </c>
      <c r="O153" s="259">
        <f t="shared" si="22"/>
        <v>0</v>
      </c>
      <c r="P153" s="259">
        <f t="shared" si="22"/>
        <v>0</v>
      </c>
      <c r="Q153" s="259">
        <f t="shared" si="22"/>
        <v>1.930878101964795E-2</v>
      </c>
    </row>
    <row r="154" spans="1:17" x14ac:dyDescent="0.25">
      <c r="A154" s="127" t="s">
        <v>208</v>
      </c>
      <c r="B154" s="237">
        <f t="shared" ref="B154:Q154" si="23">IF(B$77=0,0,B$77/B$47)</f>
        <v>0.64794332442195002</v>
      </c>
      <c r="C154" s="237">
        <f t="shared" si="23"/>
        <v>0.64391333901417303</v>
      </c>
      <c r="D154" s="237">
        <f t="shared" si="23"/>
        <v>0.65756893133046601</v>
      </c>
      <c r="E154" s="237">
        <f t="shared" si="23"/>
        <v>0.66996735591554057</v>
      </c>
      <c r="F154" s="237">
        <f t="shared" si="23"/>
        <v>0.66506255595294872</v>
      </c>
      <c r="G154" s="237">
        <f t="shared" si="23"/>
        <v>0.65624192885425803</v>
      </c>
      <c r="H154" s="237">
        <f t="shared" si="23"/>
        <v>0.65972573501302234</v>
      </c>
      <c r="I154" s="237">
        <f t="shared" si="23"/>
        <v>0.66583251539782484</v>
      </c>
      <c r="J154" s="237">
        <f t="shared" si="23"/>
        <v>0.6668712860774193</v>
      </c>
      <c r="K154" s="237">
        <f t="shared" si="23"/>
        <v>0.66699282021681561</v>
      </c>
      <c r="L154" s="237">
        <f t="shared" si="23"/>
        <v>0.66401318477926075</v>
      </c>
      <c r="M154" s="237">
        <f t="shared" si="23"/>
        <v>0.67343888451180389</v>
      </c>
      <c r="N154" s="237">
        <f t="shared" si="23"/>
        <v>0.67431574715066733</v>
      </c>
      <c r="O154" s="237">
        <f t="shared" si="23"/>
        <v>0.66834322034043059</v>
      </c>
      <c r="P154" s="237">
        <f t="shared" si="23"/>
        <v>0.66680661125871521</v>
      </c>
      <c r="Q154" s="237">
        <f t="shared" si="23"/>
        <v>0.6445359493683066</v>
      </c>
    </row>
    <row r="155" spans="1:17" x14ac:dyDescent="0.25">
      <c r="A155" s="142" t="s">
        <v>222</v>
      </c>
      <c r="B155" s="259">
        <f t="shared" ref="B155:Q155" si="24">IF(B$78=0,0,B$78/B$47)</f>
        <v>0.61603336177604662</v>
      </c>
      <c r="C155" s="259">
        <f t="shared" si="24"/>
        <v>0.61603336177604684</v>
      </c>
      <c r="D155" s="259">
        <f t="shared" si="24"/>
        <v>0.61603336177604673</v>
      </c>
      <c r="E155" s="259">
        <f t="shared" si="24"/>
        <v>0.61603336177604673</v>
      </c>
      <c r="F155" s="259">
        <f t="shared" si="24"/>
        <v>0.61603336177604673</v>
      </c>
      <c r="G155" s="259">
        <f t="shared" si="24"/>
        <v>0.61603336177604673</v>
      </c>
      <c r="H155" s="259">
        <f t="shared" si="24"/>
        <v>0.61603336177604673</v>
      </c>
      <c r="I155" s="259">
        <f t="shared" si="24"/>
        <v>0.61603336177604673</v>
      </c>
      <c r="J155" s="259">
        <f t="shared" si="24"/>
        <v>0.61603336177604673</v>
      </c>
      <c r="K155" s="259">
        <f t="shared" si="24"/>
        <v>0.61603336177604628</v>
      </c>
      <c r="L155" s="259">
        <f t="shared" si="24"/>
        <v>0.61603336177604662</v>
      </c>
      <c r="M155" s="259">
        <f t="shared" si="24"/>
        <v>0.61603336177604662</v>
      </c>
      <c r="N155" s="259">
        <f t="shared" si="24"/>
        <v>0.61603336177604662</v>
      </c>
      <c r="O155" s="259">
        <f t="shared" si="24"/>
        <v>0.6160333617760464</v>
      </c>
      <c r="P155" s="259">
        <f t="shared" si="24"/>
        <v>0.61603336177604673</v>
      </c>
      <c r="Q155" s="259">
        <f t="shared" si="24"/>
        <v>0.61603336177604662</v>
      </c>
    </row>
    <row r="156" spans="1:17" x14ac:dyDescent="0.25">
      <c r="A156" s="142" t="s">
        <v>221</v>
      </c>
      <c r="B156" s="259">
        <f t="shared" ref="B156:Q156" si="25">IF(B$86=0,0,B$86/B$47)</f>
        <v>3.1909962645903477E-2</v>
      </c>
      <c r="C156" s="259">
        <f t="shared" si="25"/>
        <v>2.7879977238126259E-2</v>
      </c>
      <c r="D156" s="259">
        <f t="shared" si="25"/>
        <v>4.1535569554419213E-2</v>
      </c>
      <c r="E156" s="259">
        <f t="shared" si="25"/>
        <v>5.3933994139493797E-2</v>
      </c>
      <c r="F156" s="259">
        <f t="shared" si="25"/>
        <v>4.9029194176902033E-2</v>
      </c>
      <c r="G156" s="259">
        <f t="shared" si="25"/>
        <v>4.020856707821132E-2</v>
      </c>
      <c r="H156" s="259">
        <f t="shared" si="25"/>
        <v>4.3692373236975619E-2</v>
      </c>
      <c r="I156" s="259">
        <f t="shared" si="25"/>
        <v>4.97991536217781E-2</v>
      </c>
      <c r="J156" s="259">
        <f t="shared" si="25"/>
        <v>5.0837924301372531E-2</v>
      </c>
      <c r="K156" s="259">
        <f t="shared" si="25"/>
        <v>5.0959458440769316E-2</v>
      </c>
      <c r="L156" s="259">
        <f t="shared" si="25"/>
        <v>4.7979823003214114E-2</v>
      </c>
      <c r="M156" s="259">
        <f t="shared" si="25"/>
        <v>5.7405522735757275E-2</v>
      </c>
      <c r="N156" s="259">
        <f t="shared" si="25"/>
        <v>5.8282385374620757E-2</v>
      </c>
      <c r="O156" s="259">
        <f t="shared" si="25"/>
        <v>5.2309858564384186E-2</v>
      </c>
      <c r="P156" s="259">
        <f t="shared" si="25"/>
        <v>5.0773249482668453E-2</v>
      </c>
      <c r="Q156" s="259">
        <f t="shared" si="25"/>
        <v>2.8502587592259876E-2</v>
      </c>
    </row>
    <row r="157" spans="1:17" x14ac:dyDescent="0.25">
      <c r="A157" s="127" t="s">
        <v>207</v>
      </c>
      <c r="B157" s="237">
        <f t="shared" ref="B157:Q157" si="26">IF(B$87=0,0,B$87/B$47)</f>
        <v>0.1157830108412357</v>
      </c>
      <c r="C157" s="237">
        <f t="shared" si="26"/>
        <v>0.11561468790711654</v>
      </c>
      <c r="D157" s="237">
        <f t="shared" si="26"/>
        <v>0.11618504961646116</v>
      </c>
      <c r="E157" s="237">
        <f t="shared" si="26"/>
        <v>0.11670290241081312</v>
      </c>
      <c r="F157" s="237">
        <f t="shared" si="26"/>
        <v>0.11649804054719998</v>
      </c>
      <c r="G157" s="237">
        <f t="shared" si="26"/>
        <v>0.11612962386977048</v>
      </c>
      <c r="H157" s="237">
        <f t="shared" si="26"/>
        <v>0.11627513419182123</v>
      </c>
      <c r="I157" s="237">
        <f t="shared" si="26"/>
        <v>0.1165301999273963</v>
      </c>
      <c r="J157" s="237">
        <f t="shared" si="26"/>
        <v>0.11657358691543077</v>
      </c>
      <c r="K157" s="237">
        <f t="shared" si="26"/>
        <v>0.11657866310823779</v>
      </c>
      <c r="L157" s="237">
        <f t="shared" si="26"/>
        <v>0.11645421080166438</v>
      </c>
      <c r="M157" s="237">
        <f t="shared" si="26"/>
        <v>0.11684789992819225</v>
      </c>
      <c r="N157" s="237">
        <f t="shared" si="26"/>
        <v>0.11688452440130036</v>
      </c>
      <c r="O157" s="237">
        <f t="shared" si="26"/>
        <v>0.11663506611917752</v>
      </c>
      <c r="P157" s="237">
        <f t="shared" si="26"/>
        <v>0.11657088560161787</v>
      </c>
      <c r="Q157" s="237">
        <f t="shared" si="26"/>
        <v>0.10910447516173184</v>
      </c>
    </row>
    <row r="158" spans="1:17" x14ac:dyDescent="0.25">
      <c r="A158" s="142" t="s">
        <v>220</v>
      </c>
      <c r="B158" s="259">
        <f t="shared" ref="B158:Q158" si="27">IF(B$88=0,0,B$88/B$47)</f>
        <v>7.9884302864594289E-2</v>
      </c>
      <c r="C158" s="259">
        <f t="shared" si="27"/>
        <v>8.4249713514224486E-2</v>
      </c>
      <c r="D158" s="259">
        <f t="shared" si="27"/>
        <v>6.9457533867739549E-2</v>
      </c>
      <c r="E158" s="259">
        <f t="shared" si="27"/>
        <v>5.6027159003882596E-2</v>
      </c>
      <c r="F158" s="259">
        <f t="shared" si="27"/>
        <v>6.1340197098185181E-2</v>
      </c>
      <c r="G158" s="259">
        <f t="shared" si="27"/>
        <v>7.089498590678274E-2</v>
      </c>
      <c r="H158" s="259">
        <f t="shared" si="27"/>
        <v>6.712121430022365E-2</v>
      </c>
      <c r="I158" s="259">
        <f t="shared" si="27"/>
        <v>6.0506152102895921E-2</v>
      </c>
      <c r="J158" s="259">
        <f t="shared" si="27"/>
        <v>5.938092207638667E-2</v>
      </c>
      <c r="K158" s="259">
        <f t="shared" si="27"/>
        <v>5.9249272362372304E-2</v>
      </c>
      <c r="L158" s="259">
        <f t="shared" si="27"/>
        <v>6.2476909923048496E-2</v>
      </c>
      <c r="M158" s="259">
        <f t="shared" si="27"/>
        <v>5.2266686850465316E-2</v>
      </c>
      <c r="N158" s="259">
        <f t="shared" si="27"/>
        <v>5.1316840854852011E-2</v>
      </c>
      <c r="O158" s="259">
        <f t="shared" si="27"/>
        <v>5.7786475234245314E-2</v>
      </c>
      <c r="P158" s="259">
        <f t="shared" si="27"/>
        <v>5.9450979933615845E-2</v>
      </c>
      <c r="Q158" s="259">
        <f t="shared" si="27"/>
        <v>7.7039064120439468E-2</v>
      </c>
    </row>
    <row r="159" spans="1:17" x14ac:dyDescent="0.25">
      <c r="A159" s="140" t="s">
        <v>219</v>
      </c>
      <c r="B159" s="260">
        <f t="shared" ref="B159:Q159" si="28">IF(B$94=0,0,B$94/B$47)</f>
        <v>3.5898707976641409E-2</v>
      </c>
      <c r="C159" s="260">
        <f t="shared" si="28"/>
        <v>3.1364974392892042E-2</v>
      </c>
      <c r="D159" s="260">
        <f t="shared" si="28"/>
        <v>4.6727515748721624E-2</v>
      </c>
      <c r="E159" s="260">
        <f t="shared" si="28"/>
        <v>6.0675743406930535E-2</v>
      </c>
      <c r="F159" s="260">
        <f t="shared" si="28"/>
        <v>5.5157843449014803E-2</v>
      </c>
      <c r="G159" s="260">
        <f t="shared" si="28"/>
        <v>4.5234637962987739E-2</v>
      </c>
      <c r="H159" s="260">
        <f t="shared" si="28"/>
        <v>4.9153919891597578E-2</v>
      </c>
      <c r="I159" s="260">
        <f t="shared" si="28"/>
        <v>5.6024047824500371E-2</v>
      </c>
      <c r="J159" s="260">
        <f t="shared" si="28"/>
        <v>5.7192664839044102E-2</v>
      </c>
      <c r="K159" s="260">
        <f t="shared" si="28"/>
        <v>5.7329390745865481E-2</v>
      </c>
      <c r="L159" s="260">
        <f t="shared" si="28"/>
        <v>5.397730087861588E-2</v>
      </c>
      <c r="M159" s="260">
        <f t="shared" si="28"/>
        <v>6.4581213077726934E-2</v>
      </c>
      <c r="N159" s="260">
        <f t="shared" si="28"/>
        <v>6.556768354644836E-2</v>
      </c>
      <c r="O159" s="260">
        <f t="shared" si="28"/>
        <v>5.8848590884932217E-2</v>
      </c>
      <c r="P159" s="260">
        <f t="shared" si="28"/>
        <v>5.711990566800202E-2</v>
      </c>
      <c r="Q159" s="260">
        <f t="shared" si="28"/>
        <v>3.2065411041292367E-2</v>
      </c>
    </row>
    <row r="160" spans="1:17" hidden="1" x14ac:dyDescent="0.25">
      <c r="A160" s="40"/>
      <c r="B160" s="40"/>
      <c r="C160" s="40"/>
      <c r="D160" s="40"/>
      <c r="E160" s="40"/>
      <c r="F160" s="40"/>
      <c r="G160" s="40"/>
      <c r="H160" s="40"/>
      <c r="I160" s="40"/>
      <c r="J160" s="40"/>
      <c r="K160" s="40"/>
      <c r="L160" s="40"/>
      <c r="M160" s="40"/>
      <c r="N160" s="40"/>
      <c r="O160" s="40"/>
      <c r="P160" s="40"/>
      <c r="Q160" s="40"/>
    </row>
    <row r="161" spans="1:17" x14ac:dyDescent="0.25">
      <c r="A161" s="40"/>
      <c r="B161" s="40"/>
      <c r="C161" s="40"/>
      <c r="D161" s="40"/>
      <c r="E161" s="40"/>
      <c r="F161" s="40"/>
      <c r="G161" s="40"/>
      <c r="H161" s="40"/>
      <c r="I161" s="40"/>
      <c r="J161" s="40"/>
      <c r="K161" s="40"/>
      <c r="L161" s="40"/>
      <c r="M161" s="40"/>
      <c r="N161" s="40"/>
      <c r="O161" s="40"/>
      <c r="P161" s="40"/>
      <c r="Q161" s="40"/>
    </row>
    <row r="162" spans="1:17" x14ac:dyDescent="0.25">
      <c r="A162" s="78" t="s">
        <v>36</v>
      </c>
      <c r="B162" s="77">
        <f t="shared" ref="B162:Q162" si="29">SUM(B163:B167,B169:B171,B173:B175)</f>
        <v>1</v>
      </c>
      <c r="C162" s="77">
        <f t="shared" si="29"/>
        <v>0.99999999999999989</v>
      </c>
      <c r="D162" s="77">
        <f t="shared" si="29"/>
        <v>1</v>
      </c>
      <c r="E162" s="77">
        <f t="shared" si="29"/>
        <v>1</v>
      </c>
      <c r="F162" s="77">
        <f t="shared" si="29"/>
        <v>1</v>
      </c>
      <c r="G162" s="77">
        <f t="shared" si="29"/>
        <v>1</v>
      </c>
      <c r="H162" s="77">
        <f t="shared" si="29"/>
        <v>0.99999999999999989</v>
      </c>
      <c r="I162" s="77">
        <f t="shared" si="29"/>
        <v>0.99999999999999978</v>
      </c>
      <c r="J162" s="77">
        <f t="shared" si="29"/>
        <v>0.99999999999999978</v>
      </c>
      <c r="K162" s="77">
        <f t="shared" si="29"/>
        <v>0.99999999999999989</v>
      </c>
      <c r="L162" s="77">
        <f t="shared" si="29"/>
        <v>1.0000000000000002</v>
      </c>
      <c r="M162" s="77">
        <f t="shared" si="29"/>
        <v>1</v>
      </c>
      <c r="N162" s="77">
        <f t="shared" si="29"/>
        <v>1.0000000000000002</v>
      </c>
      <c r="O162" s="77">
        <f t="shared" si="29"/>
        <v>0.99999999999999978</v>
      </c>
      <c r="P162" s="77">
        <f t="shared" si="29"/>
        <v>1</v>
      </c>
      <c r="Q162" s="77">
        <f t="shared" si="29"/>
        <v>0.99999999999999989</v>
      </c>
    </row>
    <row r="163" spans="1:17" x14ac:dyDescent="0.25">
      <c r="A163" s="132" t="s">
        <v>83</v>
      </c>
      <c r="B163" s="240">
        <f t="shared" ref="B163:Q163" si="30">IF(B$98=0,0,B$98/B$97)</f>
        <v>6.1390681009619941E-3</v>
      </c>
      <c r="C163" s="240">
        <f t="shared" si="30"/>
        <v>6.1390681009619924E-3</v>
      </c>
      <c r="D163" s="240">
        <f t="shared" si="30"/>
        <v>6.1390681009619924E-3</v>
      </c>
      <c r="E163" s="240">
        <f t="shared" si="30"/>
        <v>6.1390681009619932E-3</v>
      </c>
      <c r="F163" s="240">
        <f t="shared" si="30"/>
        <v>6.1390681009619932E-3</v>
      </c>
      <c r="G163" s="240">
        <f t="shared" si="30"/>
        <v>6.1390681009619932E-3</v>
      </c>
      <c r="H163" s="240">
        <f t="shared" si="30"/>
        <v>6.1390681009619924E-3</v>
      </c>
      <c r="I163" s="240">
        <f t="shared" si="30"/>
        <v>6.1390681009619915E-3</v>
      </c>
      <c r="J163" s="240">
        <f t="shared" si="30"/>
        <v>6.1390681009619941E-3</v>
      </c>
      <c r="K163" s="240">
        <f t="shared" si="30"/>
        <v>6.1390681009619932E-3</v>
      </c>
      <c r="L163" s="240">
        <f t="shared" si="30"/>
        <v>6.1390681009619941E-3</v>
      </c>
      <c r="M163" s="240">
        <f t="shared" si="30"/>
        <v>6.1390681009619924E-3</v>
      </c>
      <c r="N163" s="240">
        <f t="shared" si="30"/>
        <v>6.1390681009619932E-3</v>
      </c>
      <c r="O163" s="240">
        <f t="shared" si="30"/>
        <v>6.1390681009619915E-3</v>
      </c>
      <c r="P163" s="240">
        <f t="shared" si="30"/>
        <v>6.1390681009619924E-3</v>
      </c>
      <c r="Q163" s="240">
        <f t="shared" si="30"/>
        <v>6.1390681009619924E-3</v>
      </c>
    </row>
    <row r="164" spans="1:17" x14ac:dyDescent="0.25">
      <c r="A164" s="76" t="s">
        <v>82</v>
      </c>
      <c r="B164" s="239">
        <f t="shared" ref="B164:Q164" si="31">IF(B$99=0,0,B$99/B$97)</f>
        <v>6.3088963063020346E-3</v>
      </c>
      <c r="C164" s="239">
        <f t="shared" si="31"/>
        <v>6.3088963063020337E-3</v>
      </c>
      <c r="D164" s="239">
        <f t="shared" si="31"/>
        <v>6.3088963063020337E-3</v>
      </c>
      <c r="E164" s="239">
        <f t="shared" si="31"/>
        <v>6.3088963063020337E-3</v>
      </c>
      <c r="F164" s="239">
        <f t="shared" si="31"/>
        <v>6.3088963063020346E-3</v>
      </c>
      <c r="G164" s="239">
        <f t="shared" si="31"/>
        <v>6.3088963063020337E-3</v>
      </c>
      <c r="H164" s="239">
        <f t="shared" si="31"/>
        <v>6.3088963063020337E-3</v>
      </c>
      <c r="I164" s="239">
        <f t="shared" si="31"/>
        <v>6.3088963063020328E-3</v>
      </c>
      <c r="J164" s="239">
        <f t="shared" si="31"/>
        <v>6.3088963063020354E-3</v>
      </c>
      <c r="K164" s="239">
        <f t="shared" si="31"/>
        <v>6.3088963063020346E-3</v>
      </c>
      <c r="L164" s="239">
        <f t="shared" si="31"/>
        <v>6.3088963063020346E-3</v>
      </c>
      <c r="M164" s="239">
        <f t="shared" si="31"/>
        <v>6.3088963063020337E-3</v>
      </c>
      <c r="N164" s="239">
        <f t="shared" si="31"/>
        <v>6.3088963063020346E-3</v>
      </c>
      <c r="O164" s="239">
        <f t="shared" si="31"/>
        <v>6.3088963063020328E-3</v>
      </c>
      <c r="P164" s="239">
        <f t="shared" si="31"/>
        <v>6.3088963063020337E-3</v>
      </c>
      <c r="Q164" s="239">
        <f t="shared" si="31"/>
        <v>6.3088963063020337E-3</v>
      </c>
    </row>
    <row r="165" spans="1:17" x14ac:dyDescent="0.25">
      <c r="A165" s="76" t="s">
        <v>81</v>
      </c>
      <c r="B165" s="239">
        <f t="shared" ref="B165:Q165" si="32">IF(B$100=0,0,B$100/B$97)</f>
        <v>1.2347837151555047E-2</v>
      </c>
      <c r="C165" s="239">
        <f t="shared" si="32"/>
        <v>1.2347837151555043E-2</v>
      </c>
      <c r="D165" s="239">
        <f t="shared" si="32"/>
        <v>1.2347837151555043E-2</v>
      </c>
      <c r="E165" s="239">
        <f t="shared" si="32"/>
        <v>1.2347837151555043E-2</v>
      </c>
      <c r="F165" s="239">
        <f t="shared" si="32"/>
        <v>1.2347837151555045E-2</v>
      </c>
      <c r="G165" s="239">
        <f t="shared" si="32"/>
        <v>1.2347837151555043E-2</v>
      </c>
      <c r="H165" s="239">
        <f t="shared" si="32"/>
        <v>1.2347837151555043E-2</v>
      </c>
      <c r="I165" s="239">
        <f t="shared" si="32"/>
        <v>1.2347837151555041E-2</v>
      </c>
      <c r="J165" s="239">
        <f t="shared" si="32"/>
        <v>1.2347837151555045E-2</v>
      </c>
      <c r="K165" s="239">
        <f t="shared" si="32"/>
        <v>1.2347837151555047E-2</v>
      </c>
      <c r="L165" s="239">
        <f t="shared" si="32"/>
        <v>1.2347837151555045E-2</v>
      </c>
      <c r="M165" s="239">
        <f t="shared" si="32"/>
        <v>1.2347837151555043E-2</v>
      </c>
      <c r="N165" s="239">
        <f t="shared" si="32"/>
        <v>1.2347837151555045E-2</v>
      </c>
      <c r="O165" s="239">
        <f t="shared" si="32"/>
        <v>1.234783715155504E-2</v>
      </c>
      <c r="P165" s="239">
        <f t="shared" si="32"/>
        <v>1.2347837151555041E-2</v>
      </c>
      <c r="Q165" s="239">
        <f t="shared" si="32"/>
        <v>1.2347837151555043E-2</v>
      </c>
    </row>
    <row r="166" spans="1:17" x14ac:dyDescent="0.25">
      <c r="A166" s="76" t="s">
        <v>80</v>
      </c>
      <c r="B166" s="239">
        <f t="shared" ref="B166:Q166" si="33">IF(B$101=0,0,B$101/B$97)</f>
        <v>4.898508089991393E-3</v>
      </c>
      <c r="C166" s="239">
        <f t="shared" si="33"/>
        <v>4.8985080899913921E-3</v>
      </c>
      <c r="D166" s="239">
        <f t="shared" si="33"/>
        <v>4.8985080899913913E-3</v>
      </c>
      <c r="E166" s="239">
        <f t="shared" si="33"/>
        <v>4.8985080899913921E-3</v>
      </c>
      <c r="F166" s="239">
        <f t="shared" si="33"/>
        <v>4.898508089991393E-3</v>
      </c>
      <c r="G166" s="239">
        <f t="shared" si="33"/>
        <v>4.8985080899913921E-3</v>
      </c>
      <c r="H166" s="239">
        <f t="shared" si="33"/>
        <v>4.8985080899913921E-3</v>
      </c>
      <c r="I166" s="239">
        <f t="shared" si="33"/>
        <v>4.8985080899913913E-3</v>
      </c>
      <c r="J166" s="239">
        <f t="shared" si="33"/>
        <v>4.898508089991393E-3</v>
      </c>
      <c r="K166" s="239">
        <f t="shared" si="33"/>
        <v>4.898508089991393E-3</v>
      </c>
      <c r="L166" s="239">
        <f t="shared" si="33"/>
        <v>4.898508089991393E-3</v>
      </c>
      <c r="M166" s="239">
        <f t="shared" si="33"/>
        <v>4.8985080899913921E-3</v>
      </c>
      <c r="N166" s="239">
        <f t="shared" si="33"/>
        <v>4.898508089991393E-3</v>
      </c>
      <c r="O166" s="239">
        <f t="shared" si="33"/>
        <v>4.8985080899913913E-3</v>
      </c>
      <c r="P166" s="239">
        <f t="shared" si="33"/>
        <v>4.8985080899913921E-3</v>
      </c>
      <c r="Q166" s="239">
        <f t="shared" si="33"/>
        <v>4.8985080899913921E-3</v>
      </c>
    </row>
    <row r="167" spans="1:17" x14ac:dyDescent="0.25">
      <c r="A167" s="129" t="s">
        <v>79</v>
      </c>
      <c r="B167" s="238">
        <f t="shared" ref="B167:Q167" si="34">IF(B$102=0,0,B$102/B$97)</f>
        <v>5.541650085924504E-3</v>
      </c>
      <c r="C167" s="238">
        <f t="shared" si="34"/>
        <v>5.541650085924504E-3</v>
      </c>
      <c r="D167" s="238">
        <f t="shared" si="34"/>
        <v>5.541650085924504E-3</v>
      </c>
      <c r="E167" s="238">
        <f t="shared" si="34"/>
        <v>5.5416500859245023E-3</v>
      </c>
      <c r="F167" s="238">
        <f t="shared" si="34"/>
        <v>5.5416500859245049E-3</v>
      </c>
      <c r="G167" s="238">
        <f t="shared" si="34"/>
        <v>5.541650085924504E-3</v>
      </c>
      <c r="H167" s="238">
        <f t="shared" si="34"/>
        <v>5.5416500859245032E-3</v>
      </c>
      <c r="I167" s="238">
        <f t="shared" si="34"/>
        <v>5.541650085924504E-3</v>
      </c>
      <c r="J167" s="238">
        <f t="shared" si="34"/>
        <v>5.5416500859245049E-3</v>
      </c>
      <c r="K167" s="238">
        <f t="shared" si="34"/>
        <v>5.5416500859245049E-3</v>
      </c>
      <c r="L167" s="238">
        <f t="shared" si="34"/>
        <v>5.5416500859245049E-3</v>
      </c>
      <c r="M167" s="238">
        <f t="shared" si="34"/>
        <v>5.541650085924504E-3</v>
      </c>
      <c r="N167" s="238">
        <f t="shared" si="34"/>
        <v>5.5416500859245049E-3</v>
      </c>
      <c r="O167" s="238">
        <f t="shared" si="34"/>
        <v>5.5416500859245032E-3</v>
      </c>
      <c r="P167" s="238">
        <f t="shared" si="34"/>
        <v>5.5416500859245032E-3</v>
      </c>
      <c r="Q167" s="238">
        <f t="shared" si="34"/>
        <v>5.541650085924504E-3</v>
      </c>
    </row>
    <row r="168" spans="1:17" x14ac:dyDescent="0.25">
      <c r="A168" s="127" t="s">
        <v>206</v>
      </c>
      <c r="B168" s="237">
        <f t="shared" ref="B168:Q168" si="35">IF(B$107=0,0,B$107/B$97)</f>
        <v>0.80313136235739935</v>
      </c>
      <c r="C168" s="237">
        <f t="shared" si="35"/>
        <v>0.82241983166839894</v>
      </c>
      <c r="D168" s="237">
        <f t="shared" si="35"/>
        <v>0.75706091676810328</v>
      </c>
      <c r="E168" s="237">
        <f t="shared" si="35"/>
        <v>0.6977191058393476</v>
      </c>
      <c r="F168" s="237">
        <f t="shared" si="35"/>
        <v>0.72119464581834403</v>
      </c>
      <c r="G168" s="237">
        <f t="shared" si="35"/>
        <v>0.76341226645005555</v>
      </c>
      <c r="H168" s="237">
        <f t="shared" si="35"/>
        <v>0.74673794101723412</v>
      </c>
      <c r="I168" s="237">
        <f t="shared" si="35"/>
        <v>0.71750943666236389</v>
      </c>
      <c r="J168" s="237">
        <f t="shared" si="35"/>
        <v>0.71253763295909078</v>
      </c>
      <c r="K168" s="237">
        <f t="shared" si="35"/>
        <v>0.71195594164242537</v>
      </c>
      <c r="L168" s="237">
        <f t="shared" si="35"/>
        <v>0.72621718600930019</v>
      </c>
      <c r="M168" s="237">
        <f t="shared" si="35"/>
        <v>0.68110354374275461</v>
      </c>
      <c r="N168" s="237">
        <f t="shared" si="35"/>
        <v>0.67690667045704989</v>
      </c>
      <c r="O168" s="237">
        <f t="shared" si="35"/>
        <v>0.70549260525126856</v>
      </c>
      <c r="P168" s="237">
        <f t="shared" si="35"/>
        <v>0.71284718203422148</v>
      </c>
      <c r="Q168" s="237">
        <f t="shared" si="35"/>
        <v>0.79055973860792483</v>
      </c>
    </row>
    <row r="169" spans="1:17" x14ac:dyDescent="0.25">
      <c r="A169" s="142" t="s">
        <v>218</v>
      </c>
      <c r="B169" s="235">
        <f t="shared" ref="B169:Q169" si="36">IF(B$108=0,0,B$108/B$97)</f>
        <v>0.71364950413742523</v>
      </c>
      <c r="C169" s="235">
        <f t="shared" si="36"/>
        <v>0.75264806873334356</v>
      </c>
      <c r="D169" s="235">
        <f t="shared" si="36"/>
        <v>0.62050156070511342</v>
      </c>
      <c r="E169" s="235">
        <f t="shared" si="36"/>
        <v>0.50052078828456259</v>
      </c>
      <c r="F169" s="235">
        <f t="shared" si="36"/>
        <v>0.54798501924729914</v>
      </c>
      <c r="G169" s="235">
        <f t="shared" si="36"/>
        <v>0.63334309399887379</v>
      </c>
      <c r="H169" s="235">
        <f t="shared" si="36"/>
        <v>0.59962995963862598</v>
      </c>
      <c r="I169" s="235">
        <f t="shared" si="36"/>
        <v>0.54053404607769673</v>
      </c>
      <c r="J169" s="235">
        <f t="shared" si="36"/>
        <v>0.53048176018844007</v>
      </c>
      <c r="K169" s="235">
        <f t="shared" si="36"/>
        <v>0.52930566238502719</v>
      </c>
      <c r="L169" s="235">
        <f t="shared" si="36"/>
        <v>0.55813988715902607</v>
      </c>
      <c r="M169" s="235">
        <f t="shared" si="36"/>
        <v>0.4669264651024766</v>
      </c>
      <c r="N169" s="235">
        <f t="shared" si="36"/>
        <v>0.45844097922516513</v>
      </c>
      <c r="O169" s="235">
        <f t="shared" si="36"/>
        <v>0.51623770775931088</v>
      </c>
      <c r="P169" s="235">
        <f t="shared" si="36"/>
        <v>0.5311076247610742</v>
      </c>
      <c r="Q169" s="235">
        <f t="shared" si="36"/>
        <v>0.6882314539560217</v>
      </c>
    </row>
    <row r="170" spans="1:17" x14ac:dyDescent="0.25">
      <c r="A170" s="142" t="s">
        <v>217</v>
      </c>
      <c r="B170" s="235">
        <f t="shared" ref="B170:Q170" si="37">IF(B$114=0,0,B$114/B$97)</f>
        <v>8.9481858219974009E-2</v>
      </c>
      <c r="C170" s="235">
        <f t="shared" si="37"/>
        <v>6.9771762935055479E-2</v>
      </c>
      <c r="D170" s="235">
        <f t="shared" si="37"/>
        <v>0.13655935606298997</v>
      </c>
      <c r="E170" s="235">
        <f t="shared" si="37"/>
        <v>0.19719831755478506</v>
      </c>
      <c r="F170" s="235">
        <f t="shared" si="37"/>
        <v>0.17320962657104494</v>
      </c>
      <c r="G170" s="235">
        <f t="shared" si="37"/>
        <v>0.13006917245118185</v>
      </c>
      <c r="H170" s="235">
        <f t="shared" si="37"/>
        <v>0.14710798137860806</v>
      </c>
      <c r="I170" s="235">
        <f t="shared" si="37"/>
        <v>0.17697539058466713</v>
      </c>
      <c r="J170" s="235">
        <f t="shared" si="37"/>
        <v>0.18205587277065072</v>
      </c>
      <c r="K170" s="235">
        <f t="shared" si="37"/>
        <v>0.18265027925739813</v>
      </c>
      <c r="L170" s="235">
        <f t="shared" si="37"/>
        <v>0.16807729885027423</v>
      </c>
      <c r="M170" s="235">
        <f t="shared" si="37"/>
        <v>0.21417707864027799</v>
      </c>
      <c r="N170" s="235">
        <f t="shared" si="37"/>
        <v>0.21846569123188467</v>
      </c>
      <c r="O170" s="235">
        <f t="shared" si="37"/>
        <v>0.18925489749195781</v>
      </c>
      <c r="P170" s="235">
        <f t="shared" si="37"/>
        <v>0.18173955727314728</v>
      </c>
      <c r="Q170" s="235">
        <f t="shared" si="37"/>
        <v>0.10232828465190313</v>
      </c>
    </row>
    <row r="171" spans="1:17" x14ac:dyDescent="0.25">
      <c r="A171" s="127" t="s">
        <v>205</v>
      </c>
      <c r="B171" s="237">
        <f t="shared" ref="B171:Q171" si="38">IF(B$115=0,0,B$115/B$97)</f>
        <v>4.6822911549140936E-2</v>
      </c>
      <c r="C171" s="237">
        <f t="shared" si="38"/>
        <v>3.6509267347853265E-2</v>
      </c>
      <c r="D171" s="237">
        <f t="shared" si="38"/>
        <v>7.145701684498254E-2</v>
      </c>
      <c r="E171" s="237">
        <f t="shared" si="38"/>
        <v>0.10318738975903431</v>
      </c>
      <c r="F171" s="237">
        <f t="shared" si="38"/>
        <v>9.0634897237588052E-2</v>
      </c>
      <c r="G171" s="237">
        <f t="shared" si="38"/>
        <v>6.8060917353549064E-2</v>
      </c>
      <c r="H171" s="237">
        <f t="shared" si="38"/>
        <v>7.6976765316276161E-2</v>
      </c>
      <c r="I171" s="237">
        <f t="shared" si="38"/>
        <v>9.2605397614226523E-2</v>
      </c>
      <c r="J171" s="237">
        <f t="shared" si="38"/>
        <v>9.5263846742948313E-2</v>
      </c>
      <c r="K171" s="237">
        <f t="shared" si="38"/>
        <v>9.5574880095483206E-2</v>
      </c>
      <c r="L171" s="237">
        <f t="shared" si="38"/>
        <v>8.7949319046754182E-2</v>
      </c>
      <c r="M171" s="237">
        <f t="shared" si="38"/>
        <v>0.11207181666225852</v>
      </c>
      <c r="N171" s="237">
        <f t="shared" si="38"/>
        <v>0.11431590649275455</v>
      </c>
      <c r="O171" s="237">
        <f t="shared" si="38"/>
        <v>9.9030859458947088E-2</v>
      </c>
      <c r="P171" s="237">
        <f t="shared" si="38"/>
        <v>9.5098329253081093E-2</v>
      </c>
      <c r="Q171" s="237">
        <f t="shared" si="38"/>
        <v>5.3545023723723557E-2</v>
      </c>
    </row>
    <row r="172" spans="1:17" x14ac:dyDescent="0.25">
      <c r="A172" s="127" t="s">
        <v>204</v>
      </c>
      <c r="B172" s="237">
        <f t="shared" ref="B172:Q172" si="39">IF(B$116=0,0,B$116/B$97)</f>
        <v>7.3029322207183792E-2</v>
      </c>
      <c r="C172" s="237">
        <f t="shared" si="39"/>
        <v>7.3257441154005176E-2</v>
      </c>
      <c r="D172" s="237">
        <f t="shared" si="39"/>
        <v>7.2484460852040952E-2</v>
      </c>
      <c r="E172" s="237">
        <f t="shared" si="39"/>
        <v>7.1782643035744789E-2</v>
      </c>
      <c r="F172" s="237">
        <f t="shared" si="39"/>
        <v>7.2060281212716057E-2</v>
      </c>
      <c r="G172" s="237">
        <f t="shared" si="39"/>
        <v>7.2559576361570496E-2</v>
      </c>
      <c r="H172" s="237">
        <f t="shared" si="39"/>
        <v>7.2362374111077557E-2</v>
      </c>
      <c r="I172" s="237">
        <f t="shared" si="39"/>
        <v>7.2016697348287778E-2</v>
      </c>
      <c r="J172" s="237">
        <f t="shared" si="39"/>
        <v>7.195789731567194E-2</v>
      </c>
      <c r="K172" s="237">
        <f t="shared" si="39"/>
        <v>7.195101782677156E-2</v>
      </c>
      <c r="L172" s="237">
        <f t="shared" si="39"/>
        <v>7.2119681290568532E-2</v>
      </c>
      <c r="M172" s="237">
        <f t="shared" si="39"/>
        <v>7.1586135761621247E-2</v>
      </c>
      <c r="N172" s="237">
        <f t="shared" si="39"/>
        <v>7.1536500598848959E-2</v>
      </c>
      <c r="O172" s="237">
        <f t="shared" si="39"/>
        <v>7.1874577883988697E-2</v>
      </c>
      <c r="P172" s="237">
        <f t="shared" si="39"/>
        <v>7.1961558259828431E-2</v>
      </c>
      <c r="Q172" s="237">
        <f t="shared" si="39"/>
        <v>7.2880641380140165E-2</v>
      </c>
    </row>
    <row r="173" spans="1:17" x14ac:dyDescent="0.25">
      <c r="A173" s="142" t="s">
        <v>216</v>
      </c>
      <c r="B173" s="235">
        <f t="shared" ref="B173:Q173" si="40">IF(B$117=0,0,B$117/B$97)</f>
        <v>5.9342624985127213E-2</v>
      </c>
      <c r="C173" s="235">
        <f t="shared" si="40"/>
        <v>6.2585501467709609E-2</v>
      </c>
      <c r="D173" s="235">
        <f t="shared" si="40"/>
        <v>5.159702515889223E-2</v>
      </c>
      <c r="E173" s="235">
        <f t="shared" si="40"/>
        <v>4.1620175260027065E-2</v>
      </c>
      <c r="F173" s="235">
        <f t="shared" si="40"/>
        <v>4.5567003558651849E-2</v>
      </c>
      <c r="G173" s="235">
        <f t="shared" si="40"/>
        <v>5.2664846673610002E-2</v>
      </c>
      <c r="H173" s="235">
        <f t="shared" si="40"/>
        <v>4.986147348016607E-2</v>
      </c>
      <c r="I173" s="235">
        <f t="shared" si="40"/>
        <v>4.4947427276436948E-2</v>
      </c>
      <c r="J173" s="235">
        <f t="shared" si="40"/>
        <v>4.4111542113887049E-2</v>
      </c>
      <c r="K173" s="235">
        <f t="shared" si="40"/>
        <v>4.4013745183476463E-2</v>
      </c>
      <c r="L173" s="235">
        <f t="shared" si="40"/>
        <v>4.6411418799978843E-2</v>
      </c>
      <c r="M173" s="235">
        <f t="shared" si="40"/>
        <v>3.8826681660345676E-2</v>
      </c>
      <c r="N173" s="235">
        <f t="shared" si="40"/>
        <v>3.8121081777889941E-2</v>
      </c>
      <c r="O173" s="235">
        <f t="shared" si="40"/>
        <v>4.2927095888296463E-2</v>
      </c>
      <c r="P173" s="235">
        <f t="shared" si="40"/>
        <v>4.4163585093543192E-2</v>
      </c>
      <c r="Q173" s="235">
        <f t="shared" si="40"/>
        <v>5.7229019060897897E-2</v>
      </c>
    </row>
    <row r="174" spans="1:17" x14ac:dyDescent="0.25">
      <c r="A174" s="142" t="s">
        <v>215</v>
      </c>
      <c r="B174" s="259">
        <f t="shared" ref="B174:Q174" si="41">IF(B$123=0,0,B$123/B$97)</f>
        <v>1.3686697222056579E-2</v>
      </c>
      <c r="C174" s="259">
        <f t="shared" si="41"/>
        <v>1.0671939686295571E-2</v>
      </c>
      <c r="D174" s="259">
        <f t="shared" si="41"/>
        <v>2.0887435693148739E-2</v>
      </c>
      <c r="E174" s="259">
        <f t="shared" si="41"/>
        <v>3.0162467775717721E-2</v>
      </c>
      <c r="F174" s="259">
        <f t="shared" si="41"/>
        <v>2.6493277654064198E-2</v>
      </c>
      <c r="G174" s="259">
        <f t="shared" si="41"/>
        <v>1.9894729687960497E-2</v>
      </c>
      <c r="H174" s="259">
        <f t="shared" si="41"/>
        <v>2.250090063091149E-2</v>
      </c>
      <c r="I174" s="259">
        <f t="shared" si="41"/>
        <v>2.7069270071850834E-2</v>
      </c>
      <c r="J174" s="259">
        <f t="shared" si="41"/>
        <v>2.7846355201784891E-2</v>
      </c>
      <c r="K174" s="259">
        <f t="shared" si="41"/>
        <v>2.793727264329509E-2</v>
      </c>
      <c r="L174" s="259">
        <f t="shared" si="41"/>
        <v>2.5708262490589686E-2</v>
      </c>
      <c r="M174" s="259">
        <f t="shared" si="41"/>
        <v>3.2759454101275572E-2</v>
      </c>
      <c r="N174" s="259">
        <f t="shared" si="41"/>
        <v>3.3415418820959018E-2</v>
      </c>
      <c r="O174" s="259">
        <f t="shared" si="41"/>
        <v>2.894748199569222E-2</v>
      </c>
      <c r="P174" s="259">
        <f t="shared" si="41"/>
        <v>2.7797973166285243E-2</v>
      </c>
      <c r="Q174" s="259">
        <f t="shared" si="41"/>
        <v>1.5651622319242272E-2</v>
      </c>
    </row>
    <row r="175" spans="1:17" x14ac:dyDescent="0.25">
      <c r="A175" s="72" t="s">
        <v>203</v>
      </c>
      <c r="B175" s="234">
        <f t="shared" ref="B175:Q175" si="42">IF(B$124=0,0,B$124/B$97)</f>
        <v>4.1780444151541141E-2</v>
      </c>
      <c r="C175" s="234">
        <f t="shared" si="42"/>
        <v>3.2577500095007532E-2</v>
      </c>
      <c r="D175" s="234">
        <f t="shared" si="42"/>
        <v>6.3761645800138267E-2</v>
      </c>
      <c r="E175" s="234">
        <f t="shared" si="42"/>
        <v>9.2074901631138323E-2</v>
      </c>
      <c r="F175" s="234">
        <f t="shared" si="42"/>
        <v>8.0874215996617024E-2</v>
      </c>
      <c r="G175" s="234">
        <f t="shared" si="42"/>
        <v>6.0731280100089942E-2</v>
      </c>
      <c r="H175" s="234">
        <f t="shared" si="42"/>
        <v>6.8686959820677185E-2</v>
      </c>
      <c r="I175" s="234">
        <f t="shared" si="42"/>
        <v>8.2632508640386751E-2</v>
      </c>
      <c r="J175" s="234">
        <f t="shared" si="42"/>
        <v>8.5004663247553888E-2</v>
      </c>
      <c r="K175" s="234">
        <f t="shared" si="42"/>
        <v>8.5282200700585009E-2</v>
      </c>
      <c r="L175" s="234">
        <f t="shared" si="42"/>
        <v>7.8477853918642204E-2</v>
      </c>
      <c r="M175" s="234">
        <f t="shared" si="42"/>
        <v>0.10000254409863069</v>
      </c>
      <c r="N175" s="234">
        <f t="shared" si="42"/>
        <v>0.10200496271661176</v>
      </c>
      <c r="O175" s="234">
        <f t="shared" si="42"/>
        <v>8.8365997671060473E-2</v>
      </c>
      <c r="P175" s="234">
        <f t="shared" si="42"/>
        <v>8.4856970718133889E-2</v>
      </c>
      <c r="Q175" s="234">
        <f t="shared" si="42"/>
        <v>4.777863655347641E-2</v>
      </c>
    </row>
    <row r="176" spans="1:17" hidden="1" x14ac:dyDescent="0.25">
      <c r="A176" s="40"/>
      <c r="B176" s="40"/>
      <c r="C176" s="40"/>
      <c r="D176" s="40"/>
      <c r="E176" s="40"/>
      <c r="F176" s="40"/>
      <c r="G176" s="40"/>
      <c r="H176" s="40"/>
      <c r="I176" s="40"/>
      <c r="J176" s="40"/>
      <c r="K176" s="40"/>
      <c r="L176" s="40"/>
      <c r="M176" s="40"/>
      <c r="N176" s="40"/>
      <c r="O176" s="40"/>
      <c r="P176" s="40"/>
      <c r="Q176" s="40"/>
    </row>
    <row r="177" spans="1:17" x14ac:dyDescent="0.25">
      <c r="A177" s="40"/>
      <c r="B177" s="40"/>
      <c r="C177" s="40"/>
      <c r="D177" s="40"/>
      <c r="E177" s="40"/>
      <c r="F177" s="40"/>
      <c r="G177" s="40"/>
      <c r="H177" s="40"/>
      <c r="I177" s="40"/>
      <c r="J177" s="40"/>
      <c r="K177" s="40"/>
      <c r="L177" s="40"/>
      <c r="M177" s="40"/>
      <c r="N177" s="40"/>
      <c r="O177" s="40"/>
      <c r="P177" s="40"/>
      <c r="Q177" s="40"/>
    </row>
    <row r="178" spans="1:17" ht="12.75" x14ac:dyDescent="0.25">
      <c r="A178" s="80" t="s">
        <v>118</v>
      </c>
      <c r="B178" s="233"/>
      <c r="C178" s="233"/>
      <c r="D178" s="233"/>
      <c r="E178" s="233"/>
      <c r="F178" s="233"/>
      <c r="G178" s="233"/>
      <c r="H178" s="233"/>
      <c r="I178" s="233"/>
      <c r="J178" s="233"/>
      <c r="K178" s="233"/>
      <c r="L178" s="233"/>
      <c r="M178" s="233"/>
      <c r="N178" s="233"/>
      <c r="O178" s="233"/>
      <c r="P178" s="233"/>
      <c r="Q178" s="233"/>
    </row>
    <row r="179" spans="1:17" x14ac:dyDescent="0.25">
      <c r="A179" s="40"/>
      <c r="B179" s="40"/>
      <c r="C179" s="40"/>
      <c r="D179" s="40"/>
      <c r="E179" s="40"/>
      <c r="F179" s="40"/>
      <c r="G179" s="40"/>
      <c r="H179" s="40"/>
      <c r="I179" s="40"/>
      <c r="J179" s="40"/>
      <c r="K179" s="40"/>
      <c r="L179" s="40"/>
      <c r="M179" s="40"/>
      <c r="N179" s="40"/>
      <c r="O179" s="40"/>
      <c r="P179" s="40"/>
      <c r="Q179" s="40"/>
    </row>
    <row r="180" spans="1:17" x14ac:dyDescent="0.25">
      <c r="A180" s="78" t="s">
        <v>38</v>
      </c>
      <c r="B180" s="230">
        <f t="shared" ref="B180:Q180" si="43">SUM(B181:B187,B188:B189)</f>
        <v>129</v>
      </c>
      <c r="C180" s="230">
        <f t="shared" si="43"/>
        <v>102.41440766657814</v>
      </c>
      <c r="D180" s="230">
        <f t="shared" si="43"/>
        <v>99.059719247612719</v>
      </c>
      <c r="E180" s="230">
        <f t="shared" si="43"/>
        <v>97.419065436887507</v>
      </c>
      <c r="F180" s="230">
        <f t="shared" si="43"/>
        <v>87.826042779230335</v>
      </c>
      <c r="G180" s="230">
        <f t="shared" si="43"/>
        <v>95.692088461438871</v>
      </c>
      <c r="H180" s="230">
        <f t="shared" si="43"/>
        <v>88.844993136899532</v>
      </c>
      <c r="I180" s="230">
        <f t="shared" si="43"/>
        <v>89.692173119473892</v>
      </c>
      <c r="J180" s="230">
        <f t="shared" si="43"/>
        <v>90.085911551697251</v>
      </c>
      <c r="K180" s="230">
        <f t="shared" si="43"/>
        <v>87.130915578543508</v>
      </c>
      <c r="L180" s="230">
        <f t="shared" si="43"/>
        <v>85.863709195690632</v>
      </c>
      <c r="M180" s="230">
        <f t="shared" si="43"/>
        <v>84.239761148587334</v>
      </c>
      <c r="N180" s="230">
        <f t="shared" si="43"/>
        <v>82.691394452503772</v>
      </c>
      <c r="O180" s="230">
        <f t="shared" si="43"/>
        <v>96.52696541053362</v>
      </c>
      <c r="P180" s="230">
        <f t="shared" si="43"/>
        <v>95.163163588223838</v>
      </c>
      <c r="Q180" s="230">
        <f t="shared" si="43"/>
        <v>97.097133580653178</v>
      </c>
    </row>
    <row r="181" spans="1:17" x14ac:dyDescent="0.25">
      <c r="A181" s="132" t="s">
        <v>83</v>
      </c>
      <c r="B181" s="229">
        <f>IF(B$6=0,0,B$6/NMM!B$9*1000)</f>
        <v>0.5724475712395346</v>
      </c>
      <c r="C181" s="229">
        <f>IF(C$6=0,0,C$6/NMM!C$9*1000)</f>
        <v>0.45447192967959865</v>
      </c>
      <c r="D181" s="229">
        <f>IF(D$6=0,0,D$6/NMM!D$9*1000)</f>
        <v>0.43958523791446569</v>
      </c>
      <c r="E181" s="229">
        <f>IF(E$6=0,0,E$6/NMM!E$9*1000)</f>
        <v>0.43230470854086472</v>
      </c>
      <c r="F181" s="229">
        <f>IF(F$6=0,0,F$6/NMM!F$9*1000)</f>
        <v>0.38973492155465023</v>
      </c>
      <c r="G181" s="229">
        <f>IF(G$6=0,0,G$6/NMM!G$9*1000)</f>
        <v>0.42464111338441379</v>
      </c>
      <c r="H181" s="229">
        <f>IF(H$6=0,0,H$6/NMM!H$9*1000)</f>
        <v>0.39425659331791679</v>
      </c>
      <c r="I181" s="229">
        <f>IF(I$6=0,0,I$6/NMM!I$9*1000)</f>
        <v>0.39801602063130781</v>
      </c>
      <c r="J181" s="229">
        <f>IF(J$6=0,0,J$6/NMM!J$9*1000)</f>
        <v>0.39976326566409792</v>
      </c>
      <c r="K181" s="229">
        <f>IF(K$6=0,0,K$6/NMM!K$9*1000)</f>
        <v>0.38665024033189277</v>
      </c>
      <c r="L181" s="229">
        <f>IF(L$6=0,0,L$6/NMM!L$9*1000)</f>
        <v>0.38102691307512243</v>
      </c>
      <c r="M181" s="229">
        <f>IF(M$6=0,0,M$6/NMM!M$9*1000)</f>
        <v>0.37382051683183981</v>
      </c>
      <c r="N181" s="229">
        <f>IF(N$6=0,0,N$6/NMM!N$9*1000)</f>
        <v>0.36694951873446596</v>
      </c>
      <c r="O181" s="229">
        <f>IF(O$6=0,0,O$6/NMM!O$9*1000)</f>
        <v>0.42834594502622131</v>
      </c>
      <c r="P181" s="229">
        <f>IF(P$6=0,0,P$6/NMM!P$9*1000)</f>
        <v>0.42229396796549812</v>
      </c>
      <c r="Q181" s="229">
        <f>IF(Q$6=0,0,Q$6/NMM!Q$9*1000)</f>
        <v>0.43087611079508198</v>
      </c>
    </row>
    <row r="182" spans="1:17" x14ac:dyDescent="0.25">
      <c r="A182" s="76" t="s">
        <v>82</v>
      </c>
      <c r="B182" s="228">
        <f>IF(B$7=0,0,B$7/NMM!B$9*1000)</f>
        <v>0.22897902849581389</v>
      </c>
      <c r="C182" s="228">
        <f>IF(C$7=0,0,C$7/NMM!C$9*1000)</f>
        <v>0.18178877187183953</v>
      </c>
      <c r="D182" s="228">
        <f>IF(D$7=0,0,D$7/NMM!D$9*1000)</f>
        <v>0.1758340951657863</v>
      </c>
      <c r="E182" s="228">
        <f>IF(E$7=0,0,E$7/NMM!E$9*1000)</f>
        <v>0.17292188341634593</v>
      </c>
      <c r="F182" s="228">
        <f>IF(F$7=0,0,F$7/NMM!F$9*1000)</f>
        <v>0.15589396862186009</v>
      </c>
      <c r="G182" s="228">
        <f>IF(G$7=0,0,G$7/NMM!G$9*1000)</f>
        <v>0.16985644535376554</v>
      </c>
      <c r="H182" s="228">
        <f>IF(H$7=0,0,H$7/NMM!H$9*1000)</f>
        <v>0.15770263732716674</v>
      </c>
      <c r="I182" s="228">
        <f>IF(I$7=0,0,I$7/NMM!I$9*1000)</f>
        <v>0.15920640825252316</v>
      </c>
      <c r="J182" s="228">
        <f>IF(J$7=0,0,J$7/NMM!J$9*1000)</f>
        <v>0.15990530626563917</v>
      </c>
      <c r="K182" s="228">
        <f>IF(K$7=0,0,K$7/NMM!K$9*1000)</f>
        <v>0.15466009613275714</v>
      </c>
      <c r="L182" s="228">
        <f>IF(L$7=0,0,L$7/NMM!L$9*1000)</f>
        <v>0.15241076523004901</v>
      </c>
      <c r="M182" s="228">
        <f>IF(M$7=0,0,M$7/NMM!M$9*1000)</f>
        <v>0.14952820673273592</v>
      </c>
      <c r="N182" s="228">
        <f>IF(N$7=0,0,N$7/NMM!N$9*1000)</f>
        <v>0.14677980749378639</v>
      </c>
      <c r="O182" s="228">
        <f>IF(O$7=0,0,O$7/NMM!O$9*1000)</f>
        <v>0.17133837801048854</v>
      </c>
      <c r="P182" s="228">
        <f>IF(P$7=0,0,P$7/NMM!P$9*1000)</f>
        <v>0.16891758718619929</v>
      </c>
      <c r="Q182" s="228">
        <f>IF(Q$7=0,0,Q$7/NMM!Q$9*1000)</f>
        <v>0.17235044431803281</v>
      </c>
    </row>
    <row r="183" spans="1:17" x14ac:dyDescent="0.25">
      <c r="A183" s="76" t="s">
        <v>81</v>
      </c>
      <c r="B183" s="228">
        <f>IF(B$8=0,0,B$8/NMM!B$9*1000)</f>
        <v>0.97316087110720895</v>
      </c>
      <c r="C183" s="228">
        <f>IF(C$8=0,0,C$8/NMM!C$9*1000)</f>
        <v>0.77260228045531787</v>
      </c>
      <c r="D183" s="228">
        <f>IF(D$8=0,0,D$8/NMM!D$9*1000)</f>
        <v>0.7472949044545919</v>
      </c>
      <c r="E183" s="228">
        <f>IF(E$8=0,0,E$8/NMM!E$9*1000)</f>
        <v>0.73491800451947009</v>
      </c>
      <c r="F183" s="228">
        <f>IF(F$8=0,0,F$8/NMM!F$9*1000)</f>
        <v>0.66254936664290554</v>
      </c>
      <c r="G183" s="228">
        <f>IF(G$8=0,0,G$8/NMM!G$9*1000)</f>
        <v>0.72188989275350357</v>
      </c>
      <c r="H183" s="228">
        <f>IF(H$8=0,0,H$8/NMM!H$9*1000)</f>
        <v>0.67023620864045863</v>
      </c>
      <c r="I183" s="228">
        <f>IF(I$8=0,0,I$8/NMM!I$9*1000)</f>
        <v>0.67662723507322342</v>
      </c>
      <c r="J183" s="228">
        <f>IF(J$8=0,0,J$8/NMM!J$9*1000)</f>
        <v>0.6795975516289664</v>
      </c>
      <c r="K183" s="228">
        <f>IF(K$8=0,0,K$8/NMM!K$9*1000)</f>
        <v>0.65730540856421793</v>
      </c>
      <c r="L183" s="228">
        <f>IF(L$8=0,0,L$8/NMM!L$9*1000)</f>
        <v>0.64774575222770836</v>
      </c>
      <c r="M183" s="228">
        <f>IF(M$8=0,0,M$8/NMM!M$9*1000)</f>
        <v>0.63549487861412779</v>
      </c>
      <c r="N183" s="228">
        <f>IF(N$8=0,0,N$8/NMM!N$9*1000)</f>
        <v>0.62381418184859216</v>
      </c>
      <c r="O183" s="228">
        <f>IF(O$8=0,0,O$8/NMM!O$9*1000)</f>
        <v>0.72818810654457633</v>
      </c>
      <c r="P183" s="228">
        <f>IF(P$8=0,0,P$8/NMM!P$9*1000)</f>
        <v>0.71789974554134706</v>
      </c>
      <c r="Q183" s="228">
        <f>IF(Q$8=0,0,Q$8/NMM!Q$9*1000)</f>
        <v>0.73248938835163957</v>
      </c>
    </row>
    <row r="184" spans="1:17" x14ac:dyDescent="0.25">
      <c r="A184" s="76" t="s">
        <v>80</v>
      </c>
      <c r="B184" s="228">
        <f>IF(B$9=0,0,B$9/NMM!B$9*1000)</f>
        <v>0.11448951424790695</v>
      </c>
      <c r="C184" s="228">
        <f>IF(C$9=0,0,C$9/NMM!C$9*1000)</f>
        <v>9.0894385935919766E-2</v>
      </c>
      <c r="D184" s="228">
        <f>IF(D$9=0,0,D$9/NMM!D$9*1000)</f>
        <v>8.7917047582893149E-2</v>
      </c>
      <c r="E184" s="228">
        <f>IF(E$9=0,0,E$9/NMM!E$9*1000)</f>
        <v>8.6460941708172964E-2</v>
      </c>
      <c r="F184" s="228">
        <f>IF(F$9=0,0,F$9/NMM!F$9*1000)</f>
        <v>7.7946984310930043E-2</v>
      </c>
      <c r="G184" s="228">
        <f>IF(G$9=0,0,G$9/NMM!G$9*1000)</f>
        <v>8.492822267688277E-2</v>
      </c>
      <c r="H184" s="228">
        <f>IF(H$9=0,0,H$9/NMM!H$9*1000)</f>
        <v>7.8851318663583372E-2</v>
      </c>
      <c r="I184" s="228">
        <f>IF(I$9=0,0,I$9/NMM!I$9*1000)</f>
        <v>7.9603204126261581E-2</v>
      </c>
      <c r="J184" s="228">
        <f>IF(J$9=0,0,J$9/NMM!J$9*1000)</f>
        <v>7.9952653132819587E-2</v>
      </c>
      <c r="K184" s="228">
        <f>IF(K$9=0,0,K$9/NMM!K$9*1000)</f>
        <v>7.7330048066378568E-2</v>
      </c>
      <c r="L184" s="228">
        <f>IF(L$9=0,0,L$9/NMM!L$9*1000)</f>
        <v>7.6205382615024506E-2</v>
      </c>
      <c r="M184" s="228">
        <f>IF(M$9=0,0,M$9/NMM!M$9*1000)</f>
        <v>7.4764103366367962E-2</v>
      </c>
      <c r="N184" s="228">
        <f>IF(N$9=0,0,N$9/NMM!N$9*1000)</f>
        <v>7.3389903746893193E-2</v>
      </c>
      <c r="O184" s="228">
        <f>IF(O$9=0,0,O$9/NMM!O$9*1000)</f>
        <v>8.566918900524427E-2</v>
      </c>
      <c r="P184" s="228">
        <f>IF(P$9=0,0,P$9/NMM!P$9*1000)</f>
        <v>8.4458793593099643E-2</v>
      </c>
      <c r="Q184" s="228">
        <f>IF(Q$9=0,0,Q$9/NMM!Q$9*1000)</f>
        <v>8.6175222159016407E-2</v>
      </c>
    </row>
    <row r="185" spans="1:17" x14ac:dyDescent="0.25">
      <c r="A185" s="129" t="s">
        <v>79</v>
      </c>
      <c r="B185" s="227">
        <f>IF(B$10=0,0,B$10/NMM!B$9*1000)</f>
        <v>0.34346854274372085</v>
      </c>
      <c r="C185" s="227">
        <f>IF(C$10=0,0,C$10/NMM!C$9*1000)</f>
        <v>0.2726831578077592</v>
      </c>
      <c r="D185" s="227">
        <f>IF(D$10=0,0,D$10/NMM!D$9*1000)</f>
        <v>0.26375114274867945</v>
      </c>
      <c r="E185" s="227">
        <f>IF(E$10=0,0,E$10/NMM!E$9*1000)</f>
        <v>0.25938282512451882</v>
      </c>
      <c r="F185" s="227">
        <f>IF(F$10=0,0,F$10/NMM!F$9*1000)</f>
        <v>0.23384095293279017</v>
      </c>
      <c r="G185" s="227">
        <f>IF(G$10=0,0,G$10/NMM!G$9*1000)</f>
        <v>0.25478466803064831</v>
      </c>
      <c r="H185" s="227">
        <f>IF(H$10=0,0,H$10/NMM!H$9*1000)</f>
        <v>0.2365539559907501</v>
      </c>
      <c r="I185" s="227">
        <f>IF(I$10=0,0,I$10/NMM!I$9*1000)</f>
        <v>0.23880961237878473</v>
      </c>
      <c r="J185" s="227">
        <f>IF(J$10=0,0,J$10/NMM!J$9*1000)</f>
        <v>0.23985795939845878</v>
      </c>
      <c r="K185" s="227">
        <f>IF(K$10=0,0,K$10/NMM!K$9*1000)</f>
        <v>0.23199014419913563</v>
      </c>
      <c r="L185" s="227">
        <f>IF(L$10=0,0,L$10/NMM!L$9*1000)</f>
        <v>0.22861614784507348</v>
      </c>
      <c r="M185" s="227">
        <f>IF(M$10=0,0,M$10/NMM!M$9*1000)</f>
        <v>0.22429231009910386</v>
      </c>
      <c r="N185" s="227">
        <f>IF(N$10=0,0,N$10/NMM!N$9*1000)</f>
        <v>0.22016971124067958</v>
      </c>
      <c r="O185" s="227">
        <f>IF(O$10=0,0,O$10/NMM!O$9*1000)</f>
        <v>0.2570075670157328</v>
      </c>
      <c r="P185" s="227">
        <f>IF(P$10=0,0,P$10/NMM!P$9*1000)</f>
        <v>0.25337638077929886</v>
      </c>
      <c r="Q185" s="227">
        <f>IF(Q$10=0,0,Q$10/NMM!Q$9*1000)</f>
        <v>0.25852566647704922</v>
      </c>
    </row>
    <row r="186" spans="1:17" x14ac:dyDescent="0.25">
      <c r="A186" s="127" t="s">
        <v>214</v>
      </c>
      <c r="B186" s="225">
        <f>IF(B$15=0,0,B$15/NMM!B$9*1000)</f>
        <v>3.9674821692449673</v>
      </c>
      <c r="C186" s="225">
        <f>IF(C$15=0,0,C$15/NMM!C$9*1000)</f>
        <v>3.1498243123328216</v>
      </c>
      <c r="D186" s="225">
        <f>IF(D$15=0,0,D$15/NMM!D$9*1000)</f>
        <v>3.0466486031419846</v>
      </c>
      <c r="E186" s="225">
        <f>IF(E$15=0,0,E$15/NMM!E$9*1000)</f>
        <v>2.9961891865531776</v>
      </c>
      <c r="F186" s="225">
        <f>IF(F$15=0,0,F$15/NMM!F$9*1000)</f>
        <v>2.7011492924181564</v>
      </c>
      <c r="G186" s="225">
        <f>IF(G$15=0,0,G$15/NMM!G$9*1000)</f>
        <v>2.9430748427020998</v>
      </c>
      <c r="H186" s="225">
        <f>IF(H$15=0,0,H$15/NMM!H$9*1000)</f>
        <v>2.7324877992041894</v>
      </c>
      <c r="I186" s="225">
        <f>IF(I$15=0,0,I$15/NMM!I$9*1000)</f>
        <v>2.7585433920336864</v>
      </c>
      <c r="J186" s="225">
        <f>IF(J$15=0,0,J$15/NMM!J$9*1000)</f>
        <v>2.7706530835778147</v>
      </c>
      <c r="K186" s="225">
        <f>IF(K$15=0,0,K$15/NMM!K$9*1000)</f>
        <v>2.6797701856423255</v>
      </c>
      <c r="L186" s="225">
        <f>IF(L$15=0,0,L$15/NMM!L$9*1000)</f>
        <v>2.6407963970475796</v>
      </c>
      <c r="M186" s="225">
        <f>IF(M$15=0,0,M$15/NMM!M$9*1000)</f>
        <v>2.5908507775075607</v>
      </c>
      <c r="N186" s="225">
        <f>IF(N$15=0,0,N$15/NMM!N$9*1000)</f>
        <v>2.5432297134907822</v>
      </c>
      <c r="O186" s="225">
        <f>IF(O$15=0,0,O$15/NMM!O$9*1000)</f>
        <v>2.9687520474233948</v>
      </c>
      <c r="P186" s="225">
        <f>IF(P$15=0,0,P$15/NMM!P$9*1000)</f>
        <v>2.9268074008156599</v>
      </c>
      <c r="Q186" s="225">
        <f>IF(Q$15=0,0,Q$15/NMM!Q$9*1000)</f>
        <v>2.9862879547754906</v>
      </c>
    </row>
    <row r="187" spans="1:17" x14ac:dyDescent="0.25">
      <c r="A187" s="127" t="s">
        <v>213</v>
      </c>
      <c r="B187" s="226">
        <f>IF(B$16=0,0,B$16/NMM!B$9*1000)</f>
        <v>46.137978129445507</v>
      </c>
      <c r="C187" s="226">
        <f>IF(C$16=0,0,C$16/NMM!C$9*1000)</f>
        <v>36.629408535354251</v>
      </c>
      <c r="D187" s="226">
        <f>IF(D$16=0,0,D$16/NMM!D$9*1000)</f>
        <v>35.429574884925323</v>
      </c>
      <c r="E187" s="226">
        <f>IF(E$16=0,0,E$16/NMM!E$9*1000)</f>
        <v>34.84278070169097</v>
      </c>
      <c r="F187" s="226">
        <f>IF(F$16=0,0,F$16/NMM!F$9*1000)</f>
        <v>31.411752255378872</v>
      </c>
      <c r="G187" s="226">
        <f>IF(G$16=0,0,G$16/NMM!G$9*1000)</f>
        <v>34.225112283680865</v>
      </c>
      <c r="H187" s="226">
        <f>IF(H$16=0,0,H$16/NMM!H$9*1000)</f>
        <v>31.776188761713232</v>
      </c>
      <c r="I187" s="226">
        <f>IF(I$16=0,0,I$16/NMM!I$9*1000)</f>
        <v>32.079190091230437</v>
      </c>
      <c r="J187" s="226">
        <f>IF(J$16=0,0,J$16/NMM!J$9*1000)</f>
        <v>32.220014084832322</v>
      </c>
      <c r="K187" s="226">
        <f>IF(K$16=0,0,K$16/NMM!K$9*1000)</f>
        <v>31.163133933034135</v>
      </c>
      <c r="L187" s="226">
        <f>IF(L$16=0,0,L$16/NMM!L$9*1000)</f>
        <v>30.70990648824684</v>
      </c>
      <c r="M187" s="226">
        <f>IF(M$16=0,0,M$16/NMM!M$9*1000)</f>
        <v>30.129087267466932</v>
      </c>
      <c r="N187" s="226">
        <f>IF(N$16=0,0,N$16/NMM!N$9*1000)</f>
        <v>29.575300377852482</v>
      </c>
      <c r="O187" s="226">
        <f>IF(O$16=0,0,O$16/NMM!O$9*1000)</f>
        <v>34.523713325681726</v>
      </c>
      <c r="P187" s="226">
        <f>IF(P$16=0,0,P$16/NMM!P$9*1000)</f>
        <v>34.035937677227253</v>
      </c>
      <c r="Q187" s="226">
        <f>IF(Q$16=0,0,Q$16/NMM!Q$9*1000)</f>
        <v>34.727638957953687</v>
      </c>
    </row>
    <row r="188" spans="1:17" x14ac:dyDescent="0.25">
      <c r="A188" s="127" t="s">
        <v>212</v>
      </c>
      <c r="B188" s="226">
        <f>IF(B$36=0,0,B$36/NMM!B$9*1000)</f>
        <v>72.950478595794564</v>
      </c>
      <c r="C188" s="226">
        <f>IF(C$36=0,0,C$36/NMM!C$9*1000)</f>
        <v>57.916124452571218</v>
      </c>
      <c r="D188" s="226">
        <f>IF(D$36=0,0,D$36/NMM!D$9*1000)</f>
        <v>56.019022702933256</v>
      </c>
      <c r="E188" s="226">
        <f>IF(E$36=0,0,E$36/NMM!E$9*1000)</f>
        <v>55.091220526945527</v>
      </c>
      <c r="F188" s="226">
        <f>IF(F$36=0,0,F$36/NMM!F$9*1000)</f>
        <v>49.666293441237059</v>
      </c>
      <c r="G188" s="226">
        <f>IF(G$36=0,0,G$36/NMM!G$9*1000)</f>
        <v>54.114601946457967</v>
      </c>
      <c r="H188" s="226">
        <f>IF(H$36=0,0,H$36/NMM!H$9*1000)</f>
        <v>50.242517598270581</v>
      </c>
      <c r="I188" s="226">
        <f>IF(I$36=0,0,I$36/NMM!I$9*1000)</f>
        <v>50.721604305135514</v>
      </c>
      <c r="J188" s="226">
        <f>IF(J$36=0,0,J$36/NMM!J$9*1000)</f>
        <v>50.944266375463037</v>
      </c>
      <c r="K188" s="226">
        <f>IF(K$36=0,0,K$36/NMM!K$9*1000)</f>
        <v>49.273193736004046</v>
      </c>
      <c r="L188" s="226">
        <f>IF(L$36=0,0,L$36/NMM!L$9*1000)</f>
        <v>48.556578913455489</v>
      </c>
      <c r="M188" s="226">
        <f>IF(M$36=0,0,M$36/NMM!M$9*1000)</f>
        <v>47.638223973526102</v>
      </c>
      <c r="N188" s="226">
        <f>IF(N$36=0,0,N$36/NMM!N$9*1000)</f>
        <v>46.762610860959555</v>
      </c>
      <c r="O188" s="226">
        <f>IF(O$36=0,0,O$36/NMM!O$9*1000)</f>
        <v>54.586731194559192</v>
      </c>
      <c r="P188" s="226">
        <f>IF(P$36=0,0,P$36/NMM!P$9*1000)</f>
        <v>53.815490918223411</v>
      </c>
      <c r="Q188" s="226">
        <f>IF(Q$36=0,0,Q$36/NMM!Q$9*1000)</f>
        <v>54.909165620065473</v>
      </c>
    </row>
    <row r="189" spans="1:17" x14ac:dyDescent="0.25">
      <c r="A189" s="72" t="s">
        <v>211</v>
      </c>
      <c r="B189" s="224">
        <f>IF(B$44=0,0,B$44/NMM!B$9*1000)</f>
        <v>3.7115155776807764</v>
      </c>
      <c r="C189" s="224">
        <f>IF(C$44=0,0,C$44/NMM!C$9*1000)</f>
        <v>2.9466098405694132</v>
      </c>
      <c r="D189" s="224">
        <f>IF(D$44=0,0,D$44/NMM!D$9*1000)</f>
        <v>2.8500906287457268</v>
      </c>
      <c r="E189" s="224">
        <f>IF(E$44=0,0,E$44/NMM!E$9*1000)</f>
        <v>2.8028866583884566</v>
      </c>
      <c r="F189" s="224">
        <f>IF(F$44=0,0,F$44/NMM!F$9*1000)</f>
        <v>2.5268815961331139</v>
      </c>
      <c r="G189" s="224">
        <f>IF(G$44=0,0,G$44/NMM!G$9*1000)</f>
        <v>2.7531990463987386</v>
      </c>
      <c r="H189" s="224">
        <f>IF(H$44=0,0,H$44/NMM!H$9*1000)</f>
        <v>2.5561982637716616</v>
      </c>
      <c r="I189" s="224">
        <f>IF(I$44=0,0,I$44/NMM!I$9*1000)</f>
        <v>2.5805728506121581</v>
      </c>
      <c r="J189" s="224">
        <f>IF(J$44=0,0,J$44/NMM!J$9*1000)</f>
        <v>2.591901271734085</v>
      </c>
      <c r="K189" s="224">
        <f>IF(K$44=0,0,K$44/NMM!K$9*1000)</f>
        <v>2.506881786568627</v>
      </c>
      <c r="L189" s="224">
        <f>IF(L$44=0,0,L$44/NMM!L$9*1000)</f>
        <v>2.4704224359477358</v>
      </c>
      <c r="M189" s="224">
        <f>IF(M$44=0,0,M$44/NMM!M$9*1000)</f>
        <v>2.4236991144425564</v>
      </c>
      <c r="N189" s="224">
        <f>IF(N$44=0,0,N$44/NMM!N$9*1000)</f>
        <v>2.3791503771365381</v>
      </c>
      <c r="O189" s="224">
        <f>IF(O$44=0,0,O$44/NMM!O$9*1000)</f>
        <v>2.7772196572670467</v>
      </c>
      <c r="P189" s="224">
        <f>IF(P$44=0,0,P$44/NMM!P$9*1000)</f>
        <v>2.7379811168920689</v>
      </c>
      <c r="Q189" s="224">
        <f>IF(Q$44=0,0,Q$44/NMM!Q$9*1000)</f>
        <v>2.7936242157577174</v>
      </c>
    </row>
    <row r="190" spans="1:17" x14ac:dyDescent="0.25">
      <c r="A190" s="40"/>
      <c r="B190" s="40"/>
      <c r="C190" s="40"/>
      <c r="D190" s="40"/>
      <c r="E190" s="40"/>
      <c r="F190" s="40"/>
      <c r="G190" s="40"/>
      <c r="H190" s="40"/>
      <c r="I190" s="40"/>
      <c r="J190" s="40"/>
      <c r="K190" s="40"/>
      <c r="L190" s="40"/>
      <c r="M190" s="40"/>
      <c r="N190" s="40"/>
      <c r="O190" s="40"/>
      <c r="P190" s="40"/>
      <c r="Q190" s="40"/>
    </row>
    <row r="191" spans="1:17" x14ac:dyDescent="0.25">
      <c r="A191" s="78" t="s">
        <v>37</v>
      </c>
      <c r="B191" s="230">
        <f t="shared" ref="B191:Q191" si="44">SUM(B192:B198,B199,B200)</f>
        <v>101.60553041435861</v>
      </c>
      <c r="C191" s="230">
        <f t="shared" si="44"/>
        <v>80.665660566162899</v>
      </c>
      <c r="D191" s="230">
        <f t="shared" si="44"/>
        <v>78.310955524044473</v>
      </c>
      <c r="E191" s="230">
        <f t="shared" si="44"/>
        <v>77.013948339106832</v>
      </c>
      <c r="F191" s="230">
        <f t="shared" si="44"/>
        <v>69.610852873642642</v>
      </c>
      <c r="G191" s="230">
        <f t="shared" si="44"/>
        <v>75.366366256366035</v>
      </c>
      <c r="H191" s="230">
        <f t="shared" si="44"/>
        <v>69.973645684388586</v>
      </c>
      <c r="I191" s="230">
        <f t="shared" si="44"/>
        <v>70.583874512235695</v>
      </c>
      <c r="J191" s="230">
        <f t="shared" si="44"/>
        <v>70.893729688268451</v>
      </c>
      <c r="K191" s="230">
        <f t="shared" si="44"/>
        <v>68.568275217727106</v>
      </c>
      <c r="L191" s="230">
        <f t="shared" si="44"/>
        <v>67.571038411018904</v>
      </c>
      <c r="M191" s="230">
        <f t="shared" si="44"/>
        <v>66.087949494024372</v>
      </c>
      <c r="N191" s="230">
        <f t="shared" si="44"/>
        <v>64.873221690742625</v>
      </c>
      <c r="O191" s="230">
        <f t="shared" si="44"/>
        <v>76.078634066690967</v>
      </c>
      <c r="P191" s="230">
        <f t="shared" si="44"/>
        <v>72.002778490629439</v>
      </c>
      <c r="Q191" s="230">
        <f t="shared" si="44"/>
        <v>72.390349619636908</v>
      </c>
    </row>
    <row r="192" spans="1:17" x14ac:dyDescent="0.25">
      <c r="A192" s="132" t="s">
        <v>83</v>
      </c>
      <c r="B192" s="229">
        <f>IF(B$48=0,0,B$48/NMM!B$10*1000)</f>
        <v>0.52757421428466555</v>
      </c>
      <c r="C192" s="229">
        <f>IF(C$48=0,0,C$48/NMM!C$10*1000)</f>
        <v>0.41884651671414214</v>
      </c>
      <c r="D192" s="229">
        <f>IF(D$48=0,0,D$48/NMM!D$10*1000)</f>
        <v>0.40662000052548969</v>
      </c>
      <c r="E192" s="229">
        <f>IF(E$48=0,0,E$48/NMM!E$10*1000)</f>
        <v>0.39988545031228262</v>
      </c>
      <c r="F192" s="229">
        <f>IF(F$48=0,0,F$48/NMM!F$10*1000)</f>
        <v>0.36144578804647054</v>
      </c>
      <c r="G192" s="229">
        <f>IF(G$48=0,0,G$48/NMM!G$10*1000)</f>
        <v>0.39133058307989188</v>
      </c>
      <c r="H192" s="229">
        <f>IF(H$48=0,0,H$48/NMM!H$10*1000)</f>
        <v>0.36332954507521548</v>
      </c>
      <c r="I192" s="229">
        <f>IF(I$48=0,0,I$48/NMM!I$10*1000)</f>
        <v>0.36649808317616717</v>
      </c>
      <c r="J192" s="229">
        <f>IF(J$48=0,0,J$48/NMM!J$10*1000)</f>
        <v>0.36810696805055204</v>
      </c>
      <c r="K192" s="229">
        <f>IF(K$48=0,0,K$48/NMM!K$10*1000)</f>
        <v>0.3560323318555797</v>
      </c>
      <c r="L192" s="229">
        <f>IF(L$48=0,0,L$48/NMM!L$10*1000)</f>
        <v>0.35085430244508115</v>
      </c>
      <c r="M192" s="229">
        <f>IF(M$48=0,0,M$48/NMM!M$10*1000)</f>
        <v>0.34315354573521678</v>
      </c>
      <c r="N192" s="229">
        <f>IF(N$48=0,0,N$48/NMM!N$10*1000)</f>
        <v>0.3368462210869167</v>
      </c>
      <c r="O192" s="229">
        <f>IF(O$48=0,0,O$48/NMM!O$10*1000)</f>
        <v>0.39502894604163252</v>
      </c>
      <c r="P192" s="229">
        <f>IF(P$48=0,0,P$48/NMM!P$10*1000)</f>
        <v>0.37386556749019689</v>
      </c>
      <c r="Q192" s="229">
        <f>IF(Q$48=0,0,Q$48/NMM!Q$10*1000)</f>
        <v>0.37587798288758401</v>
      </c>
    </row>
    <row r="193" spans="1:17" x14ac:dyDescent="0.25">
      <c r="A193" s="76" t="s">
        <v>82</v>
      </c>
      <c r="B193" s="228">
        <f>IF(B$49=0,0,B$49/NMM!B$10*1000)</f>
        <v>0.54216877171946709</v>
      </c>
      <c r="C193" s="228">
        <f>IF(C$49=0,0,C$49/NMM!C$10*1000)</f>
        <v>0.4304332838059331</v>
      </c>
      <c r="D193" s="228">
        <f>IF(D$49=0,0,D$49/NMM!D$10*1000)</f>
        <v>0.417868539197636</v>
      </c>
      <c r="E193" s="228">
        <f>IF(E$49=0,0,E$49/NMM!E$10*1000)</f>
        <v>0.41094768765046874</v>
      </c>
      <c r="F193" s="228">
        <f>IF(F$49=0,0,F$49/NMM!F$10*1000)</f>
        <v>0.37144464919316972</v>
      </c>
      <c r="G193" s="228">
        <f>IF(G$49=0,0,G$49/NMM!G$10*1000)</f>
        <v>0.40215616271611004</v>
      </c>
      <c r="H193" s="228">
        <f>IF(H$49=0,0,H$49/NMM!H$10*1000)</f>
        <v>0.37338051756360807</v>
      </c>
      <c r="I193" s="228">
        <f>IF(I$49=0,0,I$49/NMM!I$10*1000)</f>
        <v>0.37663670856731085</v>
      </c>
      <c r="J193" s="228">
        <f>IF(J$49=0,0,J$49/NMM!J$10*1000)</f>
        <v>0.37829010085329667</v>
      </c>
      <c r="K193" s="228">
        <f>IF(K$49=0,0,K$49/NMM!K$10*1000)</f>
        <v>0.36588143777323329</v>
      </c>
      <c r="L193" s="228">
        <f>IF(L$49=0,0,L$49/NMM!L$10*1000)</f>
        <v>0.36056016586606893</v>
      </c>
      <c r="M193" s="228">
        <f>IF(M$49=0,0,M$49/NMM!M$10*1000)</f>
        <v>0.35264637915388358</v>
      </c>
      <c r="N193" s="228">
        <f>IF(N$49=0,0,N$49/NMM!N$10*1000)</f>
        <v>0.34616457173264448</v>
      </c>
      <c r="O193" s="228">
        <f>IF(O$49=0,0,O$49/NMM!O$10*1000)</f>
        <v>0.40595683539883093</v>
      </c>
      <c r="P193" s="228">
        <f>IF(P$49=0,0,P$49/NMM!P$10*1000)</f>
        <v>0.38420800339758598</v>
      </c>
      <c r="Q193" s="228">
        <f>IF(Q$49=0,0,Q$49/NMM!Q$10*1000)</f>
        <v>0.38627608927943696</v>
      </c>
    </row>
    <row r="194" spans="1:17" x14ac:dyDescent="0.25">
      <c r="A194" s="76" t="s">
        <v>81</v>
      </c>
      <c r="B194" s="228">
        <f>IF(B$50=0,0,B$50/NMM!B$10*1000)</f>
        <v>0.75144410125146976</v>
      </c>
      <c r="C194" s="228">
        <f>IF(C$50=0,0,C$50/NMM!C$10*1000)</f>
        <v>0.59657908933498727</v>
      </c>
      <c r="D194" s="228">
        <f>IF(D$50=0,0,D$50/NMM!D$10*1000)</f>
        <v>0.57916439540178244</v>
      </c>
      <c r="E194" s="228">
        <f>IF(E$50=0,0,E$50/NMM!E$10*1000)</f>
        <v>0.56957211834336341</v>
      </c>
      <c r="F194" s="228">
        <f>IF(F$50=0,0,F$50/NMM!F$10*1000)</f>
        <v>0.5148210393830156</v>
      </c>
      <c r="G194" s="228">
        <f>IF(G$50=0,0,G$50/NMM!G$10*1000)</f>
        <v>0.55738709423735044</v>
      </c>
      <c r="H194" s="228">
        <f>IF(H$50=0,0,H$50/NMM!H$10*1000)</f>
        <v>0.5175041464589758</v>
      </c>
      <c r="I194" s="228">
        <f>IF(I$50=0,0,I$50/NMM!I$10*1000)</f>
        <v>0.52201721628134956</v>
      </c>
      <c r="J194" s="228">
        <f>IF(J$50=0,0,J$50/NMM!J$10*1000)</f>
        <v>0.52430881245059846</v>
      </c>
      <c r="K194" s="228">
        <f>IF(K$50=0,0,K$50/NMM!K$10*1000)</f>
        <v>0.50711044699262764</v>
      </c>
      <c r="L194" s="228">
        <f>IF(L$50=0,0,L$50/NMM!L$10*1000)</f>
        <v>0.49973518195640604</v>
      </c>
      <c r="M194" s="228">
        <f>IF(M$50=0,0,M$50/NMM!M$10*1000)</f>
        <v>0.4887667000857629</v>
      </c>
      <c r="N194" s="228">
        <f>IF(N$50=0,0,N$50/NMM!N$10*1000)</f>
        <v>0.47978293671501226</v>
      </c>
      <c r="O194" s="228">
        <f>IF(O$50=0,0,O$50/NMM!O$10*1000)</f>
        <v>0.56265481384274285</v>
      </c>
      <c r="P194" s="228">
        <f>IF(P$50=0,0,P$50/NMM!P$10*1000)</f>
        <v>0.53251100555106767</v>
      </c>
      <c r="Q194" s="228">
        <f>IF(Q$50=0,0,Q$50/NMM!Q$10*1000)</f>
        <v>0.53537736565489613</v>
      </c>
    </row>
    <row r="195" spans="1:17" x14ac:dyDescent="0.25">
      <c r="A195" s="76" t="s">
        <v>80</v>
      </c>
      <c r="B195" s="228">
        <f>IF(B$51=0,0,B$51/NMM!B$10*1000)</f>
        <v>0.38616784497593809</v>
      </c>
      <c r="C195" s="228">
        <f>IF(C$51=0,0,C$51/NMM!C$10*1000)</f>
        <v>0.30658256669061729</v>
      </c>
      <c r="D195" s="228">
        <f>IF(D$51=0,0,D$51/NMM!D$10*1000)</f>
        <v>0.29763313876124597</v>
      </c>
      <c r="E195" s="228">
        <f>IF(E$51=0,0,E$51/NMM!E$10*1000)</f>
        <v>0.29270365837289408</v>
      </c>
      <c r="F195" s="228">
        <f>IF(F$51=0,0,F$51/NMM!F$10*1000)</f>
        <v>0.26456702633730711</v>
      </c>
      <c r="G195" s="228">
        <f>IF(G$51=0,0,G$51/NMM!G$10*1000)</f>
        <v>0.28644176278789674</v>
      </c>
      <c r="H195" s="228">
        <f>IF(H$51=0,0,H$51/NMM!H$10*1000)</f>
        <v>0.26594587763927047</v>
      </c>
      <c r="I195" s="228">
        <f>IF(I$51=0,0,I$51/NMM!I$10*1000)</f>
        <v>0.26826514855327394</v>
      </c>
      <c r="J195" s="228">
        <f>IF(J$51=0,0,J$51/NMM!J$10*1000)</f>
        <v>0.26944280202445053</v>
      </c>
      <c r="K195" s="228">
        <f>IF(K$51=0,0,K$51/NMM!K$10*1000)</f>
        <v>0.26060454550616469</v>
      </c>
      <c r="L195" s="228">
        <f>IF(L$51=0,0,L$51/NMM!L$10*1000)</f>
        <v>0.25681438972422321</v>
      </c>
      <c r="M195" s="228">
        <f>IF(M$51=0,0,M$51/NMM!M$10*1000)</f>
        <v>0.25117767636179245</v>
      </c>
      <c r="N195" s="228">
        <f>IF(N$51=0,0,N$51/NMM!N$10*1000)</f>
        <v>0.2465609117416713</v>
      </c>
      <c r="O195" s="228">
        <f>IF(O$51=0,0,O$51/NMM!O$10*1000)</f>
        <v>0.28914884894981357</v>
      </c>
      <c r="P195" s="228">
        <f>IF(P$51=0,0,P$51/NMM!P$10*1000)</f>
        <v>0.27365791693241193</v>
      </c>
      <c r="Q195" s="228">
        <f>IF(Q$51=0,0,Q$51/NMM!Q$10*1000)</f>
        <v>0.27513094214130901</v>
      </c>
    </row>
    <row r="196" spans="1:17" x14ac:dyDescent="0.25">
      <c r="A196" s="129" t="s">
        <v>79</v>
      </c>
      <c r="B196" s="227">
        <f>IF(B$52=0,0,B$52/NMM!B$10*1000)</f>
        <v>0.40075832054608562</v>
      </c>
      <c r="C196" s="227">
        <f>IF(C$52=0,0,C$52/NMM!C$10*1000)</f>
        <v>0.31816609314868188</v>
      </c>
      <c r="D196" s="227">
        <f>IF(D$52=0,0,D$52/NMM!D$10*1000)</f>
        <v>0.30887853139675359</v>
      </c>
      <c r="E196" s="227">
        <f>IF(E$52=0,0,E$52/NMM!E$10*1000)</f>
        <v>0.30376280177994963</v>
      </c>
      <c r="F196" s="227">
        <f>IF(F$52=0,0,F$52/NMM!F$10*1000)</f>
        <v>0.27456309096221543</v>
      </c>
      <c r="G196" s="227">
        <f>IF(G$52=0,0,G$52/NMM!G$10*1000)</f>
        <v>0.29726431468236425</v>
      </c>
      <c r="H196" s="227">
        <f>IF(H$52=0,0,H$52/NMM!H$10*1000)</f>
        <v>0.2759940390311621</v>
      </c>
      <c r="I196" s="227">
        <f>IF(I$52=0,0,I$52/NMM!I$10*1000)</f>
        <v>0.2784009383327995</v>
      </c>
      <c r="J196" s="227">
        <f>IF(J$52=0,0,J$52/NMM!J$10*1000)</f>
        <v>0.2796230867675647</v>
      </c>
      <c r="K196" s="227">
        <f>IF(K$52=0,0,K$52/NMM!K$10*1000)</f>
        <v>0.27045089678617357</v>
      </c>
      <c r="L196" s="227">
        <f>IF(L$52=0,0,L$52/NMM!L$10*1000)</f>
        <v>0.26651753857020521</v>
      </c>
      <c r="M196" s="227">
        <f>IF(M$52=0,0,M$52/NMM!M$10*1000)</f>
        <v>0.2606678547865432</v>
      </c>
      <c r="N196" s="227">
        <f>IF(N$52=0,0,N$52/NMM!N$10*1000)</f>
        <v>0.25587665619352828</v>
      </c>
      <c r="O196" s="227">
        <f>IF(O$52=0,0,O$52/NMM!O$10*1000)</f>
        <v>0.30007368195086626</v>
      </c>
      <c r="P196" s="227">
        <f>IF(P$52=0,0,P$52/NMM!P$10*1000)</f>
        <v>0.2839974602256361</v>
      </c>
      <c r="Q196" s="227">
        <f>IF(Q$52=0,0,Q$52/NMM!Q$10*1000)</f>
        <v>0.28552614034885143</v>
      </c>
    </row>
    <row r="197" spans="1:17" x14ac:dyDescent="0.25">
      <c r="A197" s="127" t="s">
        <v>210</v>
      </c>
      <c r="B197" s="226">
        <f>IF(B$57=0,0,B$57/NMM!B$10*1000)</f>
        <v>3.4853958311498481</v>
      </c>
      <c r="C197" s="226">
        <f>IF(C$57=0,0,C$57/NMM!C$10*1000)</f>
        <v>2.4176285390192684</v>
      </c>
      <c r="D197" s="226">
        <f>IF(D$57=0,0,D$57/NMM!D$10*1000)</f>
        <v>3.4966419005451268</v>
      </c>
      <c r="E197" s="226">
        <f>IF(E$57=0,0,E$57/NMM!E$10*1000)</f>
        <v>4.4651950762592163</v>
      </c>
      <c r="F197" s="226">
        <f>IF(F$57=0,0,F$57/NMM!F$10*1000)</f>
        <v>3.6689363240387034</v>
      </c>
      <c r="G197" s="226">
        <f>IF(G$57=0,0,G$57/NMM!G$10*1000)</f>
        <v>3.2576516125396466</v>
      </c>
      <c r="H197" s="226">
        <f>IF(H$57=0,0,H$57/NMM!H$10*1000)</f>
        <v>3.2866132422937584</v>
      </c>
      <c r="I197" s="226">
        <f>IF(I$57=0,0,I$57/NMM!I$10*1000)</f>
        <v>3.778643500809268</v>
      </c>
      <c r="J197" s="226">
        <f>IF(J$57=0,0,J$57/NMM!J$10*1000)</f>
        <v>3.8743968180842199</v>
      </c>
      <c r="K197" s="226">
        <f>IF(K$57=0,0,K$57/NMM!K$10*1000)</f>
        <v>3.7562673341614721</v>
      </c>
      <c r="L197" s="226">
        <f>IF(L$57=0,0,L$57/NMM!L$10*1000)</f>
        <v>3.4851999478368731</v>
      </c>
      <c r="M197" s="226">
        <f>IF(M$57=0,0,M$57/NMM!M$10*1000)</f>
        <v>4.0783492837817041</v>
      </c>
      <c r="N197" s="226">
        <f>IF(N$57=0,0,N$57/NMM!N$10*1000)</f>
        <v>4.0645385651035477</v>
      </c>
      <c r="O197" s="226">
        <f>IF(O$57=0,0,O$57/NMM!O$10*1000)</f>
        <v>4.2781372818851562</v>
      </c>
      <c r="P197" s="226">
        <f>IF(P$57=0,0,P$57/NMM!P$10*1000)</f>
        <v>3.930001163431295</v>
      </c>
      <c r="Q197" s="226">
        <f>IF(Q$57=0,0,Q$57/NMM!Q$10*1000)</f>
        <v>2.2180607019331191</v>
      </c>
    </row>
    <row r="198" spans="1:17" x14ac:dyDescent="0.25">
      <c r="A198" s="127" t="s">
        <v>209</v>
      </c>
      <c r="B198" s="226">
        <f>IF(B$58=0,0,B$58/NMM!B$10*1000)</f>
        <v>17.913201944600864</v>
      </c>
      <c r="C198" s="226">
        <f>IF(C$58=0,0,C$58/NMM!C$10*1000)</f>
        <v>14.909594467329091</v>
      </c>
      <c r="D198" s="226">
        <f>IF(D$58=0,0,D$58/NMM!D$10*1000)</f>
        <v>12.210735429729274</v>
      </c>
      <c r="E198" s="226">
        <f>IF(E$58=0,0,E$58/NMM!E$10*1000)</f>
        <v>9.9872989117310276</v>
      </c>
      <c r="F198" s="226">
        <f>IF(F$58=0,0,F$58/NMM!F$10*1000)</f>
        <v>9.7499752608735246</v>
      </c>
      <c r="G198" s="226">
        <f>IF(G$58=0,0,G$58/NMM!G$10*1000)</f>
        <v>11.963297397725517</v>
      </c>
      <c r="H198" s="226">
        <f>IF(H$58=0,0,H$58/NMM!H$10*1000)</f>
        <v>10.591268443809298</v>
      </c>
      <c r="I198" s="226">
        <f>IF(I$58=0,0,I$58/NMM!I$10*1000)</f>
        <v>9.77122119494814</v>
      </c>
      <c r="J198" s="226">
        <f>IF(J$58=0,0,J$58/NMM!J$10*1000)</f>
        <v>9.6582320484228497</v>
      </c>
      <c r="K198" s="226">
        <f>IF(K$58=0,0,K$58/NMM!K$10*1000)</f>
        <v>9.3237831032569236</v>
      </c>
      <c r="L198" s="226">
        <f>IF(L$58=0,0,L$58/NMM!L$10*1000)</f>
        <v>9.6143645192734688</v>
      </c>
      <c r="M198" s="226">
        <f>IF(M$58=0,0,M$58/NMM!M$10*1000)</f>
        <v>8.0847549582540736</v>
      </c>
      <c r="N198" s="226">
        <f>IF(N$58=0,0,N$58/NMM!N$10*1000)</f>
        <v>7.8157412100027388</v>
      </c>
      <c r="O198" s="226">
        <f>IF(O$58=0,0,O$58/NMM!O$10*1000)</f>
        <v>10.127557852763289</v>
      </c>
      <c r="P198" s="226">
        <f>IF(P$58=0,0,P$58/NMM!P$10*1000)</f>
        <v>9.819180992622929</v>
      </c>
      <c r="Q198" s="226">
        <f>IF(Q$58=0,0,Q$58/NMM!Q$10*1000)</f>
        <v>13.757806578170651</v>
      </c>
    </row>
    <row r="199" spans="1:17" x14ac:dyDescent="0.25">
      <c r="A199" s="127" t="s">
        <v>208</v>
      </c>
      <c r="B199" s="226">
        <f>IF(B$77=0,0,B$77/NMM!B$10*1000)</f>
        <v>65.834625156335093</v>
      </c>
      <c r="C199" s="226">
        <f>IF(C$77=0,0,C$77/NMM!C$10*1000)</f>
        <v>51.941694838941856</v>
      </c>
      <c r="D199" s="226">
        <f>IF(D$77=0,0,D$77/NMM!D$10*1000)</f>
        <v>51.494851335413571</v>
      </c>
      <c r="E199" s="226">
        <f>IF(E$77=0,0,E$77/NMM!E$10*1000)</f>
        <v>51.596831337367441</v>
      </c>
      <c r="F199" s="226">
        <f>IF(F$77=0,0,F$77/NMM!F$10*1000)</f>
        <v>46.295571734209446</v>
      </c>
      <c r="G199" s="226">
        <f>IF(G$77=0,0,G$77/NMM!G$10*1000)</f>
        <v>49.458569562814112</v>
      </c>
      <c r="H199" s="226">
        <f>IF(H$77=0,0,H$77/NMM!H$10*1000)</f>
        <v>46.163414830674057</v>
      </c>
      <c r="I199" s="226">
        <f>IF(I$77=0,0,I$77/NMM!I$10*1000)</f>
        <v>46.997038713006305</v>
      </c>
      <c r="J199" s="226">
        <f>IF(J$77=0,0,J$77/NMM!J$10*1000)</f>
        <v>47.276992692040508</v>
      </c>
      <c r="K199" s="226">
        <f>IF(K$77=0,0,K$77/NMM!K$10*1000)</f>
        <v>45.734547264874593</v>
      </c>
      <c r="L199" s="226">
        <f>IF(L$77=0,0,L$77/NMM!L$10*1000)</f>
        <v>44.868060414142413</v>
      </c>
      <c r="M199" s="226">
        <f>IF(M$77=0,0,M$77/NMM!M$10*1000)</f>
        <v>44.506194986928215</v>
      </c>
      <c r="N199" s="226">
        <f>IF(N$77=0,0,N$77/NMM!N$10*1000)</f>
        <v>43.745034954463989</v>
      </c>
      <c r="O199" s="226">
        <f>IF(O$77=0,0,O$77/NMM!O$10*1000)</f>
        <v>50.846639291233423</v>
      </c>
      <c r="P199" s="226">
        <f>IF(P$77=0,0,P$77/NMM!P$10*1000)</f>
        <v>48.011928726548518</v>
      </c>
      <c r="Q199" s="226">
        <f>IF(Q$77=0,0,Q$77/NMM!Q$10*1000)</f>
        <v>46.658182717196311</v>
      </c>
    </row>
    <row r="200" spans="1:17" x14ac:dyDescent="0.25">
      <c r="A200" s="72" t="s">
        <v>207</v>
      </c>
      <c r="B200" s="258">
        <f>IF(B$87=0,0,B$87/NMM!B$10*1000)</f>
        <v>11.764194229495189</v>
      </c>
      <c r="C200" s="258">
        <f>IF(C$87=0,0,C$87/NMM!C$10*1000)</f>
        <v>9.3261351711783202</v>
      </c>
      <c r="D200" s="258">
        <f>IF(D$87=0,0,D$87/NMM!D$10*1000)</f>
        <v>9.0985622530735917</v>
      </c>
      <c r="E200" s="258">
        <f>IF(E$87=0,0,E$87/NMM!E$10*1000)</f>
        <v>8.9877512972901883</v>
      </c>
      <c r="F200" s="258">
        <f>IF(F$87=0,0,F$87/NMM!F$10*1000)</f>
        <v>8.1095279605987933</v>
      </c>
      <c r="G200" s="258">
        <f>IF(G$87=0,0,G$87/NMM!G$10*1000)</f>
        <v>8.7522677657831505</v>
      </c>
      <c r="H200" s="258">
        <f>IF(H$87=0,0,H$87/NMM!H$10*1000)</f>
        <v>8.1361950418432336</v>
      </c>
      <c r="I200" s="258">
        <f>IF(I$87=0,0,I$87/NMM!I$10*1000)</f>
        <v>8.2251530085610778</v>
      </c>
      <c r="J200" s="258">
        <f>IF(J$87=0,0,J$87/NMM!J$10*1000)</f>
        <v>8.2643363595744184</v>
      </c>
      <c r="K200" s="258">
        <f>IF(K$87=0,0,K$87/NMM!K$10*1000)</f>
        <v>7.9935978565203403</v>
      </c>
      <c r="L200" s="258">
        <f>IF(L$87=0,0,L$87/NMM!L$10*1000)</f>
        <v>7.8689319512041545</v>
      </c>
      <c r="M200" s="258">
        <f>IF(M$87=0,0,M$87/NMM!M$10*1000)</f>
        <v>7.7222381089371837</v>
      </c>
      <c r="N200" s="258">
        <f>IF(N$87=0,0,N$87/NMM!N$10*1000)</f>
        <v>7.5826756637025738</v>
      </c>
      <c r="O200" s="258">
        <f>IF(O$87=0,0,O$87/NMM!O$10*1000)</f>
        <v>8.8734365146252117</v>
      </c>
      <c r="P200" s="258">
        <f>IF(P$87=0,0,P$87/NMM!P$10*1000)</f>
        <v>8.3934276544297948</v>
      </c>
      <c r="Q200" s="258">
        <f>IF(Q$87=0,0,Q$87/NMM!Q$10*1000)</f>
        <v>7.8981111020247594</v>
      </c>
    </row>
    <row r="201" spans="1:17" x14ac:dyDescent="0.25">
      <c r="A201" s="40"/>
      <c r="B201" s="40"/>
      <c r="C201" s="40"/>
      <c r="D201" s="40"/>
      <c r="E201" s="40"/>
      <c r="F201" s="40"/>
      <c r="G201" s="40"/>
      <c r="H201" s="40"/>
      <c r="I201" s="40"/>
      <c r="J201" s="40"/>
      <c r="K201" s="40"/>
      <c r="L201" s="40"/>
      <c r="M201" s="40"/>
      <c r="N201" s="40"/>
      <c r="O201" s="40"/>
      <c r="P201" s="40"/>
      <c r="Q201" s="40"/>
    </row>
    <row r="202" spans="1:17" x14ac:dyDescent="0.25">
      <c r="A202" s="78" t="s">
        <v>36</v>
      </c>
      <c r="B202" s="230">
        <f t="shared" ref="B202:Q202" si="45">SUM(B203:B208,B209:B210,B211)</f>
        <v>772.6727091141189</v>
      </c>
      <c r="C202" s="230">
        <f t="shared" si="45"/>
        <v>587.39583476478026</v>
      </c>
      <c r="D202" s="230">
        <f t="shared" si="45"/>
        <v>549.73093264395163</v>
      </c>
      <c r="E202" s="230">
        <f t="shared" si="45"/>
        <v>520.48837302061133</v>
      </c>
      <c r="F202" s="230">
        <f t="shared" si="45"/>
        <v>452.3912492657044</v>
      </c>
      <c r="G202" s="230">
        <f t="shared" si="45"/>
        <v>473.36803685951679</v>
      </c>
      <c r="H202" s="230">
        <f t="shared" si="45"/>
        <v>449.73740648857176</v>
      </c>
      <c r="I202" s="230">
        <f t="shared" si="45"/>
        <v>434.01528014077155</v>
      </c>
      <c r="J202" s="230">
        <f t="shared" si="45"/>
        <v>406.31339744342858</v>
      </c>
      <c r="K202" s="230">
        <f t="shared" si="45"/>
        <v>400.22383526057286</v>
      </c>
      <c r="L202" s="230">
        <f t="shared" si="45"/>
        <v>384.43011486574125</v>
      </c>
      <c r="M202" s="230">
        <f t="shared" si="45"/>
        <v>370.41895995726787</v>
      </c>
      <c r="N202" s="230">
        <f t="shared" si="45"/>
        <v>326.21912878396722</v>
      </c>
      <c r="O202" s="230">
        <f t="shared" si="45"/>
        <v>405.71986088066893</v>
      </c>
      <c r="P202" s="230">
        <f t="shared" si="45"/>
        <v>319.62709063348711</v>
      </c>
      <c r="Q202" s="230">
        <f t="shared" si="45"/>
        <v>316.49229885700248</v>
      </c>
    </row>
    <row r="203" spans="1:17" x14ac:dyDescent="0.25">
      <c r="A203" s="132" t="s">
        <v>83</v>
      </c>
      <c r="B203" s="229">
        <f>IF(B$98=0,0,B$98/NMM!B$11*1000)</f>
        <v>4.7434903810063718</v>
      </c>
      <c r="C203" s="229">
        <f>IF(C$98=0,0,C$98/NMM!C$11*1000)</f>
        <v>3.6060630318424045</v>
      </c>
      <c r="D203" s="229">
        <f>IF(D$98=0,0,D$98/NMM!D$11*1000)</f>
        <v>3.3748356327065689</v>
      </c>
      <c r="E203" s="229">
        <f>IF(E$98=0,0,E$98/NMM!E$11*1000)</f>
        <v>3.1953135677324416</v>
      </c>
      <c r="F203" s="229">
        <f>IF(F$98=0,0,F$98/NMM!F$11*1000)</f>
        <v>2.7772606875214318</v>
      </c>
      <c r="G203" s="229">
        <f>IF(G$98=0,0,G$98/NMM!G$11*1000)</f>
        <v>2.9060386150992601</v>
      </c>
      <c r="H203" s="229">
        <f>IF(H$98=0,0,H$98/NMM!H$11*1000)</f>
        <v>2.7609685659833678</v>
      </c>
      <c r="I203" s="229">
        <f>IF(I$98=0,0,I$98/NMM!I$11*1000)</f>
        <v>2.6644493616422942</v>
      </c>
      <c r="J203" s="229">
        <f>IF(J$98=0,0,J$98/NMM!J$11*1000)</f>
        <v>2.4943856172384451</v>
      </c>
      <c r="K203" s="229">
        <f>IF(K$98=0,0,K$98/NMM!K$11*1000)</f>
        <v>2.4570013802928505</v>
      </c>
      <c r="L203" s="229">
        <f>IF(L$98=0,0,L$98/NMM!L$11*1000)</f>
        <v>2.3600426552214273</v>
      </c>
      <c r="M203" s="229">
        <f>IF(M$98=0,0,M$98/NMM!M$11*1000)</f>
        <v>2.2740272210651806</v>
      </c>
      <c r="N203" s="229">
        <f>IF(N$98=0,0,N$98/NMM!N$11*1000)</f>
        <v>2.0026814474412653</v>
      </c>
      <c r="O203" s="229">
        <f>IF(O$98=0,0,O$98/NMM!O$11*1000)</f>
        <v>2.4907418558592522</v>
      </c>
      <c r="P203" s="229">
        <f>IF(P$98=0,0,P$98/NMM!P$11*1000)</f>
        <v>1.9622124763113287</v>
      </c>
      <c r="Q203" s="229">
        <f>IF(Q$98=0,0,Q$98/NMM!Q$11*1000)</f>
        <v>1.9429677761131536</v>
      </c>
    </row>
    <row r="204" spans="1:17" x14ac:dyDescent="0.25">
      <c r="A204" s="76" t="s">
        <v>82</v>
      </c>
      <c r="B204" s="228">
        <f>IF(B$99=0,0,B$99/NMM!B$11*1000)</f>
        <v>4.8747120005104501</v>
      </c>
      <c r="C204" s="228">
        <f>IF(C$99=0,0,C$99/NMM!C$11*1000)</f>
        <v>3.7058194122847223</v>
      </c>
      <c r="D204" s="228">
        <f>IF(D$99=0,0,D$99/NMM!D$11*1000)</f>
        <v>3.4681954504173986</v>
      </c>
      <c r="E204" s="228">
        <f>IF(E$99=0,0,E$99/NMM!E$11*1000)</f>
        <v>3.28370717402289</v>
      </c>
      <c r="F204" s="228">
        <f>IF(F$99=0,0,F$99/NMM!F$11*1000)</f>
        <v>2.8540894814957656</v>
      </c>
      <c r="G204" s="228">
        <f>IF(G$99=0,0,G$99/NMM!G$11*1000)</f>
        <v>2.9864298592644505</v>
      </c>
      <c r="H204" s="228">
        <f>IF(H$99=0,0,H$99/NMM!H$11*1000)</f>
        <v>2.8373466626016071</v>
      </c>
      <c r="I204" s="228">
        <f>IF(I$99=0,0,I$99/NMM!I$11*1000)</f>
        <v>2.7381573977587563</v>
      </c>
      <c r="J204" s="228">
        <f>IF(J$99=0,0,J$99/NMM!J$11*1000)</f>
        <v>2.5633890923318776</v>
      </c>
      <c r="K204" s="228">
        <f>IF(K$99=0,0,K$99/NMM!K$11*1000)</f>
        <v>2.5249706759694619</v>
      </c>
      <c r="L204" s="228">
        <f>IF(L$99=0,0,L$99/NMM!L$11*1000)</f>
        <v>2.4253297317077416</v>
      </c>
      <c r="M204" s="228">
        <f>IF(M$99=0,0,M$99/NMM!M$11*1000)</f>
        <v>2.3369348082586483</v>
      </c>
      <c r="N204" s="228">
        <f>IF(N$99=0,0,N$99/NMM!N$11*1000)</f>
        <v>2.0580826566302384</v>
      </c>
      <c r="O204" s="228">
        <f>IF(O$99=0,0,O$99/NMM!O$11*1000)</f>
        <v>2.5596445317034271</v>
      </c>
      <c r="P204" s="228">
        <f>IF(P$99=0,0,P$99/NMM!P$11*1000)</f>
        <v>2.0164941714916726</v>
      </c>
      <c r="Q204" s="228">
        <f>IF(Q$99=0,0,Q$99/NMM!Q$11*1000)</f>
        <v>1.9967170952319824</v>
      </c>
    </row>
    <row r="205" spans="1:17" x14ac:dyDescent="0.25">
      <c r="A205" s="76" t="s">
        <v>81</v>
      </c>
      <c r="B205" s="228">
        <f>IF(B$100=0,0,B$100/NMM!B$11*1000)</f>
        <v>9.5408367835919989</v>
      </c>
      <c r="C205" s="228">
        <f>IF(C$100=0,0,C$100/NMM!C$11*1000)</f>
        <v>7.2530681111772424</v>
      </c>
      <c r="D205" s="228">
        <f>IF(D$100=0,0,D$100/NMM!D$11*1000)</f>
        <v>6.787988033459988</v>
      </c>
      <c r="E205" s="228">
        <f>IF(E$100=0,0,E$100/NMM!E$11*1000)</f>
        <v>6.4269056693363442</v>
      </c>
      <c r="F205" s="228">
        <f>IF(F$100=0,0,F$100/NMM!F$11*1000)</f>
        <v>5.5860534747214636</v>
      </c>
      <c r="G205" s="228">
        <f>IF(G$100=0,0,G$100/NMM!G$11*1000)</f>
        <v>5.8450714318926185</v>
      </c>
      <c r="H205" s="228">
        <f>IF(H$100=0,0,H$100/NMM!H$11*1000)</f>
        <v>5.5532842562835985</v>
      </c>
      <c r="I205" s="228">
        <f>IF(I$100=0,0,I$100/NMM!I$11*1000)</f>
        <v>5.3591500004647896</v>
      </c>
      <c r="J205" s="228">
        <f>IF(J$100=0,0,J$100/NMM!J$11*1000)</f>
        <v>5.0170916641265189</v>
      </c>
      <c r="K205" s="228">
        <f>IF(K$100=0,0,K$100/NMM!K$11*1000)</f>
        <v>4.9418987419683482</v>
      </c>
      <c r="L205" s="228">
        <f>IF(L$100=0,0,L$100/NMM!L$11*1000)</f>
        <v>4.7468804545157726</v>
      </c>
      <c r="M205" s="228">
        <f>IF(M$100=0,0,M$100/NMM!M$11*1000)</f>
        <v>4.5738729954007322</v>
      </c>
      <c r="N205" s="228">
        <f>IF(N$100=0,0,N$100/NMM!N$11*1000)</f>
        <v>4.0281006779465889</v>
      </c>
      <c r="O205" s="228">
        <f>IF(O$100=0,0,O$100/NMM!O$11*1000)</f>
        <v>5.0097627713060664</v>
      </c>
      <c r="P205" s="228">
        <f>IF(P$100=0,0,P$100/NMM!P$11*1000)</f>
        <v>3.9467032643676236</v>
      </c>
      <c r="Q205" s="228">
        <f>IF(Q$100=0,0,Q$100/NMM!Q$11*1000)</f>
        <v>3.9079953660075577</v>
      </c>
    </row>
    <row r="206" spans="1:17" x14ac:dyDescent="0.25">
      <c r="A206" s="76" t="s">
        <v>80</v>
      </c>
      <c r="B206" s="228">
        <f>IF(B$101=0,0,B$101/NMM!B$11*1000)</f>
        <v>3.7849435165110763</v>
      </c>
      <c r="C206" s="228">
        <f>IF(C$101=0,0,C$101/NMM!C$11*1000)</f>
        <v>2.8773632486225238</v>
      </c>
      <c r="D206" s="228">
        <f>IF(D$101=0,0,D$101/NMM!D$11*1000)</f>
        <v>2.6928614208749093</v>
      </c>
      <c r="E206" s="228">
        <f>IF(E$101=0,0,E$101/NMM!E$11*1000)</f>
        <v>2.5496165059879226</v>
      </c>
      <c r="F206" s="228">
        <f>IF(F$101=0,0,F$101/NMM!F$11*1000)</f>
        <v>2.2160421943693658</v>
      </c>
      <c r="G206" s="228">
        <f>IF(G$101=0,0,G$101/NMM!G$11*1000)</f>
        <v>2.3187971580996867</v>
      </c>
      <c r="H206" s="228">
        <f>IF(H$101=0,0,H$101/NMM!H$11*1000)</f>
        <v>2.2030423240560162</v>
      </c>
      <c r="I206" s="228">
        <f>IF(I$101=0,0,I$101/NMM!I$11*1000)</f>
        <v>2.12602736094945</v>
      </c>
      <c r="J206" s="228">
        <f>IF(J$101=0,0,J$101/NMM!J$11*1000)</f>
        <v>1.9903294644485234</v>
      </c>
      <c r="K206" s="228">
        <f>IF(K$101=0,0,K$101/NMM!K$11*1000)</f>
        <v>1.9604996948312985</v>
      </c>
      <c r="L206" s="228">
        <f>IF(L$101=0,0,L$101/NMM!L$11*1000)</f>
        <v>1.8831340277061539</v>
      </c>
      <c r="M206" s="228">
        <f>IF(M$101=0,0,M$101/NMM!M$11*1000)</f>
        <v>1.8145002720368741</v>
      </c>
      <c r="N206" s="228">
        <f>IF(N$101=0,0,N$101/NMM!N$11*1000)</f>
        <v>1.5979870414582071</v>
      </c>
      <c r="O206" s="228">
        <f>IF(O$101=0,0,O$101/NMM!O$11*1000)</f>
        <v>1.9874220207941389</v>
      </c>
      <c r="P206" s="228">
        <f>IF(P$101=0,0,P$101/NMM!P$11*1000)</f>
        <v>1.5656958892485486</v>
      </c>
      <c r="Q206" s="228">
        <f>IF(Q$101=0,0,Q$101/NMM!Q$11*1000)</f>
        <v>1.5503400863710002</v>
      </c>
    </row>
    <row r="207" spans="1:17" x14ac:dyDescent="0.25">
      <c r="A207" s="129" t="s">
        <v>79</v>
      </c>
      <c r="B207" s="227">
        <f>IF(B$102=0,0,B$102/NMM!B$11*1000)</f>
        <v>4.2818817848537751</v>
      </c>
      <c r="C207" s="227">
        <f>IF(C$102=0,0,C$102/NMM!C$11*1000)</f>
        <v>3.2551421781959404</v>
      </c>
      <c r="D207" s="227">
        <f>IF(D$102=0,0,D$102/NMM!D$11*1000)</f>
        <v>3.046416470121712</v>
      </c>
      <c r="E207" s="227">
        <f>IF(E$102=0,0,E$102/NMM!E$11*1000)</f>
        <v>2.8843644370723758</v>
      </c>
      <c r="F207" s="227">
        <f>IF(F$102=0,0,F$102/NMM!F$11*1000)</f>
        <v>2.5069940053647848</v>
      </c>
      <c r="G207" s="227">
        <f>IF(G$102=0,0,G$102/NMM!G$11*1000)</f>
        <v>2.6232400221364554</v>
      </c>
      <c r="H207" s="227">
        <f>IF(H$102=0,0,H$102/NMM!H$11*1000)</f>
        <v>2.4922873373108567</v>
      </c>
      <c r="I207" s="227">
        <f>IF(I$102=0,0,I$102/NMM!I$11*1000)</f>
        <v>2.4051608144846544</v>
      </c>
      <c r="J207" s="227">
        <f>IF(J$102=0,0,J$102/NMM!J$11*1000)</f>
        <v>2.2516466738546539</v>
      </c>
      <c r="K207" s="227">
        <f>IF(K$102=0,0,K$102/NMM!K$11*1000)</f>
        <v>2.2179004510607885</v>
      </c>
      <c r="L207" s="227">
        <f>IF(L$102=0,0,L$102/NMM!L$11*1000)</f>
        <v>2.1303771790777022</v>
      </c>
      <c r="M207" s="227">
        <f>IF(M$102=0,0,M$102/NMM!M$11*1000)</f>
        <v>2.052732261275259</v>
      </c>
      <c r="N207" s="227">
        <f>IF(N$102=0,0,N$102/NMM!N$11*1000)</f>
        <v>1.8077922630558889</v>
      </c>
      <c r="O207" s="227">
        <f>IF(O$102=0,0,O$102/NMM!O$11*1000)</f>
        <v>2.2483575019106365</v>
      </c>
      <c r="P207" s="227">
        <f>IF(P$102=0,0,P$102/NMM!P$11*1000)</f>
        <v>1.7712614942728633</v>
      </c>
      <c r="Q207" s="227">
        <f>IF(Q$102=0,0,Q$102/NMM!Q$11*1000)</f>
        <v>1.7538895751553518</v>
      </c>
    </row>
    <row r="208" spans="1:17" x14ac:dyDescent="0.25">
      <c r="A208" s="127" t="s">
        <v>206</v>
      </c>
      <c r="B208" s="226">
        <f>IF(B$107=0,0,B$107/NMM!B$11*1000)</f>
        <v>620.55768552720463</v>
      </c>
      <c r="C208" s="226">
        <f>IF(C$107=0,0,C$107/NMM!C$11*1000)</f>
        <v>483.08598354996934</v>
      </c>
      <c r="D208" s="226">
        <f>IF(D$107=0,0,D$107/NMM!D$11*1000)</f>
        <v>416.17980384321447</v>
      </c>
      <c r="E208" s="226">
        <f>IF(E$107=0,0,E$107/NMM!E$11*1000)</f>
        <v>363.15468222371777</v>
      </c>
      <c r="F208" s="226">
        <f>IF(F$107=0,0,F$107/NMM!F$11*1000)</f>
        <v>326.26214678549786</v>
      </c>
      <c r="G208" s="226">
        <f>IF(G$107=0,0,G$107/NMM!G$11*1000)</f>
        <v>361.37496588393714</v>
      </c>
      <c r="H208" s="226">
        <f>IF(H$107=0,0,H$107/NMM!H$11*1000)</f>
        <v>335.83598491970696</v>
      </c>
      <c r="I208" s="226">
        <f>IF(I$107=0,0,I$107/NMM!I$11*1000)</f>
        <v>311.41005915666312</v>
      </c>
      <c r="J208" s="226">
        <f>IF(J$107=0,0,J$107/NMM!J$11*1000)</f>
        <v>289.5135864539069</v>
      </c>
      <c r="K208" s="226">
        <f>IF(K$107=0,0,K$107/NMM!K$11*1000)</f>
        <v>284.94173750068404</v>
      </c>
      <c r="L208" s="226">
        <f>IF(L$107=0,0,L$107/NMM!L$11*1000)</f>
        <v>279.1797562350306</v>
      </c>
      <c r="M208" s="226">
        <f>IF(M$107=0,0,M$107/NMM!M$11*1000)</f>
        <v>252.29366629640066</v>
      </c>
      <c r="N208" s="226">
        <f>IF(N$107=0,0,N$107/NMM!N$11*1000)</f>
        <v>220.81990430455474</v>
      </c>
      <c r="O208" s="226">
        <f>IF(O$107=0,0,O$107/NMM!O$11*1000)</f>
        <v>286.23236165488544</v>
      </c>
      <c r="P208" s="226">
        <f>IF(P$107=0,0,P$107/NMM!P$11*1000)</f>
        <v>227.84527085987804</v>
      </c>
      <c r="Q208" s="226">
        <f>IF(Q$107=0,0,Q$107/NMM!Q$11*1000)</f>
        <v>250.20606905581312</v>
      </c>
    </row>
    <row r="209" spans="1:17" x14ac:dyDescent="0.25">
      <c r="A209" s="127" t="s">
        <v>205</v>
      </c>
      <c r="B209" s="226">
        <f>IF(B$115=0,0,B$115/NMM!B$11*1000)</f>
        <v>36.178785915285481</v>
      </c>
      <c r="C209" s="226">
        <f>IF(C$115=0,0,C$115/NMM!C$11*1000)</f>
        <v>21.445391570442808</v>
      </c>
      <c r="D209" s="226">
        <f>IF(D$115=0,0,D$115/NMM!D$11*1000)</f>
        <v>39.282132514146809</v>
      </c>
      <c r="E209" s="226">
        <f>IF(E$115=0,0,E$115/NMM!E$11*1000)</f>
        <v>53.707836611923469</v>
      </c>
      <c r="F209" s="226">
        <f>IF(F$115=0,0,F$115/NMM!F$11*1000)</f>
        <v>41.002434388381197</v>
      </c>
      <c r="G209" s="226">
        <f>IF(G$115=0,0,G$115/NMM!G$11*1000)</f>
        <v>32.217862834507336</v>
      </c>
      <c r="H209" s="226">
        <f>IF(H$115=0,0,H$115/NMM!H$11*1000)</f>
        <v>34.619330793221486</v>
      </c>
      <c r="I209" s="226">
        <f>IF(I$115=0,0,I$115/NMM!I$11*1000)</f>
        <v>40.192157588086069</v>
      </c>
      <c r="J209" s="226">
        <f>IF(J$115=0,0,J$115/NMM!J$11*1000)</f>
        <v>38.706977223657432</v>
      </c>
      <c r="K209" s="226">
        <f>IF(K$115=0,0,K$115/NMM!K$11*1000)</f>
        <v>38.251345066383671</v>
      </c>
      <c r="L209" s="226">
        <f>IF(L$115=0,0,L$115/NMM!L$11*1000)</f>
        <v>33.81036682350743</v>
      </c>
      <c r="M209" s="226">
        <f>IF(M$115=0,0,M$115/NMM!M$11*1000)</f>
        <v>41.513525768555404</v>
      </c>
      <c r="N209" s="226">
        <f>IF(N$115=0,0,N$115/NMM!N$11*1000)</f>
        <v>37.292035422215839</v>
      </c>
      <c r="O209" s="226">
        <f>IF(O$115=0,0,O$115/NMM!O$11*1000)</f>
        <v>40.178786522577091</v>
      </c>
      <c r="P209" s="226">
        <f>IF(P$115=0,0,P$115/NMM!P$11*1000)</f>
        <v>30.396002303267753</v>
      </c>
      <c r="Q209" s="226">
        <f>IF(Q$115=0,0,Q$115/NMM!Q$11*1000)</f>
        <v>16.946587650674005</v>
      </c>
    </row>
    <row r="210" spans="1:17" x14ac:dyDescent="0.25">
      <c r="A210" s="127" t="s">
        <v>204</v>
      </c>
      <c r="B210" s="226">
        <f>IF(B$116=0,0,B$116/NMM!B$11*1000)</f>
        <v>56.427764234592573</v>
      </c>
      <c r="C210" s="226">
        <f>IF(C$116=0,0,C$116/NMM!C$11*1000)</f>
        <v>43.031115799388644</v>
      </c>
      <c r="D210" s="226">
        <f>IF(D$116=0,0,D$116/NMM!D$11*1000)</f>
        <v>39.846950266386472</v>
      </c>
      <c r="E210" s="226">
        <f>IF(E$116=0,0,E$116/NMM!E$11*1000)</f>
        <v>37.362031084794118</v>
      </c>
      <c r="F210" s="226">
        <f>IF(F$116=0,0,F$116/NMM!F$11*1000)</f>
        <v>32.599440640258592</v>
      </c>
      <c r="G210" s="226">
        <f>IF(G$116=0,0,G$116/NMM!G$11*1000)</f>
        <v>34.347384217634826</v>
      </c>
      <c r="H210" s="226">
        <f>IF(H$116=0,0,H$116/NMM!H$11*1000)</f>
        <v>32.544066460071789</v>
      </c>
      <c r="I210" s="226">
        <f>IF(I$116=0,0,I$116/NMM!I$11*1000)</f>
        <v>31.256347074430291</v>
      </c>
      <c r="J210" s="226">
        <f>IF(J$116=0,0,J$116/NMM!J$11*1000)</f>
        <v>29.23745773121604</v>
      </c>
      <c r="K210" s="226">
        <f>IF(K$116=0,0,K$116/NMM!K$11*1000)</f>
        <v>28.79651230553236</v>
      </c>
      <c r="L210" s="226">
        <f>IF(L$116=0,0,L$116/NMM!L$11*1000)</f>
        <v>27.724977362613906</v>
      </c>
      <c r="M210" s="226">
        <f>IF(M$116=0,0,M$116/NMM!M$11*1000)</f>
        <v>26.516861956179522</v>
      </c>
      <c r="N210" s="226">
        <f>IF(N$116=0,0,N$116/NMM!N$11*1000)</f>
        <v>23.336574901610255</v>
      </c>
      <c r="O210" s="226">
        <f>IF(O$116=0,0,O$116/NMM!O$11*1000)</f>
        <v>29.160943739948703</v>
      </c>
      <c r="P210" s="226">
        <f>IF(P$116=0,0,P$116/NMM!P$11*1000)</f>
        <v>23.000863504041149</v>
      </c>
      <c r="Q210" s="226">
        <f>IF(Q$116=0,0,Q$116/NMM!Q$11*1000)</f>
        <v>23.066161732573345</v>
      </c>
    </row>
    <row r="211" spans="1:17" x14ac:dyDescent="0.25">
      <c r="A211" s="72" t="s">
        <v>203</v>
      </c>
      <c r="B211" s="224">
        <f>IF(B$124=0,0,B$124/NMM!B$11*1000)</f>
        <v>32.282608970562428</v>
      </c>
      <c r="C211" s="224">
        <f>IF(C$124=0,0,C$124/NMM!C$11*1000)</f>
        <v>19.135887862856663</v>
      </c>
      <c r="D211" s="224">
        <f>IF(D$124=0,0,D$124/NMM!D$11*1000)</f>
        <v>35.051749012623304</v>
      </c>
      <c r="E211" s="224">
        <f>IF(E$124=0,0,E$124/NMM!E$11*1000)</f>
        <v>47.923915746024015</v>
      </c>
      <c r="F211" s="224">
        <f>IF(F$124=0,0,F$124/NMM!F$11*1000)</f>
        <v>36.586787608093992</v>
      </c>
      <c r="G211" s="224">
        <f>IF(G$124=0,0,G$124/NMM!G$11*1000)</f>
        <v>28.748246836945015</v>
      </c>
      <c r="H211" s="224">
        <f>IF(H$124=0,0,H$124/NMM!H$11*1000)</f>
        <v>30.891095169336094</v>
      </c>
      <c r="I211" s="224">
        <f>IF(I$124=0,0,I$124/NMM!I$11*1000)</f>
        <v>35.863771386292193</v>
      </c>
      <c r="J211" s="224">
        <f>IF(J$124=0,0,J$124/NMM!J$11*1000)</f>
        <v>34.53853352264818</v>
      </c>
      <c r="K211" s="224">
        <f>IF(K$124=0,0,K$124/NMM!K$11*1000)</f>
        <v>34.131969443850046</v>
      </c>
      <c r="L211" s="224">
        <f>IF(L$124=0,0,L$124/NMM!L$11*1000)</f>
        <v>30.169250396360482</v>
      </c>
      <c r="M211" s="224">
        <f>IF(M$124=0,0,M$124/NMM!M$11*1000)</f>
        <v>37.042838378095588</v>
      </c>
      <c r="N211" s="224">
        <f>IF(N$124=0,0,N$124/NMM!N$11*1000)</f>
        <v>33.275970069054139</v>
      </c>
      <c r="O211" s="224">
        <f>IF(O$124=0,0,O$124/NMM!O$11*1000)</f>
        <v>35.851840281684176</v>
      </c>
      <c r="P211" s="224">
        <f>IF(P$124=0,0,P$124/NMM!P$11*1000)</f>
        <v>27.12258667060815</v>
      </c>
      <c r="Q211" s="224">
        <f>IF(Q$124=0,0,Q$124/NMM!Q$11*1000)</f>
        <v>15.121570519062958</v>
      </c>
    </row>
  </sheetData>
  <pageMargins left="0.39370078740157483" right="0.39370078740157483" top="0.39370078740157483" bottom="0.39370078740157483" header="0.31496062992125984" footer="0.31496062992125984"/>
  <pageSetup paperSize="9" scale="35" orientation="portrait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>
    <tabColor theme="4" tint="0.79998168889431442"/>
    <pageSetUpPr fitToPage="1"/>
  </sheetPr>
  <dimension ref="A1:Q211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17" width="9.7109375" style="14" customWidth="1"/>
    <col min="18" max="16384" width="9.140625" style="13"/>
  </cols>
  <sheetData>
    <row r="1" spans="1:17" ht="12.75" x14ac:dyDescent="0.25">
      <c r="A1" s="12" t="s">
        <v>369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2" spans="1:17" x14ac:dyDescent="0.25">
      <c r="A2" s="40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</row>
    <row r="3" spans="1:17" ht="12.75" x14ac:dyDescent="0.25">
      <c r="A3" s="80" t="s">
        <v>130</v>
      </c>
      <c r="B3" s="233"/>
      <c r="C3" s="233"/>
      <c r="D3" s="233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3"/>
      <c r="Q3" s="233"/>
    </row>
    <row r="4" spans="1:17" x14ac:dyDescent="0.25">
      <c r="A4" s="40"/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</row>
    <row r="5" spans="1:17" ht="12.75" x14ac:dyDescent="0.25">
      <c r="A5" s="97" t="s">
        <v>38</v>
      </c>
      <c r="B5" s="96">
        <v>226.2672246389491</v>
      </c>
      <c r="C5" s="96">
        <v>185.85211259713401</v>
      </c>
      <c r="D5" s="96">
        <v>180.70518507374433</v>
      </c>
      <c r="E5" s="96">
        <v>177.500077989261</v>
      </c>
      <c r="F5" s="96">
        <v>163.13543254416959</v>
      </c>
      <c r="G5" s="96">
        <v>197.03981274968098</v>
      </c>
      <c r="H5" s="96">
        <v>188.30076173404348</v>
      </c>
      <c r="I5" s="96">
        <v>197.27032309920494</v>
      </c>
      <c r="J5" s="96">
        <v>190.93039944243699</v>
      </c>
      <c r="K5" s="96">
        <v>158.27120396554753</v>
      </c>
      <c r="L5" s="96">
        <v>150.0958528622748</v>
      </c>
      <c r="M5" s="96">
        <v>165.0350752377081</v>
      </c>
      <c r="N5" s="96">
        <v>146.83730800572701</v>
      </c>
      <c r="O5" s="96">
        <v>182.42310914197529</v>
      </c>
      <c r="P5" s="96">
        <v>194.55798943274004</v>
      </c>
      <c r="Q5" s="96">
        <v>200.66903762111889</v>
      </c>
    </row>
    <row r="6" spans="1:17" x14ac:dyDescent="0.25">
      <c r="A6" s="132" t="s">
        <v>83</v>
      </c>
      <c r="B6" s="160">
        <v>0.8163090414763351</v>
      </c>
      <c r="C6" s="160">
        <v>0.66467698507544615</v>
      </c>
      <c r="D6" s="160">
        <v>0.64764842102963271</v>
      </c>
      <c r="E6" s="160">
        <v>0.63956628068050903</v>
      </c>
      <c r="F6" s="160">
        <v>0.58026686912578207</v>
      </c>
      <c r="G6" s="160">
        <v>0.71212485563507655</v>
      </c>
      <c r="H6" s="160">
        <v>0.68396093709732408</v>
      </c>
      <c r="I6" s="160">
        <v>0.72180516252496218</v>
      </c>
      <c r="J6" s="160">
        <v>0.69357330558058139</v>
      </c>
      <c r="K6" s="160">
        <v>0.56779451944425385</v>
      </c>
      <c r="L6" s="160">
        <v>0.53667948882935523</v>
      </c>
      <c r="M6" s="160">
        <v>0.58687588774216148</v>
      </c>
      <c r="N6" s="160">
        <v>0.52168342420264391</v>
      </c>
      <c r="O6" s="160">
        <v>0.65200448762017482</v>
      </c>
      <c r="P6" s="160">
        <v>0.69590029526568808</v>
      </c>
      <c r="Q6" s="160">
        <v>0.71619840725057016</v>
      </c>
    </row>
    <row r="7" spans="1:17" x14ac:dyDescent="0.25">
      <c r="A7" s="76" t="s">
        <v>82</v>
      </c>
      <c r="B7" s="159">
        <v>8.4905733387270713E-2</v>
      </c>
      <c r="C7" s="159">
        <v>6.9134217576967513E-2</v>
      </c>
      <c r="D7" s="159">
        <v>6.7363046800484314E-2</v>
      </c>
      <c r="E7" s="159">
        <v>6.6522409224744436E-2</v>
      </c>
      <c r="F7" s="159">
        <v>6.0354573550179452E-2</v>
      </c>
      <c r="G7" s="159">
        <v>7.406935371149298E-2</v>
      </c>
      <c r="H7" s="159">
        <v>7.1139975207755626E-2</v>
      </c>
      <c r="I7" s="159">
        <v>7.5076219388753057E-2</v>
      </c>
      <c r="J7" s="159">
        <v>7.2139774492330028E-2</v>
      </c>
      <c r="K7" s="159">
        <v>5.9057302611151961E-2</v>
      </c>
      <c r="L7" s="159">
        <v>5.5820973770609614E-2</v>
      </c>
      <c r="M7" s="159">
        <v>6.1041989153930408E-2</v>
      </c>
      <c r="N7" s="159">
        <v>5.4261206819172812E-2</v>
      </c>
      <c r="O7" s="159">
        <v>6.7816128917380689E-2</v>
      </c>
      <c r="P7" s="159">
        <v>7.2381808765821926E-2</v>
      </c>
      <c r="Q7" s="159">
        <v>7.4493050950934142E-2</v>
      </c>
    </row>
    <row r="8" spans="1:17" x14ac:dyDescent="0.25">
      <c r="A8" s="76" t="s">
        <v>81</v>
      </c>
      <c r="B8" s="159">
        <v>1.9792099377067045</v>
      </c>
      <c r="C8" s="159">
        <v>1.6115652619099301</v>
      </c>
      <c r="D8" s="159">
        <v>1.5702780759645252</v>
      </c>
      <c r="E8" s="159">
        <v>1.5506822468309946</v>
      </c>
      <c r="F8" s="159">
        <v>1.406905835342261</v>
      </c>
      <c r="G8" s="159">
        <v>1.7266066153228514</v>
      </c>
      <c r="H8" s="159">
        <v>1.6583208257230335</v>
      </c>
      <c r="I8" s="159">
        <v>1.7500773336697435</v>
      </c>
      <c r="J8" s="159">
        <v>1.681626821688182</v>
      </c>
      <c r="K8" s="159">
        <v>1.3766655743847336</v>
      </c>
      <c r="L8" s="159">
        <v>1.3012245653109158</v>
      </c>
      <c r="M8" s="159">
        <v>1.4229299569180431</v>
      </c>
      <c r="N8" s="159">
        <v>1.2648653451778142</v>
      </c>
      <c r="O8" s="159">
        <v>1.5808397258388425</v>
      </c>
      <c r="P8" s="159">
        <v>1.6872688039224775</v>
      </c>
      <c r="Q8" s="159">
        <v>1.7364832838754438</v>
      </c>
    </row>
    <row r="9" spans="1:17" x14ac:dyDescent="0.25">
      <c r="A9" s="76" t="s">
        <v>80</v>
      </c>
      <c r="B9" s="159">
        <v>0.16198624655460278</v>
      </c>
      <c r="C9" s="159">
        <v>0.13189677501167626</v>
      </c>
      <c r="D9" s="159">
        <v>0.12851767097895933</v>
      </c>
      <c r="E9" s="159">
        <v>0.12691387203424309</v>
      </c>
      <c r="F9" s="159">
        <v>0.11514665078274929</v>
      </c>
      <c r="G9" s="159">
        <v>0.14131220724192919</v>
      </c>
      <c r="H9" s="159">
        <v>0.13572343237800116</v>
      </c>
      <c r="I9" s="159">
        <v>0.14323314220517952</v>
      </c>
      <c r="J9" s="159">
        <v>0.13763088582024968</v>
      </c>
      <c r="K9" s="159">
        <v>0.11267167009777079</v>
      </c>
      <c r="L9" s="159">
        <v>0.1064972842161401</v>
      </c>
      <c r="M9" s="159">
        <v>0.11645812727594188</v>
      </c>
      <c r="N9" s="159">
        <v>0.10352150409054212</v>
      </c>
      <c r="O9" s="159">
        <v>0.12938207752218178</v>
      </c>
      <c r="P9" s="159">
        <v>0.13809264761107828</v>
      </c>
      <c r="Q9" s="159">
        <v>0.14212055224708417</v>
      </c>
    </row>
    <row r="10" spans="1:17" x14ac:dyDescent="0.25">
      <c r="A10" s="129" t="s">
        <v>79</v>
      </c>
      <c r="B10" s="158">
        <v>0.76805331006504818</v>
      </c>
      <c r="C10" s="158">
        <v>0.62538491254240591</v>
      </c>
      <c r="D10" s="158">
        <v>0.60936298418376889</v>
      </c>
      <c r="E10" s="158">
        <v>0.60175861582307011</v>
      </c>
      <c r="F10" s="158">
        <v>0.54596466155405088</v>
      </c>
      <c r="G10" s="158">
        <v>0.67002792418044188</v>
      </c>
      <c r="H10" s="158">
        <v>0.64352890266010965</v>
      </c>
      <c r="I10" s="158">
        <v>0.67913598420606136</v>
      </c>
      <c r="J10" s="158">
        <v>0.65257304042658437</v>
      </c>
      <c r="K10" s="158">
        <v>0.53422960905498562</v>
      </c>
      <c r="L10" s="158">
        <v>0.50495392908294034</v>
      </c>
      <c r="M10" s="158">
        <v>0.55218299109185853</v>
      </c>
      <c r="N10" s="158">
        <v>0.49084434988035736</v>
      </c>
      <c r="O10" s="158">
        <v>0.61346154391266583</v>
      </c>
      <c r="P10" s="158">
        <v>0.65476247119278153</v>
      </c>
      <c r="Q10" s="158">
        <v>0.67386066967636626</v>
      </c>
    </row>
    <row r="11" spans="1:17" x14ac:dyDescent="0.25">
      <c r="A11" s="92" t="s">
        <v>125</v>
      </c>
      <c r="B11" s="91">
        <v>0.12549897138987376</v>
      </c>
      <c r="C11" s="91">
        <v>0.10218712974516184</v>
      </c>
      <c r="D11" s="91">
        <v>9.9569166249215316E-2</v>
      </c>
      <c r="E11" s="91">
        <v>9.8326621760660787E-2</v>
      </c>
      <c r="F11" s="91">
        <v>8.9209957879682847E-2</v>
      </c>
      <c r="G11" s="91">
        <v>0.10948174323995323</v>
      </c>
      <c r="H11" s="91">
        <v>0.10515183553685621</v>
      </c>
      <c r="I11" s="91">
        <v>0.11096998910725595</v>
      </c>
      <c r="J11" s="91">
        <v>0.10662963658520368</v>
      </c>
      <c r="K11" s="91">
        <v>8.7292464655528729E-2</v>
      </c>
      <c r="L11" s="91">
        <v>8.2508854357801323E-2</v>
      </c>
      <c r="M11" s="91">
        <v>9.0226025319965139E-2</v>
      </c>
      <c r="N11" s="91">
        <v>8.0203366374788587E-2</v>
      </c>
      <c r="O11" s="91">
        <v>0.1002388658956018</v>
      </c>
      <c r="P11" s="91">
        <v>0.10698738689431156</v>
      </c>
      <c r="Q11" s="91">
        <v>0.11010800916581318</v>
      </c>
    </row>
    <row r="12" spans="1:17" x14ac:dyDescent="0.25">
      <c r="A12" s="92" t="s">
        <v>26</v>
      </c>
      <c r="B12" s="91">
        <v>0.2088462004842154</v>
      </c>
      <c r="C12" s="91">
        <v>0.17005234026473134</v>
      </c>
      <c r="D12" s="91">
        <v>0.16569571707428088</v>
      </c>
      <c r="E12" s="91">
        <v>0.16362796550234929</v>
      </c>
      <c r="F12" s="91">
        <v>0.14845668089700348</v>
      </c>
      <c r="G12" s="91">
        <v>0.18219150200857803</v>
      </c>
      <c r="H12" s="91">
        <v>0.17498598659897435</v>
      </c>
      <c r="I12" s="91">
        <v>0.18466813182737496</v>
      </c>
      <c r="J12" s="91">
        <v>0.17744523491472483</v>
      </c>
      <c r="K12" s="91">
        <v>0.14526572905187043</v>
      </c>
      <c r="L12" s="91">
        <v>0.13730519499957183</v>
      </c>
      <c r="M12" s="91">
        <v>0.15014754594544641</v>
      </c>
      <c r="N12" s="91">
        <v>0.13346857068160489</v>
      </c>
      <c r="O12" s="91">
        <v>0.16681018219749644</v>
      </c>
      <c r="P12" s="91">
        <v>0.17804057678846119</v>
      </c>
      <c r="Q12" s="91">
        <v>0.18323368791384939</v>
      </c>
    </row>
    <row r="13" spans="1:17" x14ac:dyDescent="0.25">
      <c r="A13" s="92" t="s">
        <v>126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2" t="s">
        <v>21</v>
      </c>
      <c r="B14" s="157">
        <v>0.43370813819095899</v>
      </c>
      <c r="C14" s="157">
        <v>0.35314544253251273</v>
      </c>
      <c r="D14" s="157">
        <v>0.34409810086027265</v>
      </c>
      <c r="E14" s="157">
        <v>0.33980402856006003</v>
      </c>
      <c r="F14" s="157">
        <v>0.30829802277736457</v>
      </c>
      <c r="G14" s="157">
        <v>0.37835467893191066</v>
      </c>
      <c r="H14" s="157">
        <v>0.36339108052427915</v>
      </c>
      <c r="I14" s="157">
        <v>0.38349786327143048</v>
      </c>
      <c r="J14" s="157">
        <v>0.36849816892665582</v>
      </c>
      <c r="K14" s="157">
        <v>0.3016714153475864</v>
      </c>
      <c r="L14" s="157">
        <v>0.2851398797255672</v>
      </c>
      <c r="M14" s="157">
        <v>0.311809419826447</v>
      </c>
      <c r="N14" s="157">
        <v>0.27717241282396388</v>
      </c>
      <c r="O14" s="157">
        <v>0.34641249581956751</v>
      </c>
      <c r="P14" s="157">
        <v>0.3697345075100088</v>
      </c>
      <c r="Q14" s="157">
        <v>0.3805189725967037</v>
      </c>
    </row>
    <row r="15" spans="1:17" x14ac:dyDescent="0.25">
      <c r="A15" s="156" t="s">
        <v>214</v>
      </c>
      <c r="B15" s="155">
        <v>7.8984457377715902</v>
      </c>
      <c r="C15" s="155">
        <v>6.4312837822662097</v>
      </c>
      <c r="D15" s="155">
        <v>6.2665187456511839</v>
      </c>
      <c r="E15" s="155">
        <v>6.1883175451877461</v>
      </c>
      <c r="F15" s="155">
        <v>5.614548101693992</v>
      </c>
      <c r="G15" s="155">
        <v>6.8903800459928393</v>
      </c>
      <c r="H15" s="155">
        <v>6.6178715093592819</v>
      </c>
      <c r="I15" s="155">
        <v>6.9840447915853403</v>
      </c>
      <c r="J15" s="155">
        <v>6.71087889629103</v>
      </c>
      <c r="K15" s="155">
        <v>5.493868099174481</v>
      </c>
      <c r="L15" s="155">
        <v>5.1928051824923278</v>
      </c>
      <c r="M15" s="155">
        <v>5.6784956659975636</v>
      </c>
      <c r="N15" s="155">
        <v>5.047706210514777</v>
      </c>
      <c r="O15" s="155">
        <v>6.3086671892520165</v>
      </c>
      <c r="P15" s="155">
        <v>6.733394390823503</v>
      </c>
      <c r="Q15" s="155">
        <v>6.9297949302587272</v>
      </c>
    </row>
    <row r="16" spans="1:17" x14ac:dyDescent="0.25">
      <c r="A16" s="156" t="s">
        <v>213</v>
      </c>
      <c r="B16" s="204">
        <v>55.920794807030092</v>
      </c>
      <c r="C16" s="204">
        <v>49.110594366652535</v>
      </c>
      <c r="D16" s="204">
        <v>48.422204510989843</v>
      </c>
      <c r="E16" s="204">
        <v>47.354477785662588</v>
      </c>
      <c r="F16" s="204">
        <v>43.568100484937425</v>
      </c>
      <c r="G16" s="204">
        <v>52.163863236553368</v>
      </c>
      <c r="H16" s="204">
        <v>50.112579079674418</v>
      </c>
      <c r="I16" s="204">
        <v>51.934076094636708</v>
      </c>
      <c r="J16" s="204">
        <v>50.135137435671282</v>
      </c>
      <c r="K16" s="204">
        <v>41.973404192088935</v>
      </c>
      <c r="L16" s="204">
        <v>39.615942635721936</v>
      </c>
      <c r="M16" s="204">
        <v>44.182208390673665</v>
      </c>
      <c r="N16" s="204">
        <v>39.870545763320621</v>
      </c>
      <c r="O16" s="204">
        <v>48.219943045707929</v>
      </c>
      <c r="P16" s="204">
        <v>51.415582661059744</v>
      </c>
      <c r="Q16" s="204">
        <v>52.870876425689119</v>
      </c>
    </row>
    <row r="17" spans="1:17" x14ac:dyDescent="0.25">
      <c r="A17" s="152" t="s">
        <v>227</v>
      </c>
      <c r="B17" s="151">
        <v>48.887549108595309</v>
      </c>
      <c r="C17" s="151">
        <v>42.487611603688265</v>
      </c>
      <c r="D17" s="151">
        <v>41.388379303594924</v>
      </c>
      <c r="E17" s="151">
        <v>40.487490267146462</v>
      </c>
      <c r="F17" s="151">
        <v>37.746289229581656</v>
      </c>
      <c r="G17" s="151">
        <v>45.456408284963764</v>
      </c>
      <c r="H17" s="151">
        <v>43.55404376083893</v>
      </c>
      <c r="I17" s="151">
        <v>44.900835256970822</v>
      </c>
      <c r="J17" s="151">
        <v>43.297917386610486</v>
      </c>
      <c r="K17" s="151">
        <v>35.998411034289454</v>
      </c>
      <c r="L17" s="151">
        <v>33.958963965716208</v>
      </c>
      <c r="M17" s="151">
        <v>37.66923656478928</v>
      </c>
      <c r="N17" s="151">
        <v>34.095099344679866</v>
      </c>
      <c r="O17" s="151">
        <v>41.354900981958309</v>
      </c>
      <c r="P17" s="151">
        <v>44.244152982832858</v>
      </c>
      <c r="Q17" s="151">
        <v>45.531855585351863</v>
      </c>
    </row>
    <row r="18" spans="1:17" x14ac:dyDescent="0.25">
      <c r="A18" s="154" t="s">
        <v>33</v>
      </c>
      <c r="B18" s="83">
        <v>0</v>
      </c>
      <c r="C18" s="83">
        <v>20.094903444485983</v>
      </c>
      <c r="D18" s="83">
        <v>24.237509714397145</v>
      </c>
      <c r="E18" s="83">
        <v>29.70122754992358</v>
      </c>
      <c r="F18" s="83">
        <v>19.164762158185319</v>
      </c>
      <c r="G18" s="83">
        <v>28.924868265327056</v>
      </c>
      <c r="H18" s="83">
        <v>29.2133082548036</v>
      </c>
      <c r="I18" s="83">
        <v>39.493962369779759</v>
      </c>
      <c r="J18" s="83">
        <v>36.743446072556893</v>
      </c>
      <c r="K18" s="83">
        <v>25.702610668983553</v>
      </c>
      <c r="L18" s="83">
        <v>24.805510059034749</v>
      </c>
      <c r="M18" s="83">
        <v>22.91992569273804</v>
      </c>
      <c r="N18" s="83">
        <v>15.436189473080367</v>
      </c>
      <c r="O18" s="83">
        <v>0</v>
      </c>
      <c r="P18" s="83">
        <v>0</v>
      </c>
      <c r="Q18" s="83">
        <v>0</v>
      </c>
    </row>
    <row r="19" spans="1:17" x14ac:dyDescent="0.25">
      <c r="A19" s="154" t="s">
        <v>30</v>
      </c>
      <c r="B19" s="208">
        <v>0</v>
      </c>
      <c r="C19" s="208">
        <v>0</v>
      </c>
      <c r="D19" s="208">
        <v>0</v>
      </c>
      <c r="E19" s="208">
        <v>0</v>
      </c>
      <c r="F19" s="208">
        <v>0</v>
      </c>
      <c r="G19" s="208">
        <v>0</v>
      </c>
      <c r="H19" s="208">
        <v>0</v>
      </c>
      <c r="I19" s="208">
        <v>0</v>
      </c>
      <c r="J19" s="208">
        <v>0</v>
      </c>
      <c r="K19" s="208">
        <v>0</v>
      </c>
      <c r="L19" s="208">
        <v>0</v>
      </c>
      <c r="M19" s="208">
        <v>0</v>
      </c>
      <c r="N19" s="208">
        <v>0</v>
      </c>
      <c r="O19" s="208">
        <v>0</v>
      </c>
      <c r="P19" s="208">
        <v>0</v>
      </c>
      <c r="Q19" s="208">
        <v>0</v>
      </c>
    </row>
    <row r="20" spans="1:17" x14ac:dyDescent="0.25">
      <c r="A20" s="154" t="s">
        <v>125</v>
      </c>
      <c r="B20" s="208">
        <v>0</v>
      </c>
      <c r="C20" s="208">
        <v>0</v>
      </c>
      <c r="D20" s="208">
        <v>0</v>
      </c>
      <c r="E20" s="208">
        <v>0</v>
      </c>
      <c r="F20" s="208">
        <v>0</v>
      </c>
      <c r="G20" s="208">
        <v>0</v>
      </c>
      <c r="H20" s="208">
        <v>0</v>
      </c>
      <c r="I20" s="208">
        <v>0</v>
      </c>
      <c r="J20" s="208">
        <v>0</v>
      </c>
      <c r="K20" s="208">
        <v>0</v>
      </c>
      <c r="L20" s="208">
        <v>0</v>
      </c>
      <c r="M20" s="208">
        <v>0</v>
      </c>
      <c r="N20" s="208">
        <v>0</v>
      </c>
      <c r="O20" s="208">
        <v>0</v>
      </c>
      <c r="P20" s="208">
        <v>0</v>
      </c>
      <c r="Q20" s="208">
        <v>0</v>
      </c>
    </row>
    <row r="21" spans="1:17" x14ac:dyDescent="0.25">
      <c r="A21" s="154" t="s">
        <v>29</v>
      </c>
      <c r="B21" s="208">
        <v>0</v>
      </c>
      <c r="C21" s="208">
        <v>0</v>
      </c>
      <c r="D21" s="208">
        <v>0</v>
      </c>
      <c r="E21" s="208">
        <v>0</v>
      </c>
      <c r="F21" s="208">
        <v>0</v>
      </c>
      <c r="G21" s="208">
        <v>0</v>
      </c>
      <c r="H21" s="208">
        <v>0</v>
      </c>
      <c r="I21" s="208">
        <v>0</v>
      </c>
      <c r="J21" s="208">
        <v>0</v>
      </c>
      <c r="K21" s="208">
        <v>0</v>
      </c>
      <c r="L21" s="208">
        <v>0</v>
      </c>
      <c r="M21" s="208">
        <v>0</v>
      </c>
      <c r="N21" s="208">
        <v>0</v>
      </c>
      <c r="O21" s="208">
        <v>0</v>
      </c>
      <c r="P21" s="208">
        <v>0</v>
      </c>
      <c r="Q21" s="208">
        <v>0</v>
      </c>
    </row>
    <row r="22" spans="1:17" x14ac:dyDescent="0.25">
      <c r="A22" s="154" t="s">
        <v>28</v>
      </c>
      <c r="B22" s="208">
        <v>0</v>
      </c>
      <c r="C22" s="208">
        <v>15.920644059445561</v>
      </c>
      <c r="D22" s="208">
        <v>14.575964895758638</v>
      </c>
      <c r="E22" s="208">
        <v>10.517958285747888</v>
      </c>
      <c r="F22" s="208">
        <v>18.389410482296519</v>
      </c>
      <c r="G22" s="208">
        <v>15.224569576048937</v>
      </c>
      <c r="H22" s="208">
        <v>13.592863433527119</v>
      </c>
      <c r="I22" s="208">
        <v>4.9671586390424638</v>
      </c>
      <c r="J22" s="208">
        <v>6.1170040568171657</v>
      </c>
      <c r="K22" s="208">
        <v>9.858488210097045</v>
      </c>
      <c r="L22" s="208">
        <v>8.7355041436547154</v>
      </c>
      <c r="M22" s="208">
        <v>14.236407277967945</v>
      </c>
      <c r="N22" s="208">
        <v>18.031947056632912</v>
      </c>
      <c r="O22" s="208">
        <v>16.887974670510914</v>
      </c>
      <c r="P22" s="208">
        <v>18.793904264474204</v>
      </c>
      <c r="Q22" s="208">
        <v>19.321470897578003</v>
      </c>
    </row>
    <row r="23" spans="1:17" x14ac:dyDescent="0.25">
      <c r="A23" s="154" t="s">
        <v>26</v>
      </c>
      <c r="B23" s="208">
        <v>0</v>
      </c>
      <c r="C23" s="208">
        <v>0</v>
      </c>
      <c r="D23" s="208">
        <v>0</v>
      </c>
      <c r="E23" s="208">
        <v>0</v>
      </c>
      <c r="F23" s="208">
        <v>0</v>
      </c>
      <c r="G23" s="208">
        <v>0</v>
      </c>
      <c r="H23" s="208">
        <v>0</v>
      </c>
      <c r="I23" s="208">
        <v>0</v>
      </c>
      <c r="J23" s="208">
        <v>0</v>
      </c>
      <c r="K23" s="208">
        <v>0</v>
      </c>
      <c r="L23" s="208">
        <v>0</v>
      </c>
      <c r="M23" s="208">
        <v>0</v>
      </c>
      <c r="N23" s="208">
        <v>0</v>
      </c>
      <c r="O23" s="208">
        <v>0</v>
      </c>
      <c r="P23" s="208">
        <v>0</v>
      </c>
      <c r="Q23" s="208">
        <v>0</v>
      </c>
    </row>
    <row r="24" spans="1:17" x14ac:dyDescent="0.25">
      <c r="A24" s="154" t="s">
        <v>86</v>
      </c>
      <c r="B24" s="208">
        <v>48.887549108595309</v>
      </c>
      <c r="C24" s="208">
        <v>6.4720640997567198</v>
      </c>
      <c r="D24" s="208">
        <v>2.5749046934391475</v>
      </c>
      <c r="E24" s="208">
        <v>0.2683044314749975</v>
      </c>
      <c r="F24" s="208">
        <v>0.19211658909981902</v>
      </c>
      <c r="G24" s="208">
        <v>1.3069704435877734</v>
      </c>
      <c r="H24" s="208">
        <v>0.74787207250820731</v>
      </c>
      <c r="I24" s="208">
        <v>0.43971424814859511</v>
      </c>
      <c r="J24" s="208">
        <v>0.43746725723642627</v>
      </c>
      <c r="K24" s="208">
        <v>0.43731215520886058</v>
      </c>
      <c r="L24" s="208">
        <v>0.41794976302674336</v>
      </c>
      <c r="M24" s="208">
        <v>0.51290359408329245</v>
      </c>
      <c r="N24" s="208">
        <v>0.62696281496659223</v>
      </c>
      <c r="O24" s="208">
        <v>24.466926311447398</v>
      </c>
      <c r="P24" s="208">
        <v>25.450248718358651</v>
      </c>
      <c r="Q24" s="208">
        <v>26.210384687773857</v>
      </c>
    </row>
    <row r="25" spans="1:17" x14ac:dyDescent="0.25">
      <c r="A25" s="152" t="s">
        <v>226</v>
      </c>
      <c r="B25" s="264">
        <v>7.0332456984347829</v>
      </c>
      <c r="C25" s="264">
        <v>6.6229827629642726</v>
      </c>
      <c r="D25" s="264">
        <v>7.0338252073949192</v>
      </c>
      <c r="E25" s="264">
        <v>6.866987518516126</v>
      </c>
      <c r="F25" s="264">
        <v>5.821811255355767</v>
      </c>
      <c r="G25" s="264">
        <v>6.7074549515896065</v>
      </c>
      <c r="H25" s="264">
        <v>6.5585353188354922</v>
      </c>
      <c r="I25" s="264">
        <v>7.0332408376658861</v>
      </c>
      <c r="J25" s="264">
        <v>6.8372200490607966</v>
      </c>
      <c r="K25" s="264">
        <v>5.9749931577994815</v>
      </c>
      <c r="L25" s="264">
        <v>5.6569786700057305</v>
      </c>
      <c r="M25" s="264">
        <v>6.5129718258843861</v>
      </c>
      <c r="N25" s="264">
        <v>5.775446418640751</v>
      </c>
      <c r="O25" s="264">
        <v>6.8650420637496188</v>
      </c>
      <c r="P25" s="264">
        <v>7.1714296782268834</v>
      </c>
      <c r="Q25" s="264">
        <v>7.339020840337259</v>
      </c>
    </row>
    <row r="26" spans="1:17" x14ac:dyDescent="0.25">
      <c r="A26" s="150" t="s">
        <v>33</v>
      </c>
      <c r="B26" s="87">
        <v>7.0332456984347829</v>
      </c>
      <c r="C26" s="87">
        <v>2.8836230787172514</v>
      </c>
      <c r="D26" s="87">
        <v>0.96803397879682929</v>
      </c>
      <c r="E26" s="87">
        <v>1.2067773912467612</v>
      </c>
      <c r="F26" s="87">
        <v>2.3908077553439271</v>
      </c>
      <c r="G26" s="87">
        <v>4.1277622135924474</v>
      </c>
      <c r="H26" s="87">
        <v>3.0735359928572854</v>
      </c>
      <c r="I26" s="87">
        <v>3.1542560120993945</v>
      </c>
      <c r="J26" s="87">
        <v>2.96557880812124</v>
      </c>
      <c r="K26" s="87">
        <v>1.4564508994282133</v>
      </c>
      <c r="L26" s="87">
        <v>1.3467715090603483</v>
      </c>
      <c r="M26" s="87">
        <v>0.4356755547209768</v>
      </c>
      <c r="N26" s="87">
        <v>0.43181842307185359</v>
      </c>
      <c r="O26" s="87">
        <v>1.6601047064669654</v>
      </c>
      <c r="P26" s="87">
        <v>2.2661414421344945</v>
      </c>
      <c r="Q26" s="87">
        <v>2.4641735253141919</v>
      </c>
    </row>
    <row r="27" spans="1:17" x14ac:dyDescent="0.25">
      <c r="A27" s="150" t="s">
        <v>31</v>
      </c>
      <c r="B27" s="87">
        <v>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0</v>
      </c>
      <c r="M27" s="87">
        <v>0</v>
      </c>
      <c r="N27" s="87">
        <v>0</v>
      </c>
      <c r="O27" s="87">
        <v>0</v>
      </c>
      <c r="P27" s="87">
        <v>0</v>
      </c>
      <c r="Q27" s="87">
        <v>0</v>
      </c>
    </row>
    <row r="28" spans="1:17" x14ac:dyDescent="0.25">
      <c r="A28" s="150" t="s">
        <v>30</v>
      </c>
      <c r="B28" s="87">
        <v>0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0</v>
      </c>
      <c r="M28" s="87">
        <v>0</v>
      </c>
      <c r="N28" s="87">
        <v>0</v>
      </c>
      <c r="O28" s="87">
        <v>0</v>
      </c>
      <c r="P28" s="87">
        <v>0</v>
      </c>
      <c r="Q28" s="87">
        <v>0</v>
      </c>
    </row>
    <row r="29" spans="1:17" x14ac:dyDescent="0.25">
      <c r="A29" s="150" t="s">
        <v>125</v>
      </c>
      <c r="B29" s="87">
        <v>0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0</v>
      </c>
      <c r="M29" s="87">
        <v>0</v>
      </c>
      <c r="N29" s="87">
        <v>0</v>
      </c>
      <c r="O29" s="87">
        <v>0</v>
      </c>
      <c r="P29" s="87">
        <v>0</v>
      </c>
      <c r="Q29" s="87">
        <v>0</v>
      </c>
    </row>
    <row r="30" spans="1:17" x14ac:dyDescent="0.25">
      <c r="A30" s="150" t="s">
        <v>29</v>
      </c>
      <c r="B30" s="87">
        <v>0</v>
      </c>
      <c r="C30" s="87">
        <v>0</v>
      </c>
      <c r="D30" s="87">
        <v>0</v>
      </c>
      <c r="E30" s="87">
        <v>0</v>
      </c>
      <c r="F30" s="87">
        <v>0</v>
      </c>
      <c r="G30" s="87">
        <v>0.22233902187801916</v>
      </c>
      <c r="H30" s="87">
        <v>0.81276269692046976</v>
      </c>
      <c r="I30" s="87">
        <v>0.55298514245553532</v>
      </c>
      <c r="J30" s="87">
        <v>0.31829949629009757</v>
      </c>
      <c r="K30" s="87">
        <v>0</v>
      </c>
      <c r="L30" s="87">
        <v>0</v>
      </c>
      <c r="M30" s="87">
        <v>0</v>
      </c>
      <c r="N30" s="87">
        <v>0</v>
      </c>
      <c r="O30" s="87">
        <v>0</v>
      </c>
      <c r="P30" s="87">
        <v>0</v>
      </c>
      <c r="Q30" s="87">
        <v>0</v>
      </c>
    </row>
    <row r="31" spans="1:17" x14ac:dyDescent="0.25">
      <c r="A31" s="150" t="s">
        <v>28</v>
      </c>
      <c r="B31" s="87">
        <v>0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0</v>
      </c>
      <c r="M31" s="87">
        <v>0</v>
      </c>
      <c r="N31" s="87">
        <v>0</v>
      </c>
      <c r="O31" s="87">
        <v>0</v>
      </c>
      <c r="P31" s="87">
        <v>0</v>
      </c>
      <c r="Q31" s="87">
        <v>0</v>
      </c>
    </row>
    <row r="32" spans="1:17" x14ac:dyDescent="0.25">
      <c r="A32" s="150" t="s">
        <v>26</v>
      </c>
      <c r="B32" s="87">
        <v>0</v>
      </c>
      <c r="C32" s="87">
        <v>0</v>
      </c>
      <c r="D32" s="87">
        <v>0</v>
      </c>
      <c r="E32" s="87">
        <v>0</v>
      </c>
      <c r="F32" s="87">
        <v>0</v>
      </c>
      <c r="G32" s="87">
        <v>0</v>
      </c>
      <c r="H32" s="87">
        <v>0</v>
      </c>
      <c r="I32" s="87">
        <v>0</v>
      </c>
      <c r="J32" s="87">
        <v>0</v>
      </c>
      <c r="K32" s="87">
        <v>0</v>
      </c>
      <c r="L32" s="87">
        <v>0</v>
      </c>
      <c r="M32" s="87">
        <v>0</v>
      </c>
      <c r="N32" s="87">
        <v>0</v>
      </c>
      <c r="O32" s="87">
        <v>0</v>
      </c>
      <c r="P32" s="87">
        <v>0</v>
      </c>
      <c r="Q32" s="87">
        <v>0</v>
      </c>
    </row>
    <row r="33" spans="1:17" x14ac:dyDescent="0.25">
      <c r="A33" s="150" t="s">
        <v>25</v>
      </c>
      <c r="B33" s="87">
        <v>0</v>
      </c>
      <c r="C33" s="87">
        <v>0</v>
      </c>
      <c r="D33" s="87">
        <v>0</v>
      </c>
      <c r="E33" s="87">
        <v>0</v>
      </c>
      <c r="F33" s="87">
        <v>0</v>
      </c>
      <c r="G33" s="87">
        <v>0</v>
      </c>
      <c r="H33" s="87">
        <v>0</v>
      </c>
      <c r="I33" s="87">
        <v>0</v>
      </c>
      <c r="J33" s="87">
        <v>0</v>
      </c>
      <c r="K33" s="87">
        <v>0</v>
      </c>
      <c r="L33" s="87">
        <v>0</v>
      </c>
      <c r="M33" s="87">
        <v>0</v>
      </c>
      <c r="N33" s="87">
        <v>0</v>
      </c>
      <c r="O33" s="87">
        <v>0</v>
      </c>
      <c r="P33" s="87">
        <v>0</v>
      </c>
      <c r="Q33" s="87">
        <v>0</v>
      </c>
    </row>
    <row r="34" spans="1:17" x14ac:dyDescent="0.25">
      <c r="A34" s="150" t="s">
        <v>86</v>
      </c>
      <c r="B34" s="87">
        <v>0</v>
      </c>
      <c r="C34" s="87">
        <v>0</v>
      </c>
      <c r="D34" s="87">
        <v>0</v>
      </c>
      <c r="E34" s="87">
        <v>0</v>
      </c>
      <c r="F34" s="87">
        <v>0</v>
      </c>
      <c r="G34" s="87">
        <v>0</v>
      </c>
      <c r="H34" s="87">
        <v>0</v>
      </c>
      <c r="I34" s="87">
        <v>0</v>
      </c>
      <c r="J34" s="87">
        <v>0</v>
      </c>
      <c r="K34" s="87">
        <v>0</v>
      </c>
      <c r="L34" s="87">
        <v>0</v>
      </c>
      <c r="M34" s="87">
        <v>0</v>
      </c>
      <c r="N34" s="87">
        <v>0</v>
      </c>
      <c r="O34" s="87">
        <v>0</v>
      </c>
      <c r="P34" s="87">
        <v>0</v>
      </c>
      <c r="Q34" s="87">
        <v>0</v>
      </c>
    </row>
    <row r="35" spans="1:17" x14ac:dyDescent="0.25">
      <c r="A35" s="150" t="s">
        <v>22</v>
      </c>
      <c r="B35" s="87">
        <v>0</v>
      </c>
      <c r="C35" s="87">
        <v>3.7393596842470211</v>
      </c>
      <c r="D35" s="87">
        <v>6.0657912285980897</v>
      </c>
      <c r="E35" s="87">
        <v>5.660210127269365</v>
      </c>
      <c r="F35" s="87">
        <v>3.4310035000118395</v>
      </c>
      <c r="G35" s="87">
        <v>2.3573537161191398</v>
      </c>
      <c r="H35" s="87">
        <v>2.6722366290577373</v>
      </c>
      <c r="I35" s="87">
        <v>3.3259996831109566</v>
      </c>
      <c r="J35" s="87">
        <v>3.5533417446494586</v>
      </c>
      <c r="K35" s="87">
        <v>4.5185422583712684</v>
      </c>
      <c r="L35" s="87">
        <v>4.3102071609453825</v>
      </c>
      <c r="M35" s="87">
        <v>6.0772962711634095</v>
      </c>
      <c r="N35" s="87">
        <v>5.3436279955688972</v>
      </c>
      <c r="O35" s="87">
        <v>5.2049373572826534</v>
      </c>
      <c r="P35" s="87">
        <v>4.9052882360923888</v>
      </c>
      <c r="Q35" s="87">
        <v>4.8748473150230671</v>
      </c>
    </row>
    <row r="36" spans="1:17" x14ac:dyDescent="0.25">
      <c r="A36" s="156" t="s">
        <v>212</v>
      </c>
      <c r="B36" s="204">
        <v>150.83815853192493</v>
      </c>
      <c r="C36" s="204">
        <v>120.85697170106539</v>
      </c>
      <c r="D36" s="204">
        <v>116.80538511482372</v>
      </c>
      <c r="E36" s="204">
        <v>114.86115291231454</v>
      </c>
      <c r="F36" s="204">
        <v>105.70003066461435</v>
      </c>
      <c r="G36" s="204">
        <v>127.85748692440846</v>
      </c>
      <c r="H36" s="204">
        <v>121.84278545607084</v>
      </c>
      <c r="I36" s="204">
        <v>128.08644304453028</v>
      </c>
      <c r="J36" s="204">
        <v>124.22014703899657</v>
      </c>
      <c r="K36" s="204">
        <v>102.72856439180029</v>
      </c>
      <c r="L36" s="204">
        <v>97.654266337701358</v>
      </c>
      <c r="M36" s="204">
        <v>106.82762217157062</v>
      </c>
      <c r="N36" s="204">
        <v>94.499496470549687</v>
      </c>
      <c r="O36" s="204">
        <v>118.62146874019717</v>
      </c>
      <c r="P36" s="204">
        <v>126.51168106853667</v>
      </c>
      <c r="Q36" s="204">
        <v>130.68234828222342</v>
      </c>
    </row>
    <row r="37" spans="1:17" x14ac:dyDescent="0.25">
      <c r="A37" s="84" t="s">
        <v>33</v>
      </c>
      <c r="B37" s="83">
        <v>87.383515985393501</v>
      </c>
      <c r="C37" s="83">
        <v>56.93793463020274</v>
      </c>
      <c r="D37" s="83">
        <v>27.191098421893006</v>
      </c>
      <c r="E37" s="83">
        <v>33.455547605888952</v>
      </c>
      <c r="F37" s="83">
        <v>45.257128714672085</v>
      </c>
      <c r="G37" s="83">
        <v>34.038621951071377</v>
      </c>
      <c r="H37" s="83">
        <v>31.09874718824798</v>
      </c>
      <c r="I37" s="83">
        <v>21.501599092632812</v>
      </c>
      <c r="J37" s="83">
        <v>46.035186526091927</v>
      </c>
      <c r="K37" s="83">
        <v>50.142339753751067</v>
      </c>
      <c r="L37" s="83">
        <v>42.794521310013259</v>
      </c>
      <c r="M37" s="83">
        <v>44.150390233183941</v>
      </c>
      <c r="N37" s="83">
        <v>29.437370176875099</v>
      </c>
      <c r="O37" s="83">
        <v>36.045299772768047</v>
      </c>
      <c r="P37" s="83">
        <v>37.460582393503778</v>
      </c>
      <c r="Q37" s="83">
        <v>37.612418404181028</v>
      </c>
    </row>
    <row r="38" spans="1:17" x14ac:dyDescent="0.25">
      <c r="A38" s="84" t="s">
        <v>30</v>
      </c>
      <c r="B38" s="208">
        <v>0</v>
      </c>
      <c r="C38" s="208">
        <v>0</v>
      </c>
      <c r="D38" s="208">
        <v>0</v>
      </c>
      <c r="E38" s="208">
        <v>0</v>
      </c>
      <c r="F38" s="208">
        <v>0</v>
      </c>
      <c r="G38" s="208">
        <v>0</v>
      </c>
      <c r="H38" s="208">
        <v>0</v>
      </c>
      <c r="I38" s="208">
        <v>0</v>
      </c>
      <c r="J38" s="208">
        <v>0</v>
      </c>
      <c r="K38" s="208">
        <v>0</v>
      </c>
      <c r="L38" s="208">
        <v>0</v>
      </c>
      <c r="M38" s="208">
        <v>0</v>
      </c>
      <c r="N38" s="208">
        <v>0</v>
      </c>
      <c r="O38" s="208">
        <v>0</v>
      </c>
      <c r="P38" s="208">
        <v>0</v>
      </c>
      <c r="Q38" s="208">
        <v>0</v>
      </c>
    </row>
    <row r="39" spans="1:17" x14ac:dyDescent="0.25">
      <c r="A39" s="84" t="s">
        <v>125</v>
      </c>
      <c r="B39" s="208">
        <v>0</v>
      </c>
      <c r="C39" s="208">
        <v>2.365412289276166E-15</v>
      </c>
      <c r="D39" s="208">
        <v>0</v>
      </c>
      <c r="E39" s="208">
        <v>0</v>
      </c>
      <c r="F39" s="208">
        <v>0</v>
      </c>
      <c r="G39" s="208">
        <v>8.7763215863925212E-15</v>
      </c>
      <c r="H39" s="208">
        <v>0</v>
      </c>
      <c r="I39" s="208">
        <v>0</v>
      </c>
      <c r="J39" s="208">
        <v>0</v>
      </c>
      <c r="K39" s="208">
        <v>0</v>
      </c>
      <c r="L39" s="208">
        <v>3.233230927872047E-15</v>
      </c>
      <c r="M39" s="208">
        <v>0</v>
      </c>
      <c r="N39" s="208">
        <v>3.5411576829074796E-15</v>
      </c>
      <c r="O39" s="208">
        <v>0</v>
      </c>
      <c r="P39" s="208">
        <v>0</v>
      </c>
      <c r="Q39" s="208">
        <v>0</v>
      </c>
    </row>
    <row r="40" spans="1:17" x14ac:dyDescent="0.25">
      <c r="A40" s="84" t="s">
        <v>29</v>
      </c>
      <c r="B40" s="208">
        <v>0</v>
      </c>
      <c r="C40" s="208">
        <v>7.3686013069514225</v>
      </c>
      <c r="D40" s="208">
        <v>1.155117781001187</v>
      </c>
      <c r="E40" s="208">
        <v>13.945584667329305</v>
      </c>
      <c r="F40" s="208">
        <v>0</v>
      </c>
      <c r="G40" s="208">
        <v>13.657074403188043</v>
      </c>
      <c r="H40" s="208">
        <v>27.302158016922498</v>
      </c>
      <c r="I40" s="208">
        <v>28.262597009266184</v>
      </c>
      <c r="J40" s="208">
        <v>27.957568596233088</v>
      </c>
      <c r="K40" s="208">
        <v>15.661922279496897</v>
      </c>
      <c r="L40" s="208">
        <v>2.4103248223638487</v>
      </c>
      <c r="M40" s="208">
        <v>0</v>
      </c>
      <c r="N40" s="208">
        <v>0</v>
      </c>
      <c r="O40" s="208">
        <v>0</v>
      </c>
      <c r="P40" s="208">
        <v>0.5812785239718864</v>
      </c>
      <c r="Q40" s="208">
        <v>0.58298344700764559</v>
      </c>
    </row>
    <row r="41" spans="1:17" x14ac:dyDescent="0.25">
      <c r="A41" s="84" t="s">
        <v>28</v>
      </c>
      <c r="B41" s="208">
        <v>0</v>
      </c>
      <c r="C41" s="208">
        <v>0</v>
      </c>
      <c r="D41" s="208">
        <v>0</v>
      </c>
      <c r="E41" s="208">
        <v>0</v>
      </c>
      <c r="F41" s="208">
        <v>0</v>
      </c>
      <c r="G41" s="208">
        <v>0</v>
      </c>
      <c r="H41" s="208">
        <v>0</v>
      </c>
      <c r="I41" s="208">
        <v>0</v>
      </c>
      <c r="J41" s="208">
        <v>0</v>
      </c>
      <c r="K41" s="208">
        <v>0</v>
      </c>
      <c r="L41" s="208">
        <v>0</v>
      </c>
      <c r="M41" s="208">
        <v>0</v>
      </c>
      <c r="N41" s="208">
        <v>0</v>
      </c>
      <c r="O41" s="208">
        <v>0</v>
      </c>
      <c r="P41" s="208">
        <v>0</v>
      </c>
      <c r="Q41" s="208">
        <v>0</v>
      </c>
    </row>
    <row r="42" spans="1:17" x14ac:dyDescent="0.25">
      <c r="A42" s="84" t="s">
        <v>26</v>
      </c>
      <c r="B42" s="208">
        <v>11.229628913031638</v>
      </c>
      <c r="C42" s="208">
        <v>56.550435763911217</v>
      </c>
      <c r="D42" s="208">
        <v>88.459168911929524</v>
      </c>
      <c r="E42" s="208">
        <v>67.460020639096271</v>
      </c>
      <c r="F42" s="208">
        <v>60.442901949942261</v>
      </c>
      <c r="G42" s="208">
        <v>80.161790570149037</v>
      </c>
      <c r="H42" s="208">
        <v>63.441880250900368</v>
      </c>
      <c r="I42" s="208">
        <v>78.322246942631281</v>
      </c>
      <c r="J42" s="208">
        <v>50.227391916671557</v>
      </c>
      <c r="K42" s="208">
        <v>36.924302358552325</v>
      </c>
      <c r="L42" s="208">
        <v>52.449420205324252</v>
      </c>
      <c r="M42" s="208">
        <v>62.677231938386676</v>
      </c>
      <c r="N42" s="208">
        <v>65.062126293674581</v>
      </c>
      <c r="O42" s="208">
        <v>54.563910646511701</v>
      </c>
      <c r="P42" s="208">
        <v>59.190233983319466</v>
      </c>
      <c r="Q42" s="208">
        <v>35.684746782572077</v>
      </c>
    </row>
    <row r="43" spans="1:17" x14ac:dyDescent="0.25">
      <c r="A43" s="84" t="s">
        <v>86</v>
      </c>
      <c r="B43" s="208">
        <v>52.225013633499806</v>
      </c>
      <c r="C43" s="208">
        <v>0</v>
      </c>
      <c r="D43" s="208">
        <v>0</v>
      </c>
      <c r="E43" s="208">
        <v>0</v>
      </c>
      <c r="F43" s="208">
        <v>0</v>
      </c>
      <c r="G43" s="208">
        <v>0</v>
      </c>
      <c r="H43" s="208">
        <v>0</v>
      </c>
      <c r="I43" s="208">
        <v>0</v>
      </c>
      <c r="J43" s="208">
        <v>0</v>
      </c>
      <c r="K43" s="208">
        <v>0</v>
      </c>
      <c r="L43" s="208">
        <v>0</v>
      </c>
      <c r="M43" s="208">
        <v>0</v>
      </c>
      <c r="N43" s="208">
        <v>0</v>
      </c>
      <c r="O43" s="208">
        <v>28.012258320917422</v>
      </c>
      <c r="P43" s="208">
        <v>29.279586167741538</v>
      </c>
      <c r="Q43" s="208">
        <v>56.802199648462654</v>
      </c>
    </row>
    <row r="44" spans="1:17" x14ac:dyDescent="0.25">
      <c r="A44" s="243" t="s">
        <v>211</v>
      </c>
      <c r="B44" s="242">
        <v>7.7993612930325202</v>
      </c>
      <c r="C44" s="242">
        <v>6.35060459503348</v>
      </c>
      <c r="D44" s="242">
        <v>6.1879065033222274</v>
      </c>
      <c r="E44" s="242">
        <v>6.1106863215025946</v>
      </c>
      <c r="F44" s="242">
        <v>5.5441147025687982</v>
      </c>
      <c r="G44" s="242">
        <v>6.8039415866345054</v>
      </c>
      <c r="H44" s="242">
        <v>6.5348516158726966</v>
      </c>
      <c r="I44" s="242">
        <v>6.8964313264579253</v>
      </c>
      <c r="J44" s="242">
        <v>6.6266922434701749</v>
      </c>
      <c r="K44" s="242">
        <v>5.4249486068909301</v>
      </c>
      <c r="L44" s="242">
        <v>5.1276624651492346</v>
      </c>
      <c r="M44" s="242">
        <v>5.6072600572843321</v>
      </c>
      <c r="N44" s="242">
        <v>4.9843837311714019</v>
      </c>
      <c r="O44" s="242">
        <v>6.2295262030069196</v>
      </c>
      <c r="P44" s="242">
        <v>6.6489252855622762</v>
      </c>
      <c r="Q44" s="242">
        <v>6.8428620189472378</v>
      </c>
    </row>
    <row r="45" spans="1:17" hidden="1" x14ac:dyDescent="0.25">
      <c r="A45" s="40"/>
      <c r="B45" s="40"/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</row>
    <row r="46" spans="1:17" x14ac:dyDescent="0.25">
      <c r="A46" s="40"/>
      <c r="B46" s="40"/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</row>
    <row r="47" spans="1:17" ht="12.75" x14ac:dyDescent="0.25">
      <c r="A47" s="97" t="s">
        <v>37</v>
      </c>
      <c r="B47" s="96">
        <v>73.83923620757561</v>
      </c>
      <c r="C47" s="96">
        <v>51.01837821857503</v>
      </c>
      <c r="D47" s="96">
        <v>34.239477653832289</v>
      </c>
      <c r="E47" s="96">
        <v>29.311473096063875</v>
      </c>
      <c r="F47" s="96">
        <v>14.495234203458194</v>
      </c>
      <c r="G47" s="96">
        <v>22.879811964639995</v>
      </c>
      <c r="H47" s="96">
        <v>15.842991173420645</v>
      </c>
      <c r="I47" s="96">
        <v>24.435410642614844</v>
      </c>
      <c r="J47" s="96">
        <v>22.884249993662426</v>
      </c>
      <c r="K47" s="96">
        <v>15.066499761439703</v>
      </c>
      <c r="L47" s="96">
        <v>25.985762321757868</v>
      </c>
      <c r="M47" s="96">
        <v>25.706020275763827</v>
      </c>
      <c r="N47" s="96">
        <v>22.628009524281758</v>
      </c>
      <c r="O47" s="96">
        <v>7.4821544497800225</v>
      </c>
      <c r="P47" s="96">
        <v>26.702228114423821</v>
      </c>
      <c r="Q47" s="96">
        <v>25.1384025632677</v>
      </c>
    </row>
    <row r="48" spans="1:17" x14ac:dyDescent="0.25">
      <c r="A48" s="132" t="s">
        <v>83</v>
      </c>
      <c r="B48" s="160">
        <v>0.34193508087597946</v>
      </c>
      <c r="C48" s="160">
        <v>0.23617518239110927</v>
      </c>
      <c r="D48" s="160">
        <v>0.15636789252997008</v>
      </c>
      <c r="E48" s="160">
        <v>0.13287117705944473</v>
      </c>
      <c r="F48" s="160">
        <v>6.6374450398540313E-2</v>
      </c>
      <c r="G48" s="160">
        <v>0.10517269784598726</v>
      </c>
      <c r="H48" s="160">
        <v>7.252897339742026E-2</v>
      </c>
      <c r="I48" s="160">
        <v>0.11132581220230396</v>
      </c>
      <c r="J48" s="160">
        <v>0.10417995803760965</v>
      </c>
      <c r="K48" s="160">
        <v>6.845706720382784E-2</v>
      </c>
      <c r="L48" s="160">
        <v>0.11794383453474867</v>
      </c>
      <c r="M48" s="160">
        <v>0.1156516766042705</v>
      </c>
      <c r="N48" s="160">
        <v>0.10188225746198995</v>
      </c>
      <c r="O48" s="160">
        <v>3.4137188906207844E-2</v>
      </c>
      <c r="P48" s="160">
        <v>0.12115618011187183</v>
      </c>
      <c r="Q48" s="160">
        <v>0.11619306179739911</v>
      </c>
    </row>
    <row r="49" spans="1:17" x14ac:dyDescent="0.25">
      <c r="A49" s="76" t="s">
        <v>82</v>
      </c>
      <c r="B49" s="159">
        <v>9.1669397034141134E-2</v>
      </c>
      <c r="C49" s="159">
        <v>6.3316219291561379E-2</v>
      </c>
      <c r="D49" s="159">
        <v>4.1920678004140684E-2</v>
      </c>
      <c r="E49" s="159">
        <v>3.5621442096705182E-2</v>
      </c>
      <c r="F49" s="159">
        <v>1.7794330522973047E-2</v>
      </c>
      <c r="G49" s="159">
        <v>2.8195755086891539E-2</v>
      </c>
      <c r="H49" s="159">
        <v>1.9444296975361441E-2</v>
      </c>
      <c r="I49" s="159">
        <v>2.9845343896207799E-2</v>
      </c>
      <c r="J49" s="159">
        <v>2.7929611410107538E-2</v>
      </c>
      <c r="K49" s="159">
        <v>1.8352659391437764E-2</v>
      </c>
      <c r="L49" s="159">
        <v>3.1619569913671416E-2</v>
      </c>
      <c r="M49" s="159">
        <v>3.1005065151961483E-2</v>
      </c>
      <c r="N49" s="159">
        <v>2.7313620720317955E-2</v>
      </c>
      <c r="O49" s="159">
        <v>9.1518410905831026E-3</v>
      </c>
      <c r="P49" s="159">
        <v>3.2480767838627758E-2</v>
      </c>
      <c r="Q49" s="159">
        <v>3.1150205141956586E-2</v>
      </c>
    </row>
    <row r="50" spans="1:17" x14ac:dyDescent="0.25">
      <c r="A50" s="76" t="s">
        <v>81</v>
      </c>
      <c r="B50" s="159">
        <v>0.69486522236781734</v>
      </c>
      <c r="C50" s="159">
        <v>0.47994467315121997</v>
      </c>
      <c r="D50" s="159">
        <v>0.31776385779332728</v>
      </c>
      <c r="E50" s="159">
        <v>0.27001488047718653</v>
      </c>
      <c r="F50" s="159">
        <v>0.13488319805493038</v>
      </c>
      <c r="G50" s="159">
        <v>0.21372726626514746</v>
      </c>
      <c r="H50" s="159">
        <v>0.14739014522521993</v>
      </c>
      <c r="I50" s="159">
        <v>0.22623135085484003</v>
      </c>
      <c r="J50" s="159">
        <v>0.21170986469893641</v>
      </c>
      <c r="K50" s="159">
        <v>0.13911539904994308</v>
      </c>
      <c r="L50" s="159">
        <v>0.23968020070051382</v>
      </c>
      <c r="M50" s="159">
        <v>0.23502217957561625</v>
      </c>
      <c r="N50" s="159">
        <v>0.20704058005776296</v>
      </c>
      <c r="O50" s="159">
        <v>6.9372072907979448E-2</v>
      </c>
      <c r="P50" s="159">
        <v>0.24620818612409656</v>
      </c>
      <c r="Q50" s="159">
        <v>0.23612235842139667</v>
      </c>
    </row>
    <row r="51" spans="1:17" x14ac:dyDescent="0.25">
      <c r="A51" s="76" t="s">
        <v>80</v>
      </c>
      <c r="B51" s="159">
        <v>0.24911272158359279</v>
      </c>
      <c r="C51" s="159">
        <v>0.17206260997037018</v>
      </c>
      <c r="D51" s="159">
        <v>0.11391996158054345</v>
      </c>
      <c r="E51" s="159">
        <v>9.6801709998568769E-2</v>
      </c>
      <c r="F51" s="159">
        <v>4.8356313543601391E-2</v>
      </c>
      <c r="G51" s="159">
        <v>7.6622313597023095E-2</v>
      </c>
      <c r="H51" s="159">
        <v>5.2840117809522504E-2</v>
      </c>
      <c r="I51" s="159">
        <v>8.1105091613219341E-2</v>
      </c>
      <c r="J51" s="159">
        <v>7.5899064859702048E-2</v>
      </c>
      <c r="K51" s="159">
        <v>4.9873579157447771E-2</v>
      </c>
      <c r="L51" s="159">
        <v>8.5926572785940153E-2</v>
      </c>
      <c r="M51" s="159">
        <v>8.4256648486573105E-2</v>
      </c>
      <c r="N51" s="159">
        <v>7.4225102532378254E-2</v>
      </c>
      <c r="O51" s="159">
        <v>2.4870241491024687E-2</v>
      </c>
      <c r="P51" s="159">
        <v>8.8266888811233915E-2</v>
      </c>
      <c r="Q51" s="159">
        <v>8.4651068206655133E-2</v>
      </c>
    </row>
    <row r="52" spans="1:17" x14ac:dyDescent="0.25">
      <c r="A52" s="129" t="s">
        <v>79</v>
      </c>
      <c r="B52" s="158">
        <v>0.40750270535510691</v>
      </c>
      <c r="C52" s="158">
        <v>0.28146285989596953</v>
      </c>
      <c r="D52" s="158">
        <v>0.18635215513248521</v>
      </c>
      <c r="E52" s="158">
        <v>0.15834983639797925</v>
      </c>
      <c r="F52" s="158">
        <v>7.9102056549950228E-2</v>
      </c>
      <c r="G52" s="158">
        <v>0.12534004639693513</v>
      </c>
      <c r="H52" s="158">
        <v>8.6436737641427494E-2</v>
      </c>
      <c r="I52" s="158">
        <v>0.13267304873215863</v>
      </c>
      <c r="J52" s="158">
        <v>0.1241569441642212</v>
      </c>
      <c r="K52" s="158">
        <v>8.1584024706591318E-2</v>
      </c>
      <c r="L52" s="158">
        <v>0.14056010728626442</v>
      </c>
      <c r="M52" s="158">
        <v>0.13782841752989861</v>
      </c>
      <c r="N52" s="158">
        <v>0.12141864893501479</v>
      </c>
      <c r="O52" s="158">
        <v>4.0683151892050483E-2</v>
      </c>
      <c r="P52" s="158">
        <v>0.14438843490289757</v>
      </c>
      <c r="Q52" s="158">
        <v>0.13847361582389622</v>
      </c>
    </row>
    <row r="53" spans="1:17" x14ac:dyDescent="0.25">
      <c r="A53" s="92" t="s">
        <v>125</v>
      </c>
      <c r="B53" s="91">
        <v>6.6585443601988314E-2</v>
      </c>
      <c r="C53" s="91">
        <v>4.5990687024582602E-2</v>
      </c>
      <c r="D53" s="91">
        <v>3.0449714204646001E-2</v>
      </c>
      <c r="E53" s="91">
        <v>2.5874169575570368E-2</v>
      </c>
      <c r="F53" s="91">
        <v>1.2925179283455756E-2</v>
      </c>
      <c r="G53" s="91">
        <v>2.0480410266628751E-2</v>
      </c>
      <c r="H53" s="91">
        <v>1.4123657202098143E-2</v>
      </c>
      <c r="I53" s="91">
        <v>2.1678613878552713E-2</v>
      </c>
      <c r="J53" s="91">
        <v>2.0287092808961547E-2</v>
      </c>
      <c r="K53" s="91">
        <v>1.3330729844333483E-2</v>
      </c>
      <c r="L53" s="91">
        <v>2.2967349598926275E-2</v>
      </c>
      <c r="M53" s="91">
        <v>2.2520994834110363E-2</v>
      </c>
      <c r="N53" s="91">
        <v>1.983965871796323E-2</v>
      </c>
      <c r="O53" s="91">
        <v>6.6475772559562562E-3</v>
      </c>
      <c r="P53" s="91">
        <v>2.3592893648713937E-2</v>
      </c>
      <c r="Q53" s="91">
        <v>2.2626419446149789E-2</v>
      </c>
    </row>
    <row r="54" spans="1:17" x14ac:dyDescent="0.25">
      <c r="A54" s="92" t="s">
        <v>26</v>
      </c>
      <c r="B54" s="91">
        <v>0.11080662056289435</v>
      </c>
      <c r="C54" s="91">
        <v>7.6534334396288012E-2</v>
      </c>
      <c r="D54" s="91">
        <v>5.0672185174448998E-2</v>
      </c>
      <c r="E54" s="91">
        <v>4.3057898775560578E-2</v>
      </c>
      <c r="F54" s="91">
        <v>2.1509137119069925E-2</v>
      </c>
      <c r="G54" s="91">
        <v>3.4081999407434622E-2</v>
      </c>
      <c r="H54" s="91">
        <v>2.350355633144037E-2</v>
      </c>
      <c r="I54" s="91">
        <v>3.6075962138646091E-2</v>
      </c>
      <c r="J54" s="91">
        <v>3.3760294647037496E-2</v>
      </c>
      <c r="K54" s="91">
        <v>2.2184024672374528E-2</v>
      </c>
      <c r="L54" s="91">
        <v>3.8220581776939197E-2</v>
      </c>
      <c r="M54" s="91">
        <v>3.7477790854691446E-2</v>
      </c>
      <c r="N54" s="91">
        <v>3.3015707589173798E-2</v>
      </c>
      <c r="O54" s="91">
        <v>1.1062411404303918E-2</v>
      </c>
      <c r="P54" s="91">
        <v>3.9261566388899154E-2</v>
      </c>
      <c r="Q54" s="91">
        <v>3.7653230775976182E-2</v>
      </c>
    </row>
    <row r="55" spans="1:17" x14ac:dyDescent="0.25">
      <c r="A55" s="92" t="s">
        <v>126</v>
      </c>
      <c r="B55" s="91">
        <v>0</v>
      </c>
      <c r="C55" s="91">
        <v>0</v>
      </c>
      <c r="D55" s="91">
        <v>0</v>
      </c>
      <c r="E55" s="91">
        <v>0</v>
      </c>
      <c r="F55" s="91">
        <v>0</v>
      </c>
      <c r="G55" s="91">
        <v>0</v>
      </c>
      <c r="H55" s="91">
        <v>0</v>
      </c>
      <c r="I55" s="91">
        <v>0</v>
      </c>
      <c r="J55" s="91">
        <v>0</v>
      </c>
      <c r="K55" s="91">
        <v>0</v>
      </c>
      <c r="L55" s="91">
        <v>0</v>
      </c>
      <c r="M55" s="91">
        <v>0</v>
      </c>
      <c r="N55" s="91">
        <v>0</v>
      </c>
      <c r="O55" s="91">
        <v>0</v>
      </c>
      <c r="P55" s="91">
        <v>0</v>
      </c>
      <c r="Q55" s="91">
        <v>0</v>
      </c>
    </row>
    <row r="56" spans="1:17" x14ac:dyDescent="0.25">
      <c r="A56" s="92" t="s">
        <v>21</v>
      </c>
      <c r="B56" s="157">
        <v>0.23011064119022426</v>
      </c>
      <c r="C56" s="157">
        <v>0.15893783847509893</v>
      </c>
      <c r="D56" s="157">
        <v>0.10523025575339021</v>
      </c>
      <c r="E56" s="157">
        <v>8.9417768046848312E-2</v>
      </c>
      <c r="F56" s="157">
        <v>4.4667740147424549E-2</v>
      </c>
      <c r="G56" s="157">
        <v>7.0777636722871753E-2</v>
      </c>
      <c r="H56" s="157">
        <v>4.8809524107888982E-2</v>
      </c>
      <c r="I56" s="157">
        <v>7.4918472714959841E-2</v>
      </c>
      <c r="J56" s="157">
        <v>7.0109556708222151E-2</v>
      </c>
      <c r="K56" s="157">
        <v>4.6069270189883299E-2</v>
      </c>
      <c r="L56" s="157">
        <v>7.9372175910398954E-2</v>
      </c>
      <c r="M56" s="157">
        <v>7.7829631841096786E-2</v>
      </c>
      <c r="N56" s="157">
        <v>6.8563282627877767E-2</v>
      </c>
      <c r="O56" s="157">
        <v>2.2973163231790307E-2</v>
      </c>
      <c r="P56" s="157">
        <v>8.1533974865284478E-2</v>
      </c>
      <c r="Q56" s="157">
        <v>7.8193965601770235E-2</v>
      </c>
    </row>
    <row r="57" spans="1:17" x14ac:dyDescent="0.25">
      <c r="A57" s="156" t="s">
        <v>210</v>
      </c>
      <c r="B57" s="204">
        <v>2.7290710700755563</v>
      </c>
      <c r="C57" s="204">
        <v>1.6469164389312323</v>
      </c>
      <c r="D57" s="204">
        <v>1.6244735455750288</v>
      </c>
      <c r="E57" s="204">
        <v>1.7924137060300591</v>
      </c>
      <c r="F57" s="204">
        <v>0.8139553530608219</v>
      </c>
      <c r="G57" s="204">
        <v>1.0577097336389718</v>
      </c>
      <c r="H57" s="204">
        <v>0.7926145775685165</v>
      </c>
      <c r="I57" s="204">
        <v>1.3866368077388496</v>
      </c>
      <c r="J57" s="204">
        <v>1.3246979936687249</v>
      </c>
      <c r="K57" s="204">
        <v>0.87254530032109556</v>
      </c>
      <c r="L57" s="204">
        <v>1.4153986434861774</v>
      </c>
      <c r="M57" s="204">
        <v>1.6605444268828637</v>
      </c>
      <c r="N57" s="204">
        <v>1.48518573002362</v>
      </c>
      <c r="O57" s="204">
        <v>0.44663853616315385</v>
      </c>
      <c r="P57" s="204">
        <v>1.5385989138779277</v>
      </c>
      <c r="Q57" s="204">
        <v>0.82834141431912278</v>
      </c>
    </row>
    <row r="58" spans="1:17" x14ac:dyDescent="0.25">
      <c r="A58" s="156" t="s">
        <v>209</v>
      </c>
      <c r="B58" s="204">
        <v>10.206356920502442</v>
      </c>
      <c r="C58" s="204">
        <v>7.5996762527352928</v>
      </c>
      <c r="D58" s="204">
        <v>4.2976644154967438</v>
      </c>
      <c r="E58" s="204">
        <v>2.9469581559458131</v>
      </c>
      <c r="F58" s="204">
        <v>1.5634471079339591</v>
      </c>
      <c r="G58" s="204">
        <v>2.8191188306951154</v>
      </c>
      <c r="H58" s="204">
        <v>1.8673735238818747</v>
      </c>
      <c r="I58" s="204">
        <v>2.6035665805095007</v>
      </c>
      <c r="J58" s="204">
        <v>2.3932002831425043</v>
      </c>
      <c r="K58" s="204">
        <v>1.5970929941482312</v>
      </c>
      <c r="L58" s="204">
        <v>2.9761575900723232</v>
      </c>
      <c r="M58" s="204">
        <v>2.533542894533813</v>
      </c>
      <c r="N58" s="204">
        <v>2.1644380962773235</v>
      </c>
      <c r="O58" s="204">
        <v>0.76683147020228637</v>
      </c>
      <c r="P58" s="204">
        <v>2.8765276973909035</v>
      </c>
      <c r="Q58" s="204">
        <v>3.8737508088518648</v>
      </c>
    </row>
    <row r="59" spans="1:17" x14ac:dyDescent="0.25">
      <c r="A59" s="152" t="s">
        <v>225</v>
      </c>
      <c r="B59" s="151">
        <v>8.9819754074466438</v>
      </c>
      <c r="C59" s="151">
        <v>6.5399169301971058</v>
      </c>
      <c r="D59" s="151">
        <v>3.5647037243667263</v>
      </c>
      <c r="E59" s="151">
        <v>2.365897787164247</v>
      </c>
      <c r="F59" s="151">
        <v>1.2507660098112607</v>
      </c>
      <c r="G59" s="151">
        <v>2.4304953322866067</v>
      </c>
      <c r="H59" s="151">
        <v>1.5993718090360804</v>
      </c>
      <c r="I59" s="151">
        <v>2.1922067172816626</v>
      </c>
      <c r="J59" s="151">
        <v>2.0082450563029726</v>
      </c>
      <c r="K59" s="151">
        <v>1.3272846641056535</v>
      </c>
      <c r="L59" s="151">
        <v>2.4288120239439328</v>
      </c>
      <c r="M59" s="151">
        <v>1.988723419220316</v>
      </c>
      <c r="N59" s="151">
        <v>1.6844845004109379</v>
      </c>
      <c r="O59" s="151">
        <v>0.60601577003567819</v>
      </c>
      <c r="P59" s="151">
        <v>2.3133915470114652</v>
      </c>
      <c r="Q59" s="151">
        <v>2.8953618504238072</v>
      </c>
    </row>
    <row r="60" spans="1:17" x14ac:dyDescent="0.25">
      <c r="A60" s="154" t="s">
        <v>33</v>
      </c>
      <c r="B60" s="83">
        <v>0</v>
      </c>
      <c r="C60" s="83">
        <v>0</v>
      </c>
      <c r="D60" s="83">
        <v>0</v>
      </c>
      <c r="E60" s="83">
        <v>0</v>
      </c>
      <c r="F60" s="83">
        <v>0</v>
      </c>
      <c r="G60" s="83">
        <v>0</v>
      </c>
      <c r="H60" s="83">
        <v>0</v>
      </c>
      <c r="I60" s="83">
        <v>0</v>
      </c>
      <c r="J60" s="83">
        <v>0</v>
      </c>
      <c r="K60" s="83">
        <v>0</v>
      </c>
      <c r="L60" s="83">
        <v>0</v>
      </c>
      <c r="M60" s="83">
        <v>0</v>
      </c>
      <c r="N60" s="83">
        <v>0</v>
      </c>
      <c r="O60" s="83">
        <v>0</v>
      </c>
      <c r="P60" s="83">
        <v>0</v>
      </c>
      <c r="Q60" s="83">
        <v>0</v>
      </c>
    </row>
    <row r="61" spans="1:17" x14ac:dyDescent="0.25">
      <c r="A61" s="154" t="s">
        <v>30</v>
      </c>
      <c r="B61" s="208">
        <v>0</v>
      </c>
      <c r="C61" s="208">
        <v>0</v>
      </c>
      <c r="D61" s="208">
        <v>0</v>
      </c>
      <c r="E61" s="208">
        <v>0</v>
      </c>
      <c r="F61" s="208">
        <v>0</v>
      </c>
      <c r="G61" s="208">
        <v>0</v>
      </c>
      <c r="H61" s="208">
        <v>0</v>
      </c>
      <c r="I61" s="208">
        <v>0</v>
      </c>
      <c r="J61" s="208">
        <v>0</v>
      </c>
      <c r="K61" s="208">
        <v>0</v>
      </c>
      <c r="L61" s="208">
        <v>0</v>
      </c>
      <c r="M61" s="208">
        <v>0</v>
      </c>
      <c r="N61" s="208">
        <v>0.38756732507714531</v>
      </c>
      <c r="O61" s="208">
        <v>0</v>
      </c>
      <c r="P61" s="208">
        <v>0.38729192151177039</v>
      </c>
      <c r="Q61" s="208">
        <v>0.38751008687153354</v>
      </c>
    </row>
    <row r="62" spans="1:17" x14ac:dyDescent="0.25">
      <c r="A62" s="154" t="s">
        <v>125</v>
      </c>
      <c r="B62" s="208">
        <v>1.2635506537701824</v>
      </c>
      <c r="C62" s="208">
        <v>0.95628098886474089</v>
      </c>
      <c r="D62" s="208">
        <v>0.58275068030395316</v>
      </c>
      <c r="E62" s="208">
        <v>1.3342655283414502</v>
      </c>
      <c r="F62" s="208">
        <v>1.2507660098112607</v>
      </c>
      <c r="G62" s="208">
        <v>0.60206603824826266</v>
      </c>
      <c r="H62" s="208">
        <v>0.24247779972279121</v>
      </c>
      <c r="I62" s="208">
        <v>0.58598332043995882</v>
      </c>
      <c r="J62" s="208">
        <v>0.59967086253319235</v>
      </c>
      <c r="K62" s="208">
        <v>0.26542218478311086</v>
      </c>
      <c r="L62" s="208">
        <v>0.27126308388979337</v>
      </c>
      <c r="M62" s="208">
        <v>0.26686863143504397</v>
      </c>
      <c r="N62" s="208">
        <v>0.27322882943027338</v>
      </c>
      <c r="O62" s="208">
        <v>0.60601577003567819</v>
      </c>
      <c r="P62" s="208">
        <v>0.61090091795905543</v>
      </c>
      <c r="Q62" s="208">
        <v>0.60707479983958579</v>
      </c>
    </row>
    <row r="63" spans="1:17" x14ac:dyDescent="0.25">
      <c r="A63" s="154" t="s">
        <v>29</v>
      </c>
      <c r="B63" s="208">
        <v>0</v>
      </c>
      <c r="C63" s="208">
        <v>0</v>
      </c>
      <c r="D63" s="208">
        <v>0</v>
      </c>
      <c r="E63" s="208">
        <v>0</v>
      </c>
      <c r="F63" s="208">
        <v>0</v>
      </c>
      <c r="G63" s="208">
        <v>0</v>
      </c>
      <c r="H63" s="208">
        <v>0</v>
      </c>
      <c r="I63" s="208">
        <v>0</v>
      </c>
      <c r="J63" s="208">
        <v>0</v>
      </c>
      <c r="K63" s="208">
        <v>0</v>
      </c>
      <c r="L63" s="208">
        <v>0</v>
      </c>
      <c r="M63" s="208">
        <v>0</v>
      </c>
      <c r="N63" s="208">
        <v>0</v>
      </c>
      <c r="O63" s="208">
        <v>0</v>
      </c>
      <c r="P63" s="208">
        <v>0</v>
      </c>
      <c r="Q63" s="208">
        <v>0</v>
      </c>
    </row>
    <row r="64" spans="1:17" x14ac:dyDescent="0.25">
      <c r="A64" s="154" t="s">
        <v>26</v>
      </c>
      <c r="B64" s="208">
        <v>7.7184247536764623</v>
      </c>
      <c r="C64" s="208">
        <v>5.5836359413323651</v>
      </c>
      <c r="D64" s="208">
        <v>2.9819530440627733</v>
      </c>
      <c r="E64" s="208">
        <v>1.0316322588227971</v>
      </c>
      <c r="F64" s="208">
        <v>0</v>
      </c>
      <c r="G64" s="208">
        <v>1.828429294038344</v>
      </c>
      <c r="H64" s="208">
        <v>1.3568940093132893</v>
      </c>
      <c r="I64" s="208">
        <v>1.6062233968417037</v>
      </c>
      <c r="J64" s="208">
        <v>1.4085741937697802</v>
      </c>
      <c r="K64" s="208">
        <v>1.0618624793225426</v>
      </c>
      <c r="L64" s="208">
        <v>2.1575489400541397</v>
      </c>
      <c r="M64" s="208">
        <v>1.7218547877852721</v>
      </c>
      <c r="N64" s="208">
        <v>1.0236883459035193</v>
      </c>
      <c r="O64" s="208">
        <v>0</v>
      </c>
      <c r="P64" s="208">
        <v>1.3151987075406393</v>
      </c>
      <c r="Q64" s="208">
        <v>1.9007769637126879</v>
      </c>
    </row>
    <row r="65" spans="1:17" x14ac:dyDescent="0.25">
      <c r="A65" s="152" t="s">
        <v>224</v>
      </c>
      <c r="B65" s="151">
        <v>1.224381513055798</v>
      </c>
      <c r="C65" s="151">
        <v>1.0597593225381874</v>
      </c>
      <c r="D65" s="151">
        <v>0.73296069113001738</v>
      </c>
      <c r="E65" s="151">
        <v>0.58106036878156586</v>
      </c>
      <c r="F65" s="151">
        <v>0.31268109812269834</v>
      </c>
      <c r="G65" s="151">
        <v>0.38862349840850863</v>
      </c>
      <c r="H65" s="151">
        <v>0.26800171484579427</v>
      </c>
      <c r="I65" s="151">
        <v>0.41135986322783813</v>
      </c>
      <c r="J65" s="151">
        <v>0.38495522683953159</v>
      </c>
      <c r="K65" s="151">
        <v>0.26980833004257765</v>
      </c>
      <c r="L65" s="151">
        <v>0.54734556612839047</v>
      </c>
      <c r="M65" s="151">
        <v>0.54481947531349717</v>
      </c>
      <c r="N65" s="151">
        <v>0.47995359586638581</v>
      </c>
      <c r="O65" s="151">
        <v>0.16081570016660815</v>
      </c>
      <c r="P65" s="151">
        <v>0.56313615037943809</v>
      </c>
      <c r="Q65" s="151">
        <v>0.53917038215345015</v>
      </c>
    </row>
    <row r="66" spans="1:17" x14ac:dyDescent="0.25">
      <c r="A66" s="263" t="s">
        <v>33</v>
      </c>
      <c r="B66" s="87">
        <v>1.224381513055798</v>
      </c>
      <c r="C66" s="87">
        <v>0</v>
      </c>
      <c r="D66" s="87">
        <v>0</v>
      </c>
      <c r="E66" s="87">
        <v>0</v>
      </c>
      <c r="F66" s="87">
        <v>0</v>
      </c>
      <c r="G66" s="87">
        <v>0</v>
      </c>
      <c r="H66" s="87">
        <v>0</v>
      </c>
      <c r="I66" s="87">
        <v>0</v>
      </c>
      <c r="J66" s="87">
        <v>0</v>
      </c>
      <c r="K66" s="87">
        <v>0</v>
      </c>
      <c r="L66" s="87">
        <v>0</v>
      </c>
      <c r="M66" s="87">
        <v>0</v>
      </c>
      <c r="N66" s="87">
        <v>0</v>
      </c>
      <c r="O66" s="87">
        <v>0</v>
      </c>
      <c r="P66" s="87">
        <v>0</v>
      </c>
      <c r="Q66" s="87">
        <v>0</v>
      </c>
    </row>
    <row r="67" spans="1:17" x14ac:dyDescent="0.25">
      <c r="A67" s="263" t="s">
        <v>31</v>
      </c>
      <c r="B67" s="87">
        <v>0</v>
      </c>
      <c r="C67" s="87">
        <v>0</v>
      </c>
      <c r="D67" s="87">
        <v>0</v>
      </c>
      <c r="E67" s="87">
        <v>0</v>
      </c>
      <c r="F67" s="87">
        <v>0</v>
      </c>
      <c r="G67" s="87">
        <v>0</v>
      </c>
      <c r="H67" s="87">
        <v>0</v>
      </c>
      <c r="I67" s="87">
        <v>0</v>
      </c>
      <c r="J67" s="87">
        <v>0</v>
      </c>
      <c r="K67" s="87">
        <v>0</v>
      </c>
      <c r="L67" s="87">
        <v>0</v>
      </c>
      <c r="M67" s="87">
        <v>0</v>
      </c>
      <c r="N67" s="87">
        <v>0</v>
      </c>
      <c r="O67" s="87">
        <v>0</v>
      </c>
      <c r="P67" s="87">
        <v>0</v>
      </c>
      <c r="Q67" s="87">
        <v>0</v>
      </c>
    </row>
    <row r="68" spans="1:17" x14ac:dyDescent="0.25">
      <c r="A68" s="263" t="s">
        <v>30</v>
      </c>
      <c r="B68" s="87">
        <v>0</v>
      </c>
      <c r="C68" s="87">
        <v>0</v>
      </c>
      <c r="D68" s="87">
        <v>0</v>
      </c>
      <c r="E68" s="87">
        <v>0</v>
      </c>
      <c r="F68" s="87">
        <v>0</v>
      </c>
      <c r="G68" s="87">
        <v>0</v>
      </c>
      <c r="H68" s="87">
        <v>0</v>
      </c>
      <c r="I68" s="87">
        <v>0</v>
      </c>
      <c r="J68" s="87">
        <v>0</v>
      </c>
      <c r="K68" s="87">
        <v>0</v>
      </c>
      <c r="L68" s="87">
        <v>0</v>
      </c>
      <c r="M68" s="87">
        <v>0</v>
      </c>
      <c r="N68" s="87">
        <v>0</v>
      </c>
      <c r="O68" s="87">
        <v>0</v>
      </c>
      <c r="P68" s="87">
        <v>0</v>
      </c>
      <c r="Q68" s="87">
        <v>0</v>
      </c>
    </row>
    <row r="69" spans="1:17" x14ac:dyDescent="0.25">
      <c r="A69" s="263" t="s">
        <v>125</v>
      </c>
      <c r="B69" s="87">
        <v>0</v>
      </c>
      <c r="C69" s="87">
        <v>0</v>
      </c>
      <c r="D69" s="87">
        <v>0</v>
      </c>
      <c r="E69" s="87">
        <v>0</v>
      </c>
      <c r="F69" s="87">
        <v>0</v>
      </c>
      <c r="G69" s="87">
        <v>0</v>
      </c>
      <c r="H69" s="87">
        <v>0</v>
      </c>
      <c r="I69" s="87">
        <v>0</v>
      </c>
      <c r="J69" s="87">
        <v>0</v>
      </c>
      <c r="K69" s="87">
        <v>0</v>
      </c>
      <c r="L69" s="87">
        <v>0</v>
      </c>
      <c r="M69" s="87">
        <v>0</v>
      </c>
      <c r="N69" s="87">
        <v>0</v>
      </c>
      <c r="O69" s="87">
        <v>0</v>
      </c>
      <c r="P69" s="87">
        <v>0</v>
      </c>
      <c r="Q69" s="87">
        <v>0</v>
      </c>
    </row>
    <row r="70" spans="1:17" x14ac:dyDescent="0.25">
      <c r="A70" s="263" t="s">
        <v>29</v>
      </c>
      <c r="B70" s="87">
        <v>0</v>
      </c>
      <c r="C70" s="87">
        <v>0.19218257723182311</v>
      </c>
      <c r="D70" s="87">
        <v>1.334104194559667E-2</v>
      </c>
      <c r="E70" s="87">
        <v>0.16325413058126548</v>
      </c>
      <c r="F70" s="87">
        <v>0</v>
      </c>
      <c r="G70" s="87">
        <v>0.38862349840850863</v>
      </c>
      <c r="H70" s="87">
        <v>0.26800171484579427</v>
      </c>
      <c r="I70" s="87">
        <v>0.41135986322783813</v>
      </c>
      <c r="J70" s="87">
        <v>0.38495522683953159</v>
      </c>
      <c r="K70" s="87">
        <v>0.19164977898292029</v>
      </c>
      <c r="L70" s="87">
        <v>3.0091257472087379E-2</v>
      </c>
      <c r="M70" s="87">
        <v>0</v>
      </c>
      <c r="N70" s="87">
        <v>0</v>
      </c>
      <c r="O70" s="87">
        <v>0</v>
      </c>
      <c r="P70" s="87">
        <v>2.7698870623927351E-2</v>
      </c>
      <c r="Q70" s="87">
        <v>2.9827627864494943E-2</v>
      </c>
    </row>
    <row r="71" spans="1:17" x14ac:dyDescent="0.25">
      <c r="A71" s="263" t="s">
        <v>28</v>
      </c>
      <c r="B71" s="87">
        <v>0</v>
      </c>
      <c r="C71" s="87">
        <v>0</v>
      </c>
      <c r="D71" s="87">
        <v>0</v>
      </c>
      <c r="E71" s="87">
        <v>0</v>
      </c>
      <c r="F71" s="87">
        <v>0</v>
      </c>
      <c r="G71" s="87">
        <v>0</v>
      </c>
      <c r="H71" s="87">
        <v>0</v>
      </c>
      <c r="I71" s="87">
        <v>0</v>
      </c>
      <c r="J71" s="87">
        <v>0</v>
      </c>
      <c r="K71" s="87">
        <v>0</v>
      </c>
      <c r="L71" s="87">
        <v>0</v>
      </c>
      <c r="M71" s="87">
        <v>0</v>
      </c>
      <c r="N71" s="87">
        <v>0</v>
      </c>
      <c r="O71" s="87">
        <v>0</v>
      </c>
      <c r="P71" s="87">
        <v>0</v>
      </c>
      <c r="Q71" s="87">
        <v>0</v>
      </c>
    </row>
    <row r="72" spans="1:17" x14ac:dyDescent="0.25">
      <c r="A72" s="263" t="s">
        <v>26</v>
      </c>
      <c r="B72" s="87">
        <v>0</v>
      </c>
      <c r="C72" s="87">
        <v>0</v>
      </c>
      <c r="D72" s="87">
        <v>0</v>
      </c>
      <c r="E72" s="87">
        <v>0</v>
      </c>
      <c r="F72" s="87">
        <v>0</v>
      </c>
      <c r="G72" s="87">
        <v>0</v>
      </c>
      <c r="H72" s="87">
        <v>0</v>
      </c>
      <c r="I72" s="87">
        <v>0</v>
      </c>
      <c r="J72" s="87">
        <v>0</v>
      </c>
      <c r="K72" s="87">
        <v>0</v>
      </c>
      <c r="L72" s="87">
        <v>0</v>
      </c>
      <c r="M72" s="87">
        <v>0</v>
      </c>
      <c r="N72" s="87">
        <v>0</v>
      </c>
      <c r="O72" s="87">
        <v>0</v>
      </c>
      <c r="P72" s="87">
        <v>0</v>
      </c>
      <c r="Q72" s="87">
        <v>0</v>
      </c>
    </row>
    <row r="73" spans="1:17" x14ac:dyDescent="0.25">
      <c r="A73" s="263" t="s">
        <v>25</v>
      </c>
      <c r="B73" s="87">
        <v>0</v>
      </c>
      <c r="C73" s="87">
        <v>0</v>
      </c>
      <c r="D73" s="87">
        <v>0</v>
      </c>
      <c r="E73" s="87">
        <v>0</v>
      </c>
      <c r="F73" s="87">
        <v>0</v>
      </c>
      <c r="G73" s="87">
        <v>0</v>
      </c>
      <c r="H73" s="87">
        <v>0</v>
      </c>
      <c r="I73" s="87">
        <v>0</v>
      </c>
      <c r="J73" s="87">
        <v>0</v>
      </c>
      <c r="K73" s="87">
        <v>0</v>
      </c>
      <c r="L73" s="87">
        <v>0</v>
      </c>
      <c r="M73" s="87">
        <v>0</v>
      </c>
      <c r="N73" s="87">
        <v>0</v>
      </c>
      <c r="O73" s="87">
        <v>0</v>
      </c>
      <c r="P73" s="87">
        <v>0</v>
      </c>
      <c r="Q73" s="87">
        <v>0</v>
      </c>
    </row>
    <row r="74" spans="1:17" x14ac:dyDescent="0.25">
      <c r="A74" s="263" t="s">
        <v>86</v>
      </c>
      <c r="B74" s="87">
        <v>0</v>
      </c>
      <c r="C74" s="87">
        <v>0</v>
      </c>
      <c r="D74" s="87">
        <v>0</v>
      </c>
      <c r="E74" s="87">
        <v>0</v>
      </c>
      <c r="F74" s="87">
        <v>0</v>
      </c>
      <c r="G74" s="87">
        <v>0</v>
      </c>
      <c r="H74" s="87">
        <v>0</v>
      </c>
      <c r="I74" s="87">
        <v>0</v>
      </c>
      <c r="J74" s="87">
        <v>0</v>
      </c>
      <c r="K74" s="87">
        <v>0</v>
      </c>
      <c r="L74" s="87">
        <v>0</v>
      </c>
      <c r="M74" s="87">
        <v>0</v>
      </c>
      <c r="N74" s="87">
        <v>0</v>
      </c>
      <c r="O74" s="87">
        <v>0</v>
      </c>
      <c r="P74" s="87">
        <v>0</v>
      </c>
      <c r="Q74" s="87">
        <v>0</v>
      </c>
    </row>
    <row r="75" spans="1:17" x14ac:dyDescent="0.25">
      <c r="A75" s="263" t="s">
        <v>22</v>
      </c>
      <c r="B75" s="87">
        <v>0</v>
      </c>
      <c r="C75" s="87">
        <v>0.86757674530636419</v>
      </c>
      <c r="D75" s="87">
        <v>0.71961964918442067</v>
      </c>
      <c r="E75" s="87">
        <v>0.41780623820030044</v>
      </c>
      <c r="F75" s="87">
        <v>0.31268109812269834</v>
      </c>
      <c r="G75" s="87">
        <v>0</v>
      </c>
      <c r="H75" s="87">
        <v>0</v>
      </c>
      <c r="I75" s="87">
        <v>0</v>
      </c>
      <c r="J75" s="87">
        <v>0</v>
      </c>
      <c r="K75" s="87">
        <v>7.8158551059657383E-2</v>
      </c>
      <c r="L75" s="87">
        <v>0.51725430865630306</v>
      </c>
      <c r="M75" s="87">
        <v>0.54481947531349717</v>
      </c>
      <c r="N75" s="87">
        <v>0.47995359586638581</v>
      </c>
      <c r="O75" s="87">
        <v>0.16081570016660815</v>
      </c>
      <c r="P75" s="87">
        <v>0.5354372797555107</v>
      </c>
      <c r="Q75" s="87">
        <v>0.50934275428895515</v>
      </c>
    </row>
    <row r="76" spans="1:17" x14ac:dyDescent="0.25">
      <c r="A76" s="152" t="s">
        <v>223</v>
      </c>
      <c r="B76" s="261">
        <v>0</v>
      </c>
      <c r="C76" s="261">
        <v>0</v>
      </c>
      <c r="D76" s="261">
        <v>0</v>
      </c>
      <c r="E76" s="261">
        <v>0</v>
      </c>
      <c r="F76" s="261">
        <v>0</v>
      </c>
      <c r="G76" s="261">
        <v>0</v>
      </c>
      <c r="H76" s="261">
        <v>0</v>
      </c>
      <c r="I76" s="261">
        <v>0</v>
      </c>
      <c r="J76" s="261">
        <v>0</v>
      </c>
      <c r="K76" s="261">
        <v>0</v>
      </c>
      <c r="L76" s="261">
        <v>0</v>
      </c>
      <c r="M76" s="261">
        <v>0</v>
      </c>
      <c r="N76" s="261">
        <v>0</v>
      </c>
      <c r="O76" s="261">
        <v>0</v>
      </c>
      <c r="P76" s="261">
        <v>0</v>
      </c>
      <c r="Q76" s="261">
        <v>0.43921857627460725</v>
      </c>
    </row>
    <row r="77" spans="1:17" x14ac:dyDescent="0.25">
      <c r="A77" s="156" t="s">
        <v>208</v>
      </c>
      <c r="B77" s="204">
        <v>51.448575414197194</v>
      </c>
      <c r="C77" s="204">
        <v>35.2947912419205</v>
      </c>
      <c r="D77" s="204">
        <v>23.908431619514868</v>
      </c>
      <c r="E77" s="204">
        <v>20.732663342862963</v>
      </c>
      <c r="F77" s="204">
        <v>10.274415837566689</v>
      </c>
      <c r="G77" s="204">
        <v>16.04544354909433</v>
      </c>
      <c r="H77" s="204">
        <v>11.12916069145491</v>
      </c>
      <c r="I77" s="204">
        <v>17.254339389174095</v>
      </c>
      <c r="J77" s="204">
        <v>16.174189662329525</v>
      </c>
      <c r="K77" s="204">
        <v>10.630229943379021</v>
      </c>
      <c r="L77" s="204">
        <v>18.225768052539056</v>
      </c>
      <c r="M77" s="204">
        <v>18.147394593632967</v>
      </c>
      <c r="N77" s="204">
        <v>16.009381933120462</v>
      </c>
      <c r="O77" s="204">
        <v>5.3125952606171074</v>
      </c>
      <c r="P77" s="204">
        <v>18.807806356331007</v>
      </c>
      <c r="Q77" s="204">
        <v>17.382576198082496</v>
      </c>
    </row>
    <row r="78" spans="1:17" x14ac:dyDescent="0.25">
      <c r="A78" s="152" t="s">
        <v>222</v>
      </c>
      <c r="B78" s="261">
        <v>48.687686583658888</v>
      </c>
      <c r="C78" s="261">
        <v>33.628673693377038</v>
      </c>
      <c r="D78" s="261">
        <v>22.265018622080948</v>
      </c>
      <c r="E78" s="261">
        <v>18.919352200128539</v>
      </c>
      <c r="F78" s="261">
        <v>9.4509707219507479</v>
      </c>
      <c r="G78" s="261">
        <v>14.975402163373055</v>
      </c>
      <c r="H78" s="261">
        <v>10.327305159685936</v>
      </c>
      <c r="I78" s="261">
        <v>15.851536026345769</v>
      </c>
      <c r="J78" s="261">
        <v>14.834047247329964</v>
      </c>
      <c r="K78" s="261">
        <v>9.7475117905943396</v>
      </c>
      <c r="L78" s="261">
        <v>16.793867524770143</v>
      </c>
      <c r="M78" s="261">
        <v>16.467490170819016</v>
      </c>
      <c r="N78" s="261">
        <v>14.506880683424694</v>
      </c>
      <c r="O78" s="261">
        <v>4.8607494441771966</v>
      </c>
      <c r="P78" s="261">
        <v>17.251269187848131</v>
      </c>
      <c r="Q78" s="261">
        <v>16.544577296645805</v>
      </c>
    </row>
    <row r="79" spans="1:17" x14ac:dyDescent="0.25">
      <c r="A79" s="154" t="s">
        <v>33</v>
      </c>
      <c r="B79" s="83">
        <v>0</v>
      </c>
      <c r="C79" s="83">
        <v>0</v>
      </c>
      <c r="D79" s="83">
        <v>0</v>
      </c>
      <c r="E79" s="83">
        <v>0</v>
      </c>
      <c r="F79" s="83">
        <v>0</v>
      </c>
      <c r="G79" s="83">
        <v>0</v>
      </c>
      <c r="H79" s="83">
        <v>0</v>
      </c>
      <c r="I79" s="83">
        <v>0</v>
      </c>
      <c r="J79" s="83">
        <v>0</v>
      </c>
      <c r="K79" s="83">
        <v>0</v>
      </c>
      <c r="L79" s="83">
        <v>0</v>
      </c>
      <c r="M79" s="83">
        <v>0</v>
      </c>
      <c r="N79" s="83">
        <v>0</v>
      </c>
      <c r="O79" s="83">
        <v>0</v>
      </c>
      <c r="P79" s="83">
        <v>0</v>
      </c>
      <c r="Q79" s="83">
        <v>0</v>
      </c>
    </row>
    <row r="80" spans="1:17" x14ac:dyDescent="0.25">
      <c r="A80" s="154" t="s">
        <v>30</v>
      </c>
      <c r="B80" s="208">
        <v>0</v>
      </c>
      <c r="C80" s="208">
        <v>0</v>
      </c>
      <c r="D80" s="208">
        <v>0</v>
      </c>
      <c r="E80" s="208">
        <v>0</v>
      </c>
      <c r="F80" s="208">
        <v>0</v>
      </c>
      <c r="G80" s="208">
        <v>0</v>
      </c>
      <c r="H80" s="208">
        <v>0</v>
      </c>
      <c r="I80" s="208">
        <v>0</v>
      </c>
      <c r="J80" s="208">
        <v>0</v>
      </c>
      <c r="K80" s="208">
        <v>0</v>
      </c>
      <c r="L80" s="208">
        <v>0</v>
      </c>
      <c r="M80" s="208">
        <v>0</v>
      </c>
      <c r="N80" s="208">
        <v>2.6706016238487776E-15</v>
      </c>
      <c r="O80" s="208">
        <v>0</v>
      </c>
      <c r="P80" s="208">
        <v>0</v>
      </c>
      <c r="Q80" s="208">
        <v>0</v>
      </c>
    </row>
    <row r="81" spans="1:17" x14ac:dyDescent="0.25">
      <c r="A81" s="154" t="s">
        <v>125</v>
      </c>
      <c r="B81" s="208">
        <v>0</v>
      </c>
      <c r="C81" s="208">
        <v>0</v>
      </c>
      <c r="D81" s="208">
        <v>0</v>
      </c>
      <c r="E81" s="208">
        <v>0</v>
      </c>
      <c r="F81" s="208">
        <v>0</v>
      </c>
      <c r="G81" s="208">
        <v>0</v>
      </c>
      <c r="H81" s="208">
        <v>0</v>
      </c>
      <c r="I81" s="208">
        <v>0</v>
      </c>
      <c r="J81" s="208">
        <v>0</v>
      </c>
      <c r="K81" s="208">
        <v>0</v>
      </c>
      <c r="L81" s="208">
        <v>0</v>
      </c>
      <c r="M81" s="208">
        <v>0</v>
      </c>
      <c r="N81" s="208">
        <v>0</v>
      </c>
      <c r="O81" s="208">
        <v>0</v>
      </c>
      <c r="P81" s="208">
        <v>0</v>
      </c>
      <c r="Q81" s="208">
        <v>0</v>
      </c>
    </row>
    <row r="82" spans="1:17" x14ac:dyDescent="0.25">
      <c r="A82" s="154" t="s">
        <v>29</v>
      </c>
      <c r="B82" s="208">
        <v>0</v>
      </c>
      <c r="C82" s="208">
        <v>0</v>
      </c>
      <c r="D82" s="208">
        <v>0</v>
      </c>
      <c r="E82" s="208">
        <v>0</v>
      </c>
      <c r="F82" s="208">
        <v>0</v>
      </c>
      <c r="G82" s="208">
        <v>0</v>
      </c>
      <c r="H82" s="208">
        <v>0</v>
      </c>
      <c r="I82" s="208">
        <v>0</v>
      </c>
      <c r="J82" s="208">
        <v>0</v>
      </c>
      <c r="K82" s="208">
        <v>0</v>
      </c>
      <c r="L82" s="208">
        <v>0</v>
      </c>
      <c r="M82" s="208">
        <v>0</v>
      </c>
      <c r="N82" s="208">
        <v>0</v>
      </c>
      <c r="O82" s="208">
        <v>0</v>
      </c>
      <c r="P82" s="208">
        <v>0</v>
      </c>
      <c r="Q82" s="208">
        <v>0</v>
      </c>
    </row>
    <row r="83" spans="1:17" x14ac:dyDescent="0.25">
      <c r="A83" s="154" t="s">
        <v>28</v>
      </c>
      <c r="B83" s="208">
        <v>0</v>
      </c>
      <c r="C83" s="208">
        <v>0</v>
      </c>
      <c r="D83" s="208">
        <v>0</v>
      </c>
      <c r="E83" s="208">
        <v>0</v>
      </c>
      <c r="F83" s="208">
        <v>0</v>
      </c>
      <c r="G83" s="208">
        <v>0</v>
      </c>
      <c r="H83" s="208">
        <v>0</v>
      </c>
      <c r="I83" s="208">
        <v>0</v>
      </c>
      <c r="J83" s="208">
        <v>0</v>
      </c>
      <c r="K83" s="208">
        <v>0</v>
      </c>
      <c r="L83" s="208">
        <v>0</v>
      </c>
      <c r="M83" s="208">
        <v>0</v>
      </c>
      <c r="N83" s="208">
        <v>0</v>
      </c>
      <c r="O83" s="208">
        <v>0</v>
      </c>
      <c r="P83" s="208">
        <v>0</v>
      </c>
      <c r="Q83" s="208">
        <v>0</v>
      </c>
    </row>
    <row r="84" spans="1:17" x14ac:dyDescent="0.25">
      <c r="A84" s="154" t="s">
        <v>26</v>
      </c>
      <c r="B84" s="208">
        <v>48.687686583658888</v>
      </c>
      <c r="C84" s="208">
        <v>33.628673693377038</v>
      </c>
      <c r="D84" s="208">
        <v>22.265018622080948</v>
      </c>
      <c r="E84" s="208">
        <v>18.919352200128539</v>
      </c>
      <c r="F84" s="208">
        <v>9.4509707219507479</v>
      </c>
      <c r="G84" s="208">
        <v>14.975402163373055</v>
      </c>
      <c r="H84" s="208">
        <v>10.327305159685936</v>
      </c>
      <c r="I84" s="208">
        <v>15.851536026345769</v>
      </c>
      <c r="J84" s="208">
        <v>14.834047247329964</v>
      </c>
      <c r="K84" s="208">
        <v>9.7475117905943396</v>
      </c>
      <c r="L84" s="208">
        <v>16.793867524770143</v>
      </c>
      <c r="M84" s="208">
        <v>16.467490170819016</v>
      </c>
      <c r="N84" s="208">
        <v>14.50688068342469</v>
      </c>
      <c r="O84" s="208">
        <v>4.8607494441771966</v>
      </c>
      <c r="P84" s="208">
        <v>17.251269187848131</v>
      </c>
      <c r="Q84" s="208">
        <v>16.544577296645805</v>
      </c>
    </row>
    <row r="85" spans="1:17" x14ac:dyDescent="0.25">
      <c r="A85" s="154" t="s">
        <v>86</v>
      </c>
      <c r="B85" s="208">
        <v>0</v>
      </c>
      <c r="C85" s="208">
        <v>0</v>
      </c>
      <c r="D85" s="208">
        <v>0</v>
      </c>
      <c r="E85" s="208">
        <v>0</v>
      </c>
      <c r="F85" s="208">
        <v>0</v>
      </c>
      <c r="G85" s="208">
        <v>0</v>
      </c>
      <c r="H85" s="208">
        <v>0</v>
      </c>
      <c r="I85" s="208">
        <v>0</v>
      </c>
      <c r="J85" s="208">
        <v>0</v>
      </c>
      <c r="K85" s="208">
        <v>0</v>
      </c>
      <c r="L85" s="208">
        <v>0</v>
      </c>
      <c r="M85" s="208">
        <v>0</v>
      </c>
      <c r="N85" s="208">
        <v>0</v>
      </c>
      <c r="O85" s="208">
        <v>0</v>
      </c>
      <c r="P85" s="208">
        <v>0</v>
      </c>
      <c r="Q85" s="208">
        <v>0</v>
      </c>
    </row>
    <row r="86" spans="1:17" x14ac:dyDescent="0.25">
      <c r="A86" s="152" t="s">
        <v>221</v>
      </c>
      <c r="B86" s="261">
        <v>2.7608888305383079</v>
      </c>
      <c r="C86" s="261">
        <v>1.6661175485434609</v>
      </c>
      <c r="D86" s="261">
        <v>1.6434129974339184</v>
      </c>
      <c r="E86" s="261">
        <v>1.8133111427344244</v>
      </c>
      <c r="F86" s="261">
        <v>0.8234451156159418</v>
      </c>
      <c r="G86" s="261">
        <v>1.0700413857212734</v>
      </c>
      <c r="H86" s="261">
        <v>0.8018555317689734</v>
      </c>
      <c r="I86" s="261">
        <v>1.402803362828325</v>
      </c>
      <c r="J86" s="261">
        <v>1.34014241499956</v>
      </c>
      <c r="K86" s="261">
        <v>0.88271815278468069</v>
      </c>
      <c r="L86" s="261">
        <v>1.4319005277689127</v>
      </c>
      <c r="M86" s="261">
        <v>1.679904422813953</v>
      </c>
      <c r="N86" s="261">
        <v>1.5025012496957699</v>
      </c>
      <c r="O86" s="261">
        <v>0.45184581643991123</v>
      </c>
      <c r="P86" s="261">
        <v>1.5565371684828775</v>
      </c>
      <c r="Q86" s="261">
        <v>0.83799890143669087</v>
      </c>
    </row>
    <row r="87" spans="1:17" x14ac:dyDescent="0.25">
      <c r="A87" s="156" t="s">
        <v>207</v>
      </c>
      <c r="B87" s="204">
        <v>7.6701476755837739</v>
      </c>
      <c r="C87" s="204">
        <v>5.2440327402877767</v>
      </c>
      <c r="D87" s="204">
        <v>3.5925835282051839</v>
      </c>
      <c r="E87" s="204">
        <v>3.1457788451951538</v>
      </c>
      <c r="F87" s="204">
        <v>1.4969055558267286</v>
      </c>
      <c r="G87" s="204">
        <v>2.4084817720195937</v>
      </c>
      <c r="H87" s="204">
        <v>1.675202109466392</v>
      </c>
      <c r="I87" s="204">
        <v>2.6096872178936676</v>
      </c>
      <c r="J87" s="204">
        <v>2.4482866113510973</v>
      </c>
      <c r="K87" s="204">
        <v>1.6092487940821079</v>
      </c>
      <c r="L87" s="204">
        <v>2.7527077504391704</v>
      </c>
      <c r="M87" s="204">
        <v>2.7607743733658605</v>
      </c>
      <c r="N87" s="204">
        <v>2.43712355515289</v>
      </c>
      <c r="O87" s="204">
        <v>0.77787468650962899</v>
      </c>
      <c r="P87" s="204">
        <v>2.8467946890352582</v>
      </c>
      <c r="Q87" s="204">
        <v>2.4471438326229107</v>
      </c>
    </row>
    <row r="88" spans="1:17" x14ac:dyDescent="0.25">
      <c r="A88" s="152" t="s">
        <v>220</v>
      </c>
      <c r="B88" s="261">
        <v>4.9235289871442873</v>
      </c>
      <c r="C88" s="261">
        <v>3.5865268148955529</v>
      </c>
      <c r="D88" s="261">
        <v>1.9576648014354918</v>
      </c>
      <c r="E88" s="261">
        <v>1.3418401217301972</v>
      </c>
      <c r="F88" s="261">
        <v>0.67771656189176321</v>
      </c>
      <c r="G88" s="261">
        <v>1.343971084404294</v>
      </c>
      <c r="H88" s="261">
        <v>0.87749110979682876</v>
      </c>
      <c r="I88" s="261">
        <v>1.2141344922887041</v>
      </c>
      <c r="J88" s="261">
        <v>1.1150709593863866</v>
      </c>
      <c r="K88" s="261">
        <v>0.73109312615162192</v>
      </c>
      <c r="L88" s="261">
        <v>1.3282082537355522</v>
      </c>
      <c r="M88" s="261">
        <v>1.0895528336005955</v>
      </c>
      <c r="N88" s="261">
        <v>0.94238824883725758</v>
      </c>
      <c r="O88" s="261">
        <v>0.32836431506700808</v>
      </c>
      <c r="P88" s="261">
        <v>1.2983027581333579</v>
      </c>
      <c r="Q88" s="261">
        <v>1.6134762766825996</v>
      </c>
    </row>
    <row r="89" spans="1:17" x14ac:dyDescent="0.25">
      <c r="A89" s="154" t="s">
        <v>33</v>
      </c>
      <c r="B89" s="83">
        <v>0</v>
      </c>
      <c r="C89" s="83">
        <v>0</v>
      </c>
      <c r="D89" s="83">
        <v>0</v>
      </c>
      <c r="E89" s="83">
        <v>0</v>
      </c>
      <c r="F89" s="83">
        <v>0</v>
      </c>
      <c r="G89" s="83">
        <v>0</v>
      </c>
      <c r="H89" s="83">
        <v>0</v>
      </c>
      <c r="I89" s="83">
        <v>0</v>
      </c>
      <c r="J89" s="83">
        <v>0</v>
      </c>
      <c r="K89" s="83">
        <v>0</v>
      </c>
      <c r="L89" s="83">
        <v>0</v>
      </c>
      <c r="M89" s="83">
        <v>0</v>
      </c>
      <c r="N89" s="83">
        <v>0</v>
      </c>
      <c r="O89" s="83">
        <v>0</v>
      </c>
      <c r="P89" s="83">
        <v>0</v>
      </c>
      <c r="Q89" s="83">
        <v>0</v>
      </c>
    </row>
    <row r="90" spans="1:17" x14ac:dyDescent="0.25">
      <c r="A90" s="154" t="s">
        <v>30</v>
      </c>
      <c r="B90" s="208">
        <v>0</v>
      </c>
      <c r="C90" s="208">
        <v>0</v>
      </c>
      <c r="D90" s="208">
        <v>0</v>
      </c>
      <c r="E90" s="208">
        <v>0</v>
      </c>
      <c r="F90" s="208">
        <v>0</v>
      </c>
      <c r="G90" s="208">
        <v>0</v>
      </c>
      <c r="H90" s="208">
        <v>0</v>
      </c>
      <c r="I90" s="208">
        <v>0</v>
      </c>
      <c r="J90" s="208">
        <v>0</v>
      </c>
      <c r="K90" s="208">
        <v>0</v>
      </c>
      <c r="L90" s="208">
        <v>0</v>
      </c>
      <c r="M90" s="208">
        <v>0</v>
      </c>
      <c r="N90" s="208">
        <v>0</v>
      </c>
      <c r="O90" s="208">
        <v>0.31533595388447161</v>
      </c>
      <c r="P90" s="208">
        <v>0</v>
      </c>
      <c r="Q90" s="208">
        <v>0</v>
      </c>
    </row>
    <row r="91" spans="1:17" x14ac:dyDescent="0.25">
      <c r="A91" s="154" t="s">
        <v>125</v>
      </c>
      <c r="B91" s="208">
        <v>0</v>
      </c>
      <c r="C91" s="208">
        <v>0</v>
      </c>
      <c r="D91" s="208">
        <v>0</v>
      </c>
      <c r="E91" s="208">
        <v>0</v>
      </c>
      <c r="F91" s="208">
        <v>0.67771656189176321</v>
      </c>
      <c r="G91" s="208">
        <v>0</v>
      </c>
      <c r="H91" s="208">
        <v>0</v>
      </c>
      <c r="I91" s="208">
        <v>0</v>
      </c>
      <c r="J91" s="208">
        <v>0</v>
      </c>
      <c r="K91" s="208">
        <v>0</v>
      </c>
      <c r="L91" s="208">
        <v>0</v>
      </c>
      <c r="M91" s="208">
        <v>0</v>
      </c>
      <c r="N91" s="208">
        <v>0</v>
      </c>
      <c r="O91" s="208">
        <v>1.302836118253645E-2</v>
      </c>
      <c r="P91" s="208">
        <v>0</v>
      </c>
      <c r="Q91" s="208">
        <v>0</v>
      </c>
    </row>
    <row r="92" spans="1:17" x14ac:dyDescent="0.25">
      <c r="A92" s="154" t="s">
        <v>29</v>
      </c>
      <c r="B92" s="208">
        <v>0</v>
      </c>
      <c r="C92" s="208">
        <v>0</v>
      </c>
      <c r="D92" s="208">
        <v>0</v>
      </c>
      <c r="E92" s="208">
        <v>0</v>
      </c>
      <c r="F92" s="208">
        <v>0</v>
      </c>
      <c r="G92" s="208">
        <v>0</v>
      </c>
      <c r="H92" s="208">
        <v>0</v>
      </c>
      <c r="I92" s="208">
        <v>0</v>
      </c>
      <c r="J92" s="208">
        <v>0</v>
      </c>
      <c r="K92" s="208">
        <v>0</v>
      </c>
      <c r="L92" s="208">
        <v>0</v>
      </c>
      <c r="M92" s="208">
        <v>0</v>
      </c>
      <c r="N92" s="208">
        <v>0</v>
      </c>
      <c r="O92" s="208">
        <v>0</v>
      </c>
      <c r="P92" s="208">
        <v>0</v>
      </c>
      <c r="Q92" s="208">
        <v>0</v>
      </c>
    </row>
    <row r="93" spans="1:17" x14ac:dyDescent="0.25">
      <c r="A93" s="154" t="s">
        <v>26</v>
      </c>
      <c r="B93" s="208">
        <v>4.9235289871442873</v>
      </c>
      <c r="C93" s="208">
        <v>3.5865268148955529</v>
      </c>
      <c r="D93" s="208">
        <v>1.9576648014354918</v>
      </c>
      <c r="E93" s="208">
        <v>1.3418401217301972</v>
      </c>
      <c r="F93" s="208">
        <v>0</v>
      </c>
      <c r="G93" s="208">
        <v>1.343971084404294</v>
      </c>
      <c r="H93" s="208">
        <v>0.87749110979682876</v>
      </c>
      <c r="I93" s="208">
        <v>1.2141344922887041</v>
      </c>
      <c r="J93" s="208">
        <v>1.1150709593863866</v>
      </c>
      <c r="K93" s="208">
        <v>0.73109312615162192</v>
      </c>
      <c r="L93" s="208">
        <v>1.3282082537355522</v>
      </c>
      <c r="M93" s="208">
        <v>1.0895528336005955</v>
      </c>
      <c r="N93" s="208">
        <v>0.94238824883725758</v>
      </c>
      <c r="O93" s="208">
        <v>0</v>
      </c>
      <c r="P93" s="208">
        <v>1.2983027581333579</v>
      </c>
      <c r="Q93" s="208">
        <v>1.6134762766825996</v>
      </c>
    </row>
    <row r="94" spans="1:17" x14ac:dyDescent="0.25">
      <c r="A94" s="149" t="s">
        <v>219</v>
      </c>
      <c r="B94" s="262">
        <v>2.746618688439487</v>
      </c>
      <c r="C94" s="262">
        <v>1.657505925392224</v>
      </c>
      <c r="D94" s="262">
        <v>1.6349187267696923</v>
      </c>
      <c r="E94" s="262">
        <v>1.8039387234649567</v>
      </c>
      <c r="F94" s="262">
        <v>0.81918899393496547</v>
      </c>
      <c r="G94" s="262">
        <v>1.0645106876152997</v>
      </c>
      <c r="H94" s="262">
        <v>0.79771099966956327</v>
      </c>
      <c r="I94" s="262">
        <v>1.3955527256049634</v>
      </c>
      <c r="J94" s="262">
        <v>1.3332156519647107</v>
      </c>
      <c r="K94" s="262">
        <v>0.87815566793048594</v>
      </c>
      <c r="L94" s="262">
        <v>1.424499496703618</v>
      </c>
      <c r="M94" s="262">
        <v>1.6712215397652652</v>
      </c>
      <c r="N94" s="262">
        <v>1.4947353063156326</v>
      </c>
      <c r="O94" s="262">
        <v>0.4495103714426209</v>
      </c>
      <c r="P94" s="262">
        <v>1.5484919309019003</v>
      </c>
      <c r="Q94" s="262">
        <v>0.83366755594031117</v>
      </c>
    </row>
    <row r="95" spans="1:17" hidden="1" x14ac:dyDescent="0.25">
      <c r="A95" s="40"/>
      <c r="B95" s="40"/>
      <c r="C95" s="40"/>
      <c r="D95" s="40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</row>
    <row r="96" spans="1:17" x14ac:dyDescent="0.25">
      <c r="A96" s="40"/>
      <c r="B96" s="40"/>
      <c r="C96" s="40"/>
      <c r="D96" s="40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</row>
    <row r="97" spans="1:17" ht="12.75" x14ac:dyDescent="0.25">
      <c r="A97" s="97" t="s">
        <v>36</v>
      </c>
      <c r="B97" s="96">
        <v>76.375774049663463</v>
      </c>
      <c r="C97" s="96">
        <v>57.655830089919064</v>
      </c>
      <c r="D97" s="96">
        <v>54.788179237788832</v>
      </c>
      <c r="E97" s="96">
        <v>53.941153195915788</v>
      </c>
      <c r="F97" s="96">
        <v>47.523438355436717</v>
      </c>
      <c r="G97" s="96">
        <v>54.119529418053553</v>
      </c>
      <c r="H97" s="96">
        <v>51.58216571028494</v>
      </c>
      <c r="I97" s="96">
        <v>55.700449605527396</v>
      </c>
      <c r="J97" s="96">
        <v>44.325743294071195</v>
      </c>
      <c r="K97" s="96">
        <v>40.13614865396449</v>
      </c>
      <c r="L97" s="96">
        <v>36.385308786330867</v>
      </c>
      <c r="M97" s="96">
        <v>38.188517255405408</v>
      </c>
      <c r="N97" s="96">
        <v>28.729903140191436</v>
      </c>
      <c r="O97" s="96">
        <v>35.762551475863198</v>
      </c>
      <c r="P97" s="96">
        <v>27.727224273615303</v>
      </c>
      <c r="Q97" s="96">
        <v>30.002448123318434</v>
      </c>
    </row>
    <row r="98" spans="1:17" x14ac:dyDescent="0.25">
      <c r="A98" s="132" t="s">
        <v>83</v>
      </c>
      <c r="B98" s="160">
        <v>0.44503096040873313</v>
      </c>
      <c r="C98" s="160">
        <v>0.33921646791480808</v>
      </c>
      <c r="D98" s="160">
        <v>0.31207087405474793</v>
      </c>
      <c r="E98" s="160">
        <v>0.29860521402389623</v>
      </c>
      <c r="F98" s="160">
        <v>0.2680043607159846</v>
      </c>
      <c r="G98" s="160">
        <v>0.30922000268063954</v>
      </c>
      <c r="H98" s="160">
        <v>0.29233794525642609</v>
      </c>
      <c r="I98" s="160">
        <v>0.31126369857467057</v>
      </c>
      <c r="J98" s="160">
        <v>0.24711209613621893</v>
      </c>
      <c r="K98" s="160">
        <v>0.22369337199279682</v>
      </c>
      <c r="L98" s="160">
        <v>0.20417796876325964</v>
      </c>
      <c r="M98" s="160">
        <v>0.20975069840142233</v>
      </c>
      <c r="N98" s="160">
        <v>0.15748839023880498</v>
      </c>
      <c r="O98" s="160">
        <v>0.19875266729868926</v>
      </c>
      <c r="P98" s="160">
        <v>0.15459966265333919</v>
      </c>
      <c r="Q98" s="160">
        <v>0.17373053080021461</v>
      </c>
    </row>
    <row r="99" spans="1:17" x14ac:dyDescent="0.25">
      <c r="A99" s="76" t="s">
        <v>82</v>
      </c>
      <c r="B99" s="159">
        <v>0.11940529160756573</v>
      </c>
      <c r="C99" s="159">
        <v>9.1014434663726551E-2</v>
      </c>
      <c r="D99" s="159">
        <v>8.3731059260487045E-2</v>
      </c>
      <c r="E99" s="159">
        <v>8.0118117227880009E-2</v>
      </c>
      <c r="F99" s="159">
        <v>7.1907668657480231E-2</v>
      </c>
      <c r="G99" s="159">
        <v>8.296614814632898E-2</v>
      </c>
      <c r="H99" s="159">
        <v>7.8436559940100653E-2</v>
      </c>
      <c r="I99" s="159">
        <v>8.3514487758386172E-2</v>
      </c>
      <c r="J99" s="159">
        <v>6.6302110468454079E-2</v>
      </c>
      <c r="K99" s="159">
        <v>6.0018683394404658E-2</v>
      </c>
      <c r="L99" s="159">
        <v>5.4782547887513307E-2</v>
      </c>
      <c r="M99" s="159">
        <v>5.6277754888131429E-2</v>
      </c>
      <c r="N99" s="159">
        <v>4.2255368354595937E-2</v>
      </c>
      <c r="O99" s="159">
        <v>5.3326897020344419E-2</v>
      </c>
      <c r="P99" s="159">
        <v>4.1480300122487844E-2</v>
      </c>
      <c r="Q99" s="159">
        <v>4.6613261855499709E-2</v>
      </c>
    </row>
    <row r="100" spans="1:17" x14ac:dyDescent="0.25">
      <c r="A100" s="76" t="s">
        <v>81</v>
      </c>
      <c r="B100" s="159">
        <v>1.2794354310510005</v>
      </c>
      <c r="C100" s="159">
        <v>0.97522556059374677</v>
      </c>
      <c r="D100" s="159">
        <v>0.89718372155049664</v>
      </c>
      <c r="E100" s="159">
        <v>0.85847081373362066</v>
      </c>
      <c r="F100" s="159">
        <v>0.77049532567639034</v>
      </c>
      <c r="G100" s="159">
        <v>0.88898764943440534</v>
      </c>
      <c r="H100" s="159">
        <v>0.84045281851446563</v>
      </c>
      <c r="I100" s="159">
        <v>0.89486314388251142</v>
      </c>
      <c r="J100" s="159">
        <v>0.71043140672186644</v>
      </c>
      <c r="K100" s="159">
        <v>0.6431040787724025</v>
      </c>
      <c r="L100" s="159">
        <v>0.58699854777701976</v>
      </c>
      <c r="M100" s="159">
        <v>0.60301978760308717</v>
      </c>
      <c r="N100" s="159">
        <v>0.45276900794868724</v>
      </c>
      <c r="O100" s="159">
        <v>0.57140115448211504</v>
      </c>
      <c r="P100" s="159">
        <v>0.44446410165608941</v>
      </c>
      <c r="Q100" s="159">
        <v>0.49946411898386611</v>
      </c>
    </row>
    <row r="101" spans="1:17" x14ac:dyDescent="0.25">
      <c r="A101" s="76" t="s">
        <v>80</v>
      </c>
      <c r="B101" s="159">
        <v>0.35383573600466062</v>
      </c>
      <c r="C101" s="159">
        <v>0.26970462567211118</v>
      </c>
      <c r="D101" s="159">
        <v>0.24812167518719139</v>
      </c>
      <c r="E101" s="159">
        <v>0.23741538247571589</v>
      </c>
      <c r="F101" s="159">
        <v>0.21308522027165033</v>
      </c>
      <c r="G101" s="159">
        <v>0.24585500104392324</v>
      </c>
      <c r="H101" s="159">
        <v>0.23243239510099467</v>
      </c>
      <c r="I101" s="159">
        <v>0.24747990516333557</v>
      </c>
      <c r="J101" s="159">
        <v>0.19647417413770041</v>
      </c>
      <c r="K101" s="159">
        <v>0.17785438758180028</v>
      </c>
      <c r="L101" s="159">
        <v>0.16233805797900361</v>
      </c>
      <c r="M101" s="159">
        <v>0.16676883037125087</v>
      </c>
      <c r="N101" s="159">
        <v>0.12521605333066452</v>
      </c>
      <c r="O101" s="159">
        <v>0.15802450295128079</v>
      </c>
      <c r="P101" s="159">
        <v>0.1229192804266367</v>
      </c>
      <c r="Q101" s="159">
        <v>0.13812987342659497</v>
      </c>
    </row>
    <row r="102" spans="1:17" x14ac:dyDescent="0.25">
      <c r="A102" s="129" t="s">
        <v>79</v>
      </c>
      <c r="B102" s="158">
        <v>0.6305257540055057</v>
      </c>
      <c r="C102" s="158">
        <v>0.48060638074849682</v>
      </c>
      <c r="D102" s="158">
        <v>0.44214614413749409</v>
      </c>
      <c r="E102" s="158">
        <v>0.42306781880854027</v>
      </c>
      <c r="F102" s="158">
        <v>0.37971212488679185</v>
      </c>
      <c r="G102" s="158">
        <v>0.43810699184777147</v>
      </c>
      <c r="H102" s="158">
        <v>0.41418826948115228</v>
      </c>
      <c r="I102" s="158">
        <v>0.44100252723559802</v>
      </c>
      <c r="J102" s="158">
        <v>0.35011168795327907</v>
      </c>
      <c r="K102" s="158">
        <v>0.31693172967618216</v>
      </c>
      <c r="L102" s="158">
        <v>0.28928204812430958</v>
      </c>
      <c r="M102" s="158">
        <v>0.29717756522214084</v>
      </c>
      <c r="N102" s="158">
        <v>0.22313163540629749</v>
      </c>
      <c r="O102" s="158">
        <v>0.28159540921380866</v>
      </c>
      <c r="P102" s="158">
        <v>0.21903884793535505</v>
      </c>
      <c r="Q102" s="158">
        <v>0.24614371509338351</v>
      </c>
    </row>
    <row r="103" spans="1:17" x14ac:dyDescent="0.25">
      <c r="A103" s="92" t="s">
        <v>125</v>
      </c>
      <c r="B103" s="91">
        <v>0.10302713695200898</v>
      </c>
      <c r="C103" s="91">
        <v>7.853049474161905E-2</v>
      </c>
      <c r="D103" s="91">
        <v>7.2246139123539346E-2</v>
      </c>
      <c r="E103" s="91">
        <v>6.9128764101195797E-2</v>
      </c>
      <c r="F103" s="91">
        <v>6.2044496746612263E-2</v>
      </c>
      <c r="G103" s="91">
        <v>7.1586146580047388E-2</v>
      </c>
      <c r="H103" s="91">
        <v>6.7677856602472233E-2</v>
      </c>
      <c r="I103" s="91">
        <v>7.2059273520629713E-2</v>
      </c>
      <c r="J103" s="91">
        <v>5.7207821558620343E-2</v>
      </c>
      <c r="K103" s="91">
        <v>5.1786256961519742E-2</v>
      </c>
      <c r="L103" s="91">
        <v>4.7268332816744314E-2</v>
      </c>
      <c r="M103" s="91">
        <v>4.8558450652816221E-2</v>
      </c>
      <c r="N103" s="91">
        <v>3.6459436293112324E-2</v>
      </c>
      <c r="O103" s="91">
        <v>4.6012345420984584E-2</v>
      </c>
      <c r="P103" s="91">
        <v>3.5790679826615046E-2</v>
      </c>
      <c r="Q103" s="91">
        <v>4.0219581965847628E-2</v>
      </c>
    </row>
    <row r="104" spans="1:17" x14ac:dyDescent="0.25">
      <c r="A104" s="92" t="s">
        <v>26</v>
      </c>
      <c r="B104" s="91">
        <v>0.17145021876195338</v>
      </c>
      <c r="C104" s="91">
        <v>0.13068470017959158</v>
      </c>
      <c r="D104" s="91">
        <v>0.12022673563380822</v>
      </c>
      <c r="E104" s="91">
        <v>0.1150390283427397</v>
      </c>
      <c r="F104" s="91">
        <v>0.10324990924611488</v>
      </c>
      <c r="G104" s="91">
        <v>0.1191284243605787</v>
      </c>
      <c r="H104" s="91">
        <v>0.11262453430341306</v>
      </c>
      <c r="I104" s="91">
        <v>0.11991576757776233</v>
      </c>
      <c r="J104" s="91">
        <v>9.5201068488286217E-2</v>
      </c>
      <c r="K104" s="91">
        <v>8.6178897595214216E-2</v>
      </c>
      <c r="L104" s="91">
        <v>7.866049898793781E-2</v>
      </c>
      <c r="M104" s="91">
        <v>8.0807418641992257E-2</v>
      </c>
      <c r="N104" s="91">
        <v>6.0673124706002217E-2</v>
      </c>
      <c r="O104" s="91">
        <v>7.6570376713982244E-2</v>
      </c>
      <c r="P104" s="91">
        <v>5.9560229153708691E-2</v>
      </c>
      <c r="Q104" s="91">
        <v>6.6930483856607118E-2</v>
      </c>
    </row>
    <row r="105" spans="1:17" x14ac:dyDescent="0.25">
      <c r="A105" s="92" t="s">
        <v>126</v>
      </c>
      <c r="B105" s="91">
        <v>0</v>
      </c>
      <c r="C105" s="91">
        <v>0</v>
      </c>
      <c r="D105" s="91">
        <v>0</v>
      </c>
      <c r="E105" s="91">
        <v>0</v>
      </c>
      <c r="F105" s="91">
        <v>0</v>
      </c>
      <c r="G105" s="91">
        <v>0</v>
      </c>
      <c r="H105" s="91">
        <v>0</v>
      </c>
      <c r="I105" s="91">
        <v>0</v>
      </c>
      <c r="J105" s="91">
        <v>0</v>
      </c>
      <c r="K105" s="91">
        <v>0</v>
      </c>
      <c r="L105" s="91">
        <v>0</v>
      </c>
      <c r="M105" s="91">
        <v>0</v>
      </c>
      <c r="N105" s="91">
        <v>0</v>
      </c>
      <c r="O105" s="91">
        <v>0</v>
      </c>
      <c r="P105" s="91">
        <v>0</v>
      </c>
      <c r="Q105" s="91">
        <v>0</v>
      </c>
    </row>
    <row r="106" spans="1:17" x14ac:dyDescent="0.25">
      <c r="A106" s="92" t="s">
        <v>21</v>
      </c>
      <c r="B106" s="157">
        <v>0.35604839829154333</v>
      </c>
      <c r="C106" s="157">
        <v>0.27139118582728616</v>
      </c>
      <c r="D106" s="157">
        <v>0.24967326938014656</v>
      </c>
      <c r="E106" s="157">
        <v>0.23890002636460481</v>
      </c>
      <c r="F106" s="157">
        <v>0.21441771889406466</v>
      </c>
      <c r="G106" s="157">
        <v>0.24739242090714539</v>
      </c>
      <c r="H106" s="157">
        <v>0.23388587857526699</v>
      </c>
      <c r="I106" s="157">
        <v>0.24902748613720599</v>
      </c>
      <c r="J106" s="157">
        <v>0.19770279790637249</v>
      </c>
      <c r="K106" s="157">
        <v>0.17896657511944819</v>
      </c>
      <c r="L106" s="157">
        <v>0.16335321631962746</v>
      </c>
      <c r="M106" s="157">
        <v>0.16781169592733236</v>
      </c>
      <c r="N106" s="157">
        <v>0.12599907440718294</v>
      </c>
      <c r="O106" s="157">
        <v>0.15901268707884181</v>
      </c>
      <c r="P106" s="157">
        <v>0.12368793895503132</v>
      </c>
      <c r="Q106" s="157">
        <v>0.13899364927092878</v>
      </c>
    </row>
    <row r="107" spans="1:17" x14ac:dyDescent="0.25">
      <c r="A107" s="156" t="s">
        <v>206</v>
      </c>
      <c r="B107" s="204">
        <v>59.892426557959766</v>
      </c>
      <c r="C107" s="204">
        <v>46.456210889397511</v>
      </c>
      <c r="D107" s="204">
        <v>40.231194000807228</v>
      </c>
      <c r="E107" s="204">
        <v>36.316924911945037</v>
      </c>
      <c r="F107" s="204">
        <v>33.017398417743415</v>
      </c>
      <c r="G107" s="204">
        <v>40.10510175171455</v>
      </c>
      <c r="H107" s="204">
        <v>37.316304572572072</v>
      </c>
      <c r="I107" s="204">
        <v>38.613733022803338</v>
      </c>
      <c r="J107" s="204">
        <v>30.504390748273359</v>
      </c>
      <c r="K107" s="204">
        <v>27.597504740390256</v>
      </c>
      <c r="L107" s="204">
        <v>25.547805782317372</v>
      </c>
      <c r="M107" s="204">
        <v>25.081840671635373</v>
      </c>
      <c r="N107" s="204">
        <v>18.751098032344036</v>
      </c>
      <c r="O107" s="204">
        <v>24.354006513623226</v>
      </c>
      <c r="P107" s="204">
        <v>19.090211938099639</v>
      </c>
      <c r="Q107" s="204">
        <v>23.112225634759049</v>
      </c>
    </row>
    <row r="108" spans="1:17" x14ac:dyDescent="0.25">
      <c r="A108" s="152" t="s">
        <v>218</v>
      </c>
      <c r="B108" s="151">
        <v>51.825661910692169</v>
      </c>
      <c r="C108" s="151">
        <v>41.661849239206369</v>
      </c>
      <c r="D108" s="151">
        <v>31.598449965046875</v>
      </c>
      <c r="E108" s="151">
        <v>24.388729132298781</v>
      </c>
      <c r="F108" s="151">
        <v>23.613930386284011</v>
      </c>
      <c r="G108" s="151">
        <v>31.957756445755308</v>
      </c>
      <c r="H108" s="151">
        <v>28.604751379459788</v>
      </c>
      <c r="I108" s="151">
        <v>27.454983745408978</v>
      </c>
      <c r="J108" s="151">
        <v>21.391149563330053</v>
      </c>
      <c r="K108" s="151">
        <v>19.320987514516435</v>
      </c>
      <c r="L108" s="151">
        <v>18.596088437604653</v>
      </c>
      <c r="M108" s="151">
        <v>15.981648309804296</v>
      </c>
      <c r="N108" s="151">
        <v>11.781528524747273</v>
      </c>
      <c r="O108" s="151">
        <v>16.73436991555057</v>
      </c>
      <c r="P108" s="151">
        <v>13.398640723771607</v>
      </c>
      <c r="Q108" s="151">
        <v>19.511035870019438</v>
      </c>
    </row>
    <row r="109" spans="1:17" x14ac:dyDescent="0.25">
      <c r="A109" s="154" t="s">
        <v>33</v>
      </c>
      <c r="B109" s="83">
        <v>0</v>
      </c>
      <c r="C109" s="83">
        <v>0</v>
      </c>
      <c r="D109" s="83">
        <v>0</v>
      </c>
      <c r="E109" s="83">
        <v>0</v>
      </c>
      <c r="F109" s="83">
        <v>0</v>
      </c>
      <c r="G109" s="83">
        <v>0</v>
      </c>
      <c r="H109" s="83">
        <v>0</v>
      </c>
      <c r="I109" s="83">
        <v>0</v>
      </c>
      <c r="J109" s="83">
        <v>0</v>
      </c>
      <c r="K109" s="83">
        <v>0</v>
      </c>
      <c r="L109" s="83">
        <v>0</v>
      </c>
      <c r="M109" s="83">
        <v>0</v>
      </c>
      <c r="N109" s="83">
        <v>0</v>
      </c>
      <c r="O109" s="83">
        <v>0</v>
      </c>
      <c r="P109" s="83">
        <v>0</v>
      </c>
      <c r="Q109" s="83">
        <v>0</v>
      </c>
    </row>
    <row r="110" spans="1:17" x14ac:dyDescent="0.25">
      <c r="A110" s="154" t="s">
        <v>30</v>
      </c>
      <c r="B110" s="208">
        <v>0</v>
      </c>
      <c r="C110" s="208">
        <v>0</v>
      </c>
      <c r="D110" s="208">
        <v>0</v>
      </c>
      <c r="E110" s="208">
        <v>0</v>
      </c>
      <c r="F110" s="208">
        <v>0</v>
      </c>
      <c r="G110" s="208">
        <v>0</v>
      </c>
      <c r="H110" s="208">
        <v>0</v>
      </c>
      <c r="I110" s="208">
        <v>0</v>
      </c>
      <c r="J110" s="208">
        <v>0</v>
      </c>
      <c r="K110" s="208">
        <v>0</v>
      </c>
      <c r="L110" s="208">
        <v>0</v>
      </c>
      <c r="M110" s="208">
        <v>0</v>
      </c>
      <c r="N110" s="208">
        <v>0</v>
      </c>
      <c r="O110" s="208">
        <v>0.10373171375470125</v>
      </c>
      <c r="P110" s="208">
        <v>0</v>
      </c>
      <c r="Q110" s="208">
        <v>0</v>
      </c>
    </row>
    <row r="111" spans="1:17" x14ac:dyDescent="0.25">
      <c r="A111" s="154" t="s">
        <v>125</v>
      </c>
      <c r="B111" s="208">
        <v>0</v>
      </c>
      <c r="C111" s="208">
        <v>0</v>
      </c>
      <c r="D111" s="208">
        <v>0</v>
      </c>
      <c r="E111" s="208">
        <v>0</v>
      </c>
      <c r="F111" s="208">
        <v>4.2391220962755387</v>
      </c>
      <c r="G111" s="208">
        <v>0</v>
      </c>
      <c r="H111" s="208">
        <v>0</v>
      </c>
      <c r="I111" s="208">
        <v>0</v>
      </c>
      <c r="J111" s="208">
        <v>0</v>
      </c>
      <c r="K111" s="208">
        <v>0</v>
      </c>
      <c r="L111" s="208">
        <v>0</v>
      </c>
      <c r="M111" s="208">
        <v>0</v>
      </c>
      <c r="N111" s="208">
        <v>0</v>
      </c>
      <c r="O111" s="208">
        <v>0</v>
      </c>
      <c r="P111" s="208">
        <v>0</v>
      </c>
      <c r="Q111" s="208">
        <v>0</v>
      </c>
    </row>
    <row r="112" spans="1:17" x14ac:dyDescent="0.25">
      <c r="A112" s="154" t="s">
        <v>29</v>
      </c>
      <c r="B112" s="208">
        <v>0</v>
      </c>
      <c r="C112" s="208">
        <v>0</v>
      </c>
      <c r="D112" s="208">
        <v>0</v>
      </c>
      <c r="E112" s="208">
        <v>0</v>
      </c>
      <c r="F112" s="208">
        <v>0</v>
      </c>
      <c r="G112" s="208">
        <v>0</v>
      </c>
      <c r="H112" s="208">
        <v>0</v>
      </c>
      <c r="I112" s="208">
        <v>0</v>
      </c>
      <c r="J112" s="208">
        <v>0</v>
      </c>
      <c r="K112" s="208">
        <v>0</v>
      </c>
      <c r="L112" s="208">
        <v>0</v>
      </c>
      <c r="M112" s="208">
        <v>0</v>
      </c>
      <c r="N112" s="208">
        <v>0</v>
      </c>
      <c r="O112" s="208">
        <v>0</v>
      </c>
      <c r="P112" s="208">
        <v>0</v>
      </c>
      <c r="Q112" s="208">
        <v>0</v>
      </c>
    </row>
    <row r="113" spans="1:17" x14ac:dyDescent="0.25">
      <c r="A113" s="154" t="s">
        <v>26</v>
      </c>
      <c r="B113" s="208">
        <v>51.825661910692169</v>
      </c>
      <c r="C113" s="208">
        <v>41.661849239206369</v>
      </c>
      <c r="D113" s="208">
        <v>31.598449965046875</v>
      </c>
      <c r="E113" s="208">
        <v>24.388729132298781</v>
      </c>
      <c r="F113" s="208">
        <v>19.374808290008474</v>
      </c>
      <c r="G113" s="208">
        <v>31.957756445755308</v>
      </c>
      <c r="H113" s="208">
        <v>28.604751379459788</v>
      </c>
      <c r="I113" s="208">
        <v>27.454983745408978</v>
      </c>
      <c r="J113" s="208">
        <v>21.391149563330053</v>
      </c>
      <c r="K113" s="208">
        <v>19.320987514516435</v>
      </c>
      <c r="L113" s="208">
        <v>18.596088437604653</v>
      </c>
      <c r="M113" s="208">
        <v>15.981648309804296</v>
      </c>
      <c r="N113" s="208">
        <v>11.781528524747273</v>
      </c>
      <c r="O113" s="208">
        <v>16.630638201795868</v>
      </c>
      <c r="P113" s="208">
        <v>13.398640723771607</v>
      </c>
      <c r="Q113" s="208">
        <v>19.511035870019438</v>
      </c>
    </row>
    <row r="114" spans="1:17" x14ac:dyDescent="0.25">
      <c r="A114" s="152" t="s">
        <v>217</v>
      </c>
      <c r="B114" s="151">
        <v>8.0667646472675951</v>
      </c>
      <c r="C114" s="151">
        <v>4.7943616501911386</v>
      </c>
      <c r="D114" s="151">
        <v>8.6327440357603535</v>
      </c>
      <c r="E114" s="151">
        <v>11.928195779646254</v>
      </c>
      <c r="F114" s="151">
        <v>9.4034680314594059</v>
      </c>
      <c r="G114" s="151">
        <v>8.1473453059592398</v>
      </c>
      <c r="H114" s="151">
        <v>8.7115531931122838</v>
      </c>
      <c r="I114" s="151">
        <v>11.15874927739436</v>
      </c>
      <c r="J114" s="151">
        <v>9.1132411849433055</v>
      </c>
      <c r="K114" s="151">
        <v>8.2765172258738193</v>
      </c>
      <c r="L114" s="151">
        <v>6.9517173447127183</v>
      </c>
      <c r="M114" s="151">
        <v>9.1001923618310769</v>
      </c>
      <c r="N114" s="151">
        <v>6.9695695075967636</v>
      </c>
      <c r="O114" s="151">
        <v>7.6196365980726561</v>
      </c>
      <c r="P114" s="151">
        <v>5.6915712143280333</v>
      </c>
      <c r="Q114" s="151">
        <v>3.6011897647396101</v>
      </c>
    </row>
    <row r="115" spans="1:17" x14ac:dyDescent="0.25">
      <c r="A115" s="156" t="s">
        <v>205</v>
      </c>
      <c r="B115" s="204">
        <v>4.1509611807756626</v>
      </c>
      <c r="C115" s="204">
        <v>2.4670620709486015</v>
      </c>
      <c r="D115" s="204">
        <v>4.4422004289107093</v>
      </c>
      <c r="E115" s="204">
        <v>6.1379598640918669</v>
      </c>
      <c r="F115" s="204">
        <v>4.8387962795560773</v>
      </c>
      <c r="G115" s="204">
        <v>4.1924260307838557</v>
      </c>
      <c r="H115" s="204">
        <v>4.4827537073515655</v>
      </c>
      <c r="I115" s="204">
        <v>5.7420213805496338</v>
      </c>
      <c r="J115" s="204">
        <v>4.6894525926895776</v>
      </c>
      <c r="K115" s="204">
        <v>4.2588947637464942</v>
      </c>
      <c r="L115" s="204">
        <v>3.5771849185412488</v>
      </c>
      <c r="M115" s="204">
        <v>4.682737985215315</v>
      </c>
      <c r="N115" s="204">
        <v>3.58637120800981</v>
      </c>
      <c r="O115" s="204">
        <v>3.9208799454599879</v>
      </c>
      <c r="P115" s="204">
        <v>2.9287443233264994</v>
      </c>
      <c r="Q115" s="204">
        <v>1.853084795662675</v>
      </c>
    </row>
    <row r="116" spans="1:17" x14ac:dyDescent="0.25">
      <c r="A116" s="156" t="s">
        <v>204</v>
      </c>
      <c r="B116" s="204">
        <v>5.6973314737716869</v>
      </c>
      <c r="C116" s="204">
        <v>4.3142617949135218</v>
      </c>
      <c r="D116" s="204">
        <v>4.0576158977939905</v>
      </c>
      <c r="E116" s="204">
        <v>3.9595048050873665</v>
      </c>
      <c r="F116" s="204">
        <v>3.5264078400112506</v>
      </c>
      <c r="G116" s="204">
        <v>4.0120170124609826</v>
      </c>
      <c r="H116" s="204">
        <v>3.8141528369500239</v>
      </c>
      <c r="I116" s="204">
        <v>4.1005979854319241</v>
      </c>
      <c r="J116" s="204">
        <v>3.260799561489109</v>
      </c>
      <c r="K116" s="204">
        <v>2.9523399911452146</v>
      </c>
      <c r="L116" s="204">
        <v>2.6821240281080136</v>
      </c>
      <c r="M116" s="204">
        <v>2.7964329722088244</v>
      </c>
      <c r="N116" s="204">
        <v>2.1025338666145057</v>
      </c>
      <c r="O116" s="204">
        <v>2.6287488460884783</v>
      </c>
      <c r="P116" s="204">
        <v>2.0398319228744604</v>
      </c>
      <c r="Q116" s="204">
        <v>2.2336032134670236</v>
      </c>
    </row>
    <row r="117" spans="1:17" x14ac:dyDescent="0.25">
      <c r="A117" s="152" t="s">
        <v>216</v>
      </c>
      <c r="B117" s="151">
        <v>4.4292058580987588</v>
      </c>
      <c r="C117" s="151">
        <v>3.5605701867832775</v>
      </c>
      <c r="D117" s="151">
        <v>2.7005162024404705</v>
      </c>
      <c r="E117" s="151">
        <v>2.0843477528663348</v>
      </c>
      <c r="F117" s="151">
        <v>2.0481474458773565</v>
      </c>
      <c r="G117" s="151">
        <v>2.7312238154363051</v>
      </c>
      <c r="H117" s="151">
        <v>2.4446640468903089</v>
      </c>
      <c r="I117" s="151">
        <v>2.3464008052366712</v>
      </c>
      <c r="J117" s="151">
        <v>1.8281639146382176</v>
      </c>
      <c r="K117" s="151">
        <v>1.6512404845116639</v>
      </c>
      <c r="L117" s="151">
        <v>1.5892880246758241</v>
      </c>
      <c r="M117" s="151">
        <v>1.3658486492240136</v>
      </c>
      <c r="N117" s="151">
        <v>1.0068914363137589</v>
      </c>
      <c r="O117" s="151">
        <v>1.4309134344147487</v>
      </c>
      <c r="P117" s="151">
        <v>1.1450956108685264</v>
      </c>
      <c r="Q117" s="151">
        <v>1.6674826946153503</v>
      </c>
    </row>
    <row r="118" spans="1:17" x14ac:dyDescent="0.25">
      <c r="A118" s="154" t="s">
        <v>33</v>
      </c>
      <c r="B118" s="83">
        <v>0</v>
      </c>
      <c r="C118" s="83">
        <v>0</v>
      </c>
      <c r="D118" s="83">
        <v>0</v>
      </c>
      <c r="E118" s="83">
        <v>0</v>
      </c>
      <c r="F118" s="83">
        <v>0</v>
      </c>
      <c r="G118" s="83">
        <v>0</v>
      </c>
      <c r="H118" s="83">
        <v>0</v>
      </c>
      <c r="I118" s="83">
        <v>0</v>
      </c>
      <c r="J118" s="83">
        <v>0</v>
      </c>
      <c r="K118" s="83">
        <v>0</v>
      </c>
      <c r="L118" s="83">
        <v>0</v>
      </c>
      <c r="M118" s="83">
        <v>0</v>
      </c>
      <c r="N118" s="83">
        <v>0</v>
      </c>
      <c r="O118" s="83">
        <v>0</v>
      </c>
      <c r="P118" s="83">
        <v>0</v>
      </c>
      <c r="Q118" s="83">
        <v>0</v>
      </c>
    </row>
    <row r="119" spans="1:17" x14ac:dyDescent="0.25">
      <c r="A119" s="154" t="s">
        <v>30</v>
      </c>
      <c r="B119" s="208">
        <v>0</v>
      </c>
      <c r="C119" s="208">
        <v>0</v>
      </c>
      <c r="D119" s="208">
        <v>0</v>
      </c>
      <c r="E119" s="208">
        <v>0</v>
      </c>
      <c r="F119" s="208">
        <v>0</v>
      </c>
      <c r="G119" s="208">
        <v>0</v>
      </c>
      <c r="H119" s="208">
        <v>0</v>
      </c>
      <c r="I119" s="208">
        <v>0</v>
      </c>
      <c r="J119" s="208">
        <v>0</v>
      </c>
      <c r="K119" s="208">
        <v>0</v>
      </c>
      <c r="L119" s="208">
        <v>0</v>
      </c>
      <c r="M119" s="208">
        <v>0</v>
      </c>
      <c r="N119" s="208">
        <v>0</v>
      </c>
      <c r="O119" s="208">
        <v>0</v>
      </c>
      <c r="P119" s="208">
        <v>0</v>
      </c>
      <c r="Q119" s="208">
        <v>0</v>
      </c>
    </row>
    <row r="120" spans="1:17" x14ac:dyDescent="0.25">
      <c r="A120" s="154" t="s">
        <v>125</v>
      </c>
      <c r="B120" s="208">
        <v>0</v>
      </c>
      <c r="C120" s="208">
        <v>0</v>
      </c>
      <c r="D120" s="208">
        <v>0</v>
      </c>
      <c r="E120" s="208">
        <v>0</v>
      </c>
      <c r="F120" s="208">
        <v>0</v>
      </c>
      <c r="G120" s="208">
        <v>0</v>
      </c>
      <c r="H120" s="208">
        <v>0</v>
      </c>
      <c r="I120" s="208">
        <v>0</v>
      </c>
      <c r="J120" s="208">
        <v>0</v>
      </c>
      <c r="K120" s="208">
        <v>0</v>
      </c>
      <c r="L120" s="208">
        <v>0</v>
      </c>
      <c r="M120" s="208">
        <v>0</v>
      </c>
      <c r="N120" s="208">
        <v>0</v>
      </c>
      <c r="O120" s="208">
        <v>0</v>
      </c>
      <c r="P120" s="208">
        <v>0</v>
      </c>
      <c r="Q120" s="208">
        <v>0</v>
      </c>
    </row>
    <row r="121" spans="1:17" x14ac:dyDescent="0.25">
      <c r="A121" s="154" t="s">
        <v>29</v>
      </c>
      <c r="B121" s="208">
        <v>0</v>
      </c>
      <c r="C121" s="208">
        <v>0</v>
      </c>
      <c r="D121" s="208">
        <v>0</v>
      </c>
      <c r="E121" s="208">
        <v>0</v>
      </c>
      <c r="F121" s="208">
        <v>0</v>
      </c>
      <c r="G121" s="208">
        <v>0</v>
      </c>
      <c r="H121" s="208">
        <v>0</v>
      </c>
      <c r="I121" s="208">
        <v>0</v>
      </c>
      <c r="J121" s="208">
        <v>0</v>
      </c>
      <c r="K121" s="208">
        <v>0</v>
      </c>
      <c r="L121" s="208">
        <v>0</v>
      </c>
      <c r="M121" s="208">
        <v>0</v>
      </c>
      <c r="N121" s="208">
        <v>0</v>
      </c>
      <c r="O121" s="208">
        <v>0</v>
      </c>
      <c r="P121" s="208">
        <v>0</v>
      </c>
      <c r="Q121" s="208">
        <v>0</v>
      </c>
    </row>
    <row r="122" spans="1:17" x14ac:dyDescent="0.25">
      <c r="A122" s="154" t="s">
        <v>26</v>
      </c>
      <c r="B122" s="208">
        <v>4.4292058580987588</v>
      </c>
      <c r="C122" s="208">
        <v>3.5605701867832775</v>
      </c>
      <c r="D122" s="208">
        <v>2.7005162024404705</v>
      </c>
      <c r="E122" s="208">
        <v>2.0843477528663348</v>
      </c>
      <c r="F122" s="208">
        <v>2.0481474458773565</v>
      </c>
      <c r="G122" s="208">
        <v>2.7312238154363051</v>
      </c>
      <c r="H122" s="208">
        <v>2.4446640468903089</v>
      </c>
      <c r="I122" s="208">
        <v>2.3464008052366712</v>
      </c>
      <c r="J122" s="208">
        <v>1.8281639146382176</v>
      </c>
      <c r="K122" s="208">
        <v>1.6512404845116639</v>
      </c>
      <c r="L122" s="208">
        <v>1.5892880246758241</v>
      </c>
      <c r="M122" s="208">
        <v>1.3658486492240136</v>
      </c>
      <c r="N122" s="208">
        <v>1.0068914363137589</v>
      </c>
      <c r="O122" s="208">
        <v>1.4309134344147487</v>
      </c>
      <c r="P122" s="208">
        <v>1.1450956108685264</v>
      </c>
      <c r="Q122" s="208">
        <v>1.6674826946153503</v>
      </c>
    </row>
    <row r="123" spans="1:17" x14ac:dyDescent="0.25">
      <c r="A123" s="152" t="s">
        <v>215</v>
      </c>
      <c r="B123" s="261">
        <v>1.2681256156729281</v>
      </c>
      <c r="C123" s="261">
        <v>0.75369160813024405</v>
      </c>
      <c r="D123" s="261">
        <v>1.3570996953535204</v>
      </c>
      <c r="E123" s="261">
        <v>1.8751570522210315</v>
      </c>
      <c r="F123" s="261">
        <v>1.4782603941338943</v>
      </c>
      <c r="G123" s="261">
        <v>1.2807931970246773</v>
      </c>
      <c r="H123" s="261">
        <v>1.3694887900597148</v>
      </c>
      <c r="I123" s="261">
        <v>1.7541971801952532</v>
      </c>
      <c r="J123" s="261">
        <v>1.4326356468508916</v>
      </c>
      <c r="K123" s="261">
        <v>1.3010995066335507</v>
      </c>
      <c r="L123" s="261">
        <v>1.0928360034321893</v>
      </c>
      <c r="M123" s="261">
        <v>1.4305843229848108</v>
      </c>
      <c r="N123" s="261">
        <v>1.0956424303007468</v>
      </c>
      <c r="O123" s="261">
        <v>1.1978354116737293</v>
      </c>
      <c r="P123" s="261">
        <v>0.89473631200593384</v>
      </c>
      <c r="Q123" s="261">
        <v>0.56612051885167347</v>
      </c>
    </row>
    <row r="124" spans="1:17" x14ac:dyDescent="0.25">
      <c r="A124" s="243" t="s">
        <v>203</v>
      </c>
      <c r="B124" s="242">
        <v>3.8068216640788752</v>
      </c>
      <c r="C124" s="242">
        <v>2.2625278650665379</v>
      </c>
      <c r="D124" s="242">
        <v>4.0739154360864882</v>
      </c>
      <c r="E124" s="242">
        <v>5.6290862685218563</v>
      </c>
      <c r="F124" s="242">
        <v>4.4376311179176673</v>
      </c>
      <c r="G124" s="242">
        <v>3.8448488299410917</v>
      </c>
      <c r="H124" s="242">
        <v>4.1111066051181444</v>
      </c>
      <c r="I124" s="242">
        <v>5.2659734541279972</v>
      </c>
      <c r="J124" s="242">
        <v>4.3006689162016389</v>
      </c>
      <c r="K124" s="242">
        <v>3.9058069072649468</v>
      </c>
      <c r="L124" s="242">
        <v>3.2806148868331282</v>
      </c>
      <c r="M124" s="242">
        <v>4.294510989859857</v>
      </c>
      <c r="N124" s="242">
        <v>3.2890395779440396</v>
      </c>
      <c r="O124" s="242">
        <v>3.5958155397252707</v>
      </c>
      <c r="P124" s="242">
        <v>2.6859338965207984</v>
      </c>
      <c r="Q124" s="242">
        <v>1.6994529792701285</v>
      </c>
    </row>
    <row r="125" spans="1:17" hidden="1" x14ac:dyDescent="0.25">
      <c r="A125" s="40"/>
      <c r="B125" s="40"/>
      <c r="C125" s="40"/>
      <c r="D125" s="40"/>
      <c r="E125" s="40"/>
      <c r="F125" s="40"/>
      <c r="G125" s="40"/>
      <c r="H125" s="40"/>
      <c r="I125" s="40"/>
      <c r="J125" s="40"/>
      <c r="K125" s="40"/>
      <c r="L125" s="40"/>
      <c r="M125" s="40"/>
      <c r="N125" s="40"/>
      <c r="O125" s="40"/>
      <c r="P125" s="40"/>
      <c r="Q125" s="40"/>
    </row>
    <row r="126" spans="1:17" x14ac:dyDescent="0.25">
      <c r="A126" s="40"/>
      <c r="B126" s="40"/>
      <c r="C126" s="40"/>
      <c r="D126" s="40"/>
      <c r="E126" s="40"/>
      <c r="F126" s="40"/>
      <c r="G126" s="40"/>
      <c r="H126" s="40"/>
      <c r="I126" s="40"/>
      <c r="J126" s="40"/>
      <c r="K126" s="40"/>
      <c r="L126" s="40"/>
      <c r="M126" s="40"/>
      <c r="N126" s="40"/>
      <c r="O126" s="40"/>
      <c r="P126" s="40"/>
      <c r="Q126" s="40"/>
    </row>
    <row r="127" spans="1:17" ht="12.75" x14ac:dyDescent="0.25">
      <c r="A127" s="80" t="s">
        <v>129</v>
      </c>
      <c r="B127" s="233"/>
      <c r="C127" s="233"/>
      <c r="D127" s="233"/>
      <c r="E127" s="233"/>
      <c r="F127" s="233"/>
      <c r="G127" s="233"/>
      <c r="H127" s="233"/>
      <c r="I127" s="233"/>
      <c r="J127" s="233"/>
      <c r="K127" s="233"/>
      <c r="L127" s="233"/>
      <c r="M127" s="233"/>
      <c r="N127" s="233"/>
      <c r="O127" s="233"/>
      <c r="P127" s="233"/>
      <c r="Q127" s="233"/>
    </row>
    <row r="128" spans="1:17" x14ac:dyDescent="0.25">
      <c r="A128" s="40"/>
      <c r="B128" s="40"/>
      <c r="C128" s="40"/>
      <c r="D128" s="40"/>
      <c r="E128" s="40"/>
      <c r="F128" s="40"/>
      <c r="G128" s="40"/>
      <c r="H128" s="40"/>
      <c r="I128" s="40"/>
      <c r="J128" s="40"/>
      <c r="K128" s="40"/>
      <c r="L128" s="40"/>
      <c r="M128" s="40"/>
      <c r="N128" s="40"/>
      <c r="O128" s="40"/>
      <c r="P128" s="40"/>
      <c r="Q128" s="40"/>
    </row>
    <row r="129" spans="1:17" x14ac:dyDescent="0.25">
      <c r="A129" s="78" t="s">
        <v>38</v>
      </c>
      <c r="B129" s="77">
        <f t="shared" ref="B129:Q129" si="0">SUM(B130:B135,B137:B140)</f>
        <v>1</v>
      </c>
      <c r="C129" s="77">
        <f t="shared" si="0"/>
        <v>1</v>
      </c>
      <c r="D129" s="77">
        <f t="shared" si="0"/>
        <v>1</v>
      </c>
      <c r="E129" s="77">
        <f t="shared" si="0"/>
        <v>1</v>
      </c>
      <c r="F129" s="77">
        <f t="shared" si="0"/>
        <v>1</v>
      </c>
      <c r="G129" s="77">
        <f t="shared" si="0"/>
        <v>1</v>
      </c>
      <c r="H129" s="77">
        <f t="shared" si="0"/>
        <v>1</v>
      </c>
      <c r="I129" s="77">
        <f t="shared" si="0"/>
        <v>1</v>
      </c>
      <c r="J129" s="77">
        <f t="shared" si="0"/>
        <v>0.99999999999999989</v>
      </c>
      <c r="K129" s="77">
        <f t="shared" si="0"/>
        <v>1</v>
      </c>
      <c r="L129" s="77">
        <f t="shared" si="0"/>
        <v>1.0000000000000002</v>
      </c>
      <c r="M129" s="77">
        <f t="shared" si="0"/>
        <v>1</v>
      </c>
      <c r="N129" s="77">
        <f t="shared" si="0"/>
        <v>1</v>
      </c>
      <c r="O129" s="77">
        <f t="shared" si="0"/>
        <v>0.99999999999999989</v>
      </c>
      <c r="P129" s="77">
        <f t="shared" si="0"/>
        <v>0.99999999999999989</v>
      </c>
      <c r="Q129" s="77">
        <f t="shared" si="0"/>
        <v>1</v>
      </c>
    </row>
    <row r="130" spans="1:17" x14ac:dyDescent="0.25">
      <c r="A130" s="132" t="s">
        <v>83</v>
      </c>
      <c r="B130" s="240">
        <f t="shared" ref="B130:Q130" si="1">IF(B$6=0,0,B$6/B$5)</f>
        <v>3.607721104012771E-3</v>
      </c>
      <c r="C130" s="240">
        <f t="shared" si="1"/>
        <v>3.5763757311505322E-3</v>
      </c>
      <c r="D130" s="240">
        <f t="shared" si="1"/>
        <v>3.584005742642817E-3</v>
      </c>
      <c r="E130" s="240">
        <f t="shared" si="1"/>
        <v>3.6031887305379307E-3</v>
      </c>
      <c r="F130" s="240">
        <f t="shared" si="1"/>
        <v>3.5569640517468357E-3</v>
      </c>
      <c r="G130" s="240">
        <f t="shared" si="1"/>
        <v>3.6141165873911922E-3</v>
      </c>
      <c r="H130" s="240">
        <f t="shared" si="1"/>
        <v>3.6322791835720369E-3</v>
      </c>
      <c r="I130" s="240">
        <f t="shared" si="1"/>
        <v>3.6589647707018494E-3</v>
      </c>
      <c r="J130" s="240">
        <f t="shared" si="1"/>
        <v>3.6325975727594106E-3</v>
      </c>
      <c r="K130" s="240">
        <f t="shared" si="1"/>
        <v>3.5874783613060236E-3</v>
      </c>
      <c r="L130" s="240">
        <f t="shared" si="1"/>
        <v>3.5755783960387134E-3</v>
      </c>
      <c r="M130" s="240">
        <f t="shared" si="1"/>
        <v>3.5560676231816504E-3</v>
      </c>
      <c r="N130" s="240">
        <f t="shared" si="1"/>
        <v>3.552798885296215E-3</v>
      </c>
      <c r="O130" s="240">
        <f t="shared" si="1"/>
        <v>3.5741331823959661E-3</v>
      </c>
      <c r="P130" s="240">
        <f t="shared" si="1"/>
        <v>3.5768271315646245E-3</v>
      </c>
      <c r="Q130" s="240">
        <f t="shared" si="1"/>
        <v>3.5690528830004003E-3</v>
      </c>
    </row>
    <row r="131" spans="1:17" x14ac:dyDescent="0.25">
      <c r="A131" s="76" t="s">
        <v>82</v>
      </c>
      <c r="B131" s="239">
        <f t="shared" ref="B131:Q131" si="2">IF(B$7=0,0,B$7/B$5)</f>
        <v>3.7524539191548137E-4</v>
      </c>
      <c r="C131" s="239">
        <f t="shared" si="2"/>
        <v>3.719851047742872E-4</v>
      </c>
      <c r="D131" s="239">
        <f t="shared" si="2"/>
        <v>3.7277871563560279E-4</v>
      </c>
      <c r="E131" s="239">
        <f t="shared" si="2"/>
        <v>3.7477397181070045E-4</v>
      </c>
      <c r="F131" s="239">
        <f t="shared" si="2"/>
        <v>3.6996606199476745E-4</v>
      </c>
      <c r="G131" s="239">
        <f t="shared" si="2"/>
        <v>3.7591059734506829E-4</v>
      </c>
      <c r="H131" s="239">
        <f t="shared" si="2"/>
        <v>3.777997207904763E-4</v>
      </c>
      <c r="I131" s="239">
        <f t="shared" si="2"/>
        <v>3.8057533545478154E-4</v>
      </c>
      <c r="J131" s="239">
        <f t="shared" si="2"/>
        <v>3.7783283700759879E-4</v>
      </c>
      <c r="K131" s="239">
        <f t="shared" si="2"/>
        <v>3.7313990878598205E-4</v>
      </c>
      <c r="L131" s="239">
        <f t="shared" si="2"/>
        <v>3.7190217255256156E-4</v>
      </c>
      <c r="M131" s="239">
        <f t="shared" si="2"/>
        <v>3.6987282288936845E-4</v>
      </c>
      <c r="N131" s="239">
        <f t="shared" si="2"/>
        <v>3.6953283573583692E-4</v>
      </c>
      <c r="O131" s="239">
        <f t="shared" si="2"/>
        <v>3.7175185334990156E-4</v>
      </c>
      <c r="P131" s="239">
        <f t="shared" si="2"/>
        <v>3.7203205572210532E-4</v>
      </c>
      <c r="Q131" s="239">
        <f t="shared" si="2"/>
        <v>3.7122344251026753E-4</v>
      </c>
    </row>
    <row r="132" spans="1:17" x14ac:dyDescent="0.25">
      <c r="A132" s="76" t="s">
        <v>81</v>
      </c>
      <c r="B132" s="239">
        <f t="shared" ref="B132:Q132" si="3">IF(B$8=0,0,B$8/B$5)</f>
        <v>8.7472232925687645E-3</v>
      </c>
      <c r="C132" s="239">
        <f t="shared" si="3"/>
        <v>8.6712237993402386E-3</v>
      </c>
      <c r="D132" s="239">
        <f t="shared" si="3"/>
        <v>8.689723404027988E-3</v>
      </c>
      <c r="E132" s="239">
        <f t="shared" si="3"/>
        <v>8.7362341718228032E-3</v>
      </c>
      <c r="F132" s="239">
        <f t="shared" si="3"/>
        <v>8.624158549745688E-3</v>
      </c>
      <c r="G132" s="239">
        <f t="shared" si="3"/>
        <v>8.7627296799978657E-3</v>
      </c>
      <c r="H132" s="239">
        <f t="shared" si="3"/>
        <v>8.8067664222476732E-3</v>
      </c>
      <c r="I132" s="239">
        <f t="shared" si="3"/>
        <v>8.8714678729940027E-3</v>
      </c>
      <c r="J132" s="239">
        <f t="shared" si="3"/>
        <v>8.807538383614864E-3</v>
      </c>
      <c r="K132" s="239">
        <f t="shared" si="3"/>
        <v>8.6981430600882141E-3</v>
      </c>
      <c r="L132" s="239">
        <f t="shared" si="3"/>
        <v>8.6692905932910461E-3</v>
      </c>
      <c r="M132" s="239">
        <f t="shared" si="3"/>
        <v>8.6219850832832193E-3</v>
      </c>
      <c r="N132" s="239">
        <f t="shared" si="3"/>
        <v>8.614059753318833E-3</v>
      </c>
      <c r="O132" s="239">
        <f t="shared" si="3"/>
        <v>8.6657865512450773E-3</v>
      </c>
      <c r="P132" s="239">
        <f t="shared" si="3"/>
        <v>8.6723182576153076E-3</v>
      </c>
      <c r="Q132" s="239">
        <f t="shared" si="3"/>
        <v>8.6534689380136452E-3</v>
      </c>
    </row>
    <row r="133" spans="1:17" x14ac:dyDescent="0.25">
      <c r="A133" s="76" t="s">
        <v>80</v>
      </c>
      <c r="B133" s="239">
        <f t="shared" ref="B133:Q133" si="4">IF(B$9=0,0,B$9/B$5)</f>
        <v>7.1590680803674319E-4</v>
      </c>
      <c r="C133" s="239">
        <f t="shared" si="4"/>
        <v>7.0968671363765934E-4</v>
      </c>
      <c r="D133" s="239">
        <f t="shared" si="4"/>
        <v>7.112007933060266E-4</v>
      </c>
      <c r="E133" s="239">
        <f t="shared" si="4"/>
        <v>7.1500741561320079E-4</v>
      </c>
      <c r="F133" s="239">
        <f t="shared" si="4"/>
        <v>7.0583471038134437E-4</v>
      </c>
      <c r="G133" s="239">
        <f t="shared" si="4"/>
        <v>7.1717591115178316E-4</v>
      </c>
      <c r="H133" s="239">
        <f t="shared" si="4"/>
        <v>7.2078004957673678E-4</v>
      </c>
      <c r="I133" s="239">
        <f t="shared" si="4"/>
        <v>7.2607546819472308E-4</v>
      </c>
      <c r="J133" s="239">
        <f t="shared" si="4"/>
        <v>7.208432299003469E-4</v>
      </c>
      <c r="K133" s="239">
        <f t="shared" si="4"/>
        <v>7.1188989073651802E-4</v>
      </c>
      <c r="L133" s="239">
        <f t="shared" si="4"/>
        <v>7.0952849252843824E-4</v>
      </c>
      <c r="M133" s="239">
        <f t="shared" si="4"/>
        <v>7.0565682542454407E-4</v>
      </c>
      <c r="N133" s="239">
        <f t="shared" si="4"/>
        <v>7.0500818556619503E-4</v>
      </c>
      <c r="O133" s="239">
        <f t="shared" si="4"/>
        <v>7.0924170808582695E-4</v>
      </c>
      <c r="P133" s="239">
        <f t="shared" si="4"/>
        <v>7.0977628836372099E-4</v>
      </c>
      <c r="Q133" s="239">
        <f t="shared" si="4"/>
        <v>7.0823358666532554E-4</v>
      </c>
    </row>
    <row r="134" spans="1:17" x14ac:dyDescent="0.25">
      <c r="A134" s="129" t="s">
        <v>79</v>
      </c>
      <c r="B134" s="238">
        <f t="shared" ref="B134:Q134" si="5">IF(B$10=0,0,B$10/B$5)</f>
        <v>3.394452339664387E-3</v>
      </c>
      <c r="C134" s="238">
        <f t="shared" si="5"/>
        <v>3.3649599340204103E-3</v>
      </c>
      <c r="D134" s="238">
        <f t="shared" si="5"/>
        <v>3.3721389009125154E-3</v>
      </c>
      <c r="E134" s="238">
        <f t="shared" si="5"/>
        <v>3.3901878953511069E-3</v>
      </c>
      <c r="F134" s="238">
        <f t="shared" si="5"/>
        <v>3.3466957670659847E-3</v>
      </c>
      <c r="G134" s="238">
        <f t="shared" si="5"/>
        <v>3.4004697570010592E-3</v>
      </c>
      <c r="H134" s="238">
        <f t="shared" si="5"/>
        <v>3.4175586797096005E-3</v>
      </c>
      <c r="I134" s="238">
        <f t="shared" si="5"/>
        <v>3.4426667606993872E-3</v>
      </c>
      <c r="J134" s="238">
        <f t="shared" si="5"/>
        <v>3.4178582474674317E-3</v>
      </c>
      <c r="K134" s="238">
        <f t="shared" si="5"/>
        <v>3.3754062373296707E-3</v>
      </c>
      <c r="L134" s="238">
        <f t="shared" si="5"/>
        <v>3.3642097330049271E-3</v>
      </c>
      <c r="M134" s="238">
        <f t="shared" si="5"/>
        <v>3.3458523304607966E-3</v>
      </c>
      <c r="N134" s="238">
        <f t="shared" si="5"/>
        <v>3.3427768225035375E-3</v>
      </c>
      <c r="O134" s="238">
        <f t="shared" si="5"/>
        <v>3.3628499524982016E-3</v>
      </c>
      <c r="P134" s="238">
        <f t="shared" si="5"/>
        <v>3.3653846501078134E-3</v>
      </c>
      <c r="Q134" s="238">
        <f t="shared" si="5"/>
        <v>3.3580699726515634E-3</v>
      </c>
    </row>
    <row r="135" spans="1:17" x14ac:dyDescent="0.25">
      <c r="A135" s="127" t="s">
        <v>214</v>
      </c>
      <c r="B135" s="236">
        <f t="shared" ref="B135:Q135" si="6">IF(B$15=0,0,B$15/B$5)</f>
        <v>3.4907599854000111E-2</v>
      </c>
      <c r="C135" s="236">
        <f t="shared" si="6"/>
        <v>3.460430819103525E-2</v>
      </c>
      <c r="D135" s="236">
        <f t="shared" si="6"/>
        <v>3.4678134681602343E-2</v>
      </c>
      <c r="E135" s="236">
        <f t="shared" si="6"/>
        <v>3.4863745499661966E-2</v>
      </c>
      <c r="F135" s="236">
        <f t="shared" si="6"/>
        <v>3.4416484598916483E-2</v>
      </c>
      <c r="G135" s="236">
        <f t="shared" si="6"/>
        <v>3.4969481293338246E-2</v>
      </c>
      <c r="H135" s="236">
        <f t="shared" si="6"/>
        <v>3.5145219001856097E-2</v>
      </c>
      <c r="I135" s="236">
        <f t="shared" si="6"/>
        <v>3.540342349453722E-2</v>
      </c>
      <c r="J135" s="236">
        <f t="shared" si="6"/>
        <v>3.5148299673013944E-2</v>
      </c>
      <c r="K135" s="236">
        <f t="shared" si="6"/>
        <v>3.4711735056810376E-2</v>
      </c>
      <c r="L135" s="236">
        <f t="shared" si="6"/>
        <v>3.4596593333309153E-2</v>
      </c>
      <c r="M135" s="236">
        <f t="shared" si="6"/>
        <v>3.4407810932424808E-2</v>
      </c>
      <c r="N135" s="236">
        <f t="shared" si="6"/>
        <v>3.4376183267524243E-2</v>
      </c>
      <c r="O135" s="236">
        <f t="shared" si="6"/>
        <v>3.4582609730339268E-2</v>
      </c>
      <c r="P135" s="236">
        <f t="shared" si="6"/>
        <v>3.4608675852662842E-2</v>
      </c>
      <c r="Q135" s="236">
        <f t="shared" si="6"/>
        <v>3.4533453752555489E-2</v>
      </c>
    </row>
    <row r="136" spans="1:17" x14ac:dyDescent="0.25">
      <c r="A136" s="127" t="s">
        <v>213</v>
      </c>
      <c r="B136" s="237">
        <f t="shared" ref="B136:Q136" si="7">IF(B$16=0,0,B$16/B$5)</f>
        <v>0.24714491856371149</v>
      </c>
      <c r="C136" s="237">
        <f t="shared" si="7"/>
        <v>0.2642455535230212</v>
      </c>
      <c r="D136" s="237">
        <f t="shared" si="7"/>
        <v>0.26796245216333514</v>
      </c>
      <c r="E136" s="237">
        <f t="shared" si="7"/>
        <v>0.26678567312250756</v>
      </c>
      <c r="F136" s="237">
        <f t="shared" si="7"/>
        <v>0.26706706081856979</v>
      </c>
      <c r="G136" s="237">
        <f t="shared" si="7"/>
        <v>0.26473768173349943</v>
      </c>
      <c r="H136" s="237">
        <f t="shared" si="7"/>
        <v>0.26613051704195212</v>
      </c>
      <c r="I136" s="237">
        <f t="shared" si="7"/>
        <v>0.26326350197398757</v>
      </c>
      <c r="J136" s="237">
        <f t="shared" si="7"/>
        <v>0.26258331613026542</v>
      </c>
      <c r="K136" s="237">
        <f t="shared" si="7"/>
        <v>0.26519924749688328</v>
      </c>
      <c r="L136" s="237">
        <f t="shared" si="7"/>
        <v>0.26393762306059715</v>
      </c>
      <c r="M136" s="237">
        <f t="shared" si="7"/>
        <v>0.26771405004079202</v>
      </c>
      <c r="N136" s="237">
        <f t="shared" si="7"/>
        <v>0.27152871640608922</v>
      </c>
      <c r="O136" s="237">
        <f t="shared" si="7"/>
        <v>0.26433023355708496</v>
      </c>
      <c r="P136" s="237">
        <f t="shared" si="7"/>
        <v>0.26426867799656434</v>
      </c>
      <c r="Q136" s="237">
        <f t="shared" si="7"/>
        <v>0.26347301533141382</v>
      </c>
    </row>
    <row r="137" spans="1:17" x14ac:dyDescent="0.25">
      <c r="A137" s="142" t="s">
        <v>227</v>
      </c>
      <c r="B137" s="235">
        <f t="shared" ref="B137:Q137" si="8">IF(B$17=0,0,B$17/B$5)</f>
        <v>0.21606111617183782</v>
      </c>
      <c r="C137" s="235">
        <f t="shared" si="8"/>
        <v>0.22860978554377465</v>
      </c>
      <c r="D137" s="235">
        <f t="shared" si="8"/>
        <v>0.2290381390368221</v>
      </c>
      <c r="E137" s="235">
        <f t="shared" si="8"/>
        <v>0.22809843649531247</v>
      </c>
      <c r="F137" s="235">
        <f t="shared" si="8"/>
        <v>0.23138007875365577</v>
      </c>
      <c r="G137" s="235">
        <f t="shared" si="8"/>
        <v>0.23069656660053522</v>
      </c>
      <c r="H137" s="235">
        <f t="shared" si="8"/>
        <v>0.23130041195666953</v>
      </c>
      <c r="I137" s="235">
        <f t="shared" si="8"/>
        <v>0.22761069456144559</v>
      </c>
      <c r="J137" s="235">
        <f t="shared" si="8"/>
        <v>0.22677330332440979</v>
      </c>
      <c r="K137" s="235">
        <f t="shared" si="8"/>
        <v>0.22744763502352322</v>
      </c>
      <c r="L137" s="235">
        <f t="shared" si="8"/>
        <v>0.2262485159858236</v>
      </c>
      <c r="M137" s="235">
        <f t="shared" si="8"/>
        <v>0.22824988270240393</v>
      </c>
      <c r="N137" s="235">
        <f t="shared" si="8"/>
        <v>0.23219643432410295</v>
      </c>
      <c r="O137" s="235">
        <f t="shared" si="8"/>
        <v>0.226697709388194</v>
      </c>
      <c r="P137" s="235">
        <f t="shared" si="8"/>
        <v>0.2274085639548015</v>
      </c>
      <c r="Q137" s="235">
        <f t="shared" si="8"/>
        <v>0.22690025389626917</v>
      </c>
    </row>
    <row r="138" spans="1:17" x14ac:dyDescent="0.25">
      <c r="A138" s="142" t="s">
        <v>226</v>
      </c>
      <c r="B138" s="235">
        <f t="shared" ref="B138:Q138" si="9">IF(B$25=0,0,B$25/B$5)</f>
        <v>3.108380239187367E-2</v>
      </c>
      <c r="C138" s="235">
        <f t="shared" si="9"/>
        <v>3.5635767979246551E-2</v>
      </c>
      <c r="D138" s="235">
        <f t="shared" si="9"/>
        <v>3.8924313126513066E-2</v>
      </c>
      <c r="E138" s="235">
        <f t="shared" si="9"/>
        <v>3.8687236627195108E-2</v>
      </c>
      <c r="F138" s="235">
        <f t="shared" si="9"/>
        <v>3.5686982064913997E-2</v>
      </c>
      <c r="G138" s="235">
        <f t="shared" si="9"/>
        <v>3.4041115132964248E-2</v>
      </c>
      <c r="H138" s="235">
        <f t="shared" si="9"/>
        <v>3.4830105085282587E-2</v>
      </c>
      <c r="I138" s="235">
        <f t="shared" si="9"/>
        <v>3.5652807412541981E-2</v>
      </c>
      <c r="J138" s="235">
        <f t="shared" si="9"/>
        <v>3.5810012805855614E-2</v>
      </c>
      <c r="K138" s="235">
        <f t="shared" si="9"/>
        <v>3.7751612473360077E-2</v>
      </c>
      <c r="L138" s="235">
        <f t="shared" si="9"/>
        <v>3.7689107074773548E-2</v>
      </c>
      <c r="M138" s="235">
        <f t="shared" si="9"/>
        <v>3.9464167338388118E-2</v>
      </c>
      <c r="N138" s="235">
        <f t="shared" si="9"/>
        <v>3.933228208198624E-2</v>
      </c>
      <c r="O138" s="235">
        <f t="shared" si="9"/>
        <v>3.7632524168890964E-2</v>
      </c>
      <c r="P138" s="235">
        <f t="shared" si="9"/>
        <v>3.6860114041762822E-2</v>
      </c>
      <c r="Q138" s="235">
        <f t="shared" si="9"/>
        <v>3.6572761435144707E-2</v>
      </c>
    </row>
    <row r="139" spans="1:17" x14ac:dyDescent="0.25">
      <c r="A139" s="127" t="s">
        <v>212</v>
      </c>
      <c r="B139" s="237">
        <f t="shared" ref="B139:Q139" si="10">IF(B$36=0,0,B$36/B$5)</f>
        <v>0.66663724175083205</v>
      </c>
      <c r="C139" s="237">
        <f t="shared" si="10"/>
        <v>0.65028570303660405</v>
      </c>
      <c r="D139" s="237">
        <f t="shared" si="10"/>
        <v>0.64638646128032451</v>
      </c>
      <c r="E139" s="237">
        <f t="shared" si="10"/>
        <v>0.64710480250754476</v>
      </c>
      <c r="F139" s="237">
        <f t="shared" si="10"/>
        <v>0.64792809885734437</v>
      </c>
      <c r="G139" s="237">
        <f t="shared" si="10"/>
        <v>0.64889163839613662</v>
      </c>
      <c r="H139" s="237">
        <f t="shared" si="10"/>
        <v>0.64706475074254843</v>
      </c>
      <c r="I139" s="237">
        <f t="shared" si="10"/>
        <v>0.64929402979746276</v>
      </c>
      <c r="J139" s="237">
        <f t="shared" si="10"/>
        <v>0.65060434274347867</v>
      </c>
      <c r="K139" s="237">
        <f t="shared" si="10"/>
        <v>0.64906667680472208</v>
      </c>
      <c r="L139" s="237">
        <f t="shared" si="10"/>
        <v>0.6506126883286184</v>
      </c>
      <c r="M139" s="237">
        <f t="shared" si="10"/>
        <v>0.64730253261436432</v>
      </c>
      <c r="N139" s="237">
        <f t="shared" si="10"/>
        <v>0.64356598301886592</v>
      </c>
      <c r="O139" s="237">
        <f t="shared" si="10"/>
        <v>0.65025461575636823</v>
      </c>
      <c r="P139" s="237">
        <f t="shared" si="10"/>
        <v>0.6502517909308092</v>
      </c>
      <c r="Q139" s="237">
        <f t="shared" si="10"/>
        <v>0.65123324371028968</v>
      </c>
    </row>
    <row r="140" spans="1:17" x14ac:dyDescent="0.25">
      <c r="A140" s="72" t="s">
        <v>211</v>
      </c>
      <c r="B140" s="234">
        <f t="shared" ref="B140:Q140" si="11">IF(B$44=0,0,B$44/B$5)</f>
        <v>3.4469690895258177E-2</v>
      </c>
      <c r="C140" s="234">
        <f t="shared" si="11"/>
        <v>3.4170203966416526E-2</v>
      </c>
      <c r="D140" s="234">
        <f t="shared" si="11"/>
        <v>3.4243104318213077E-2</v>
      </c>
      <c r="E140" s="234">
        <f t="shared" si="11"/>
        <v>3.4426386685150072E-2</v>
      </c>
      <c r="F140" s="234">
        <f t="shared" si="11"/>
        <v>3.3984736584234738E-2</v>
      </c>
      <c r="G140" s="234">
        <f t="shared" si="11"/>
        <v>3.4530796044138654E-2</v>
      </c>
      <c r="H140" s="234">
        <f t="shared" si="11"/>
        <v>3.4704329157746794E-2</v>
      </c>
      <c r="I140" s="234">
        <f t="shared" si="11"/>
        <v>3.495929452596775E-2</v>
      </c>
      <c r="J140" s="234">
        <f t="shared" si="11"/>
        <v>3.4707371182492265E-2</v>
      </c>
      <c r="K140" s="234">
        <f t="shared" si="11"/>
        <v>3.4276283183337843E-2</v>
      </c>
      <c r="L140" s="234">
        <f t="shared" si="11"/>
        <v>3.4162585890059757E-2</v>
      </c>
      <c r="M140" s="234">
        <f t="shared" si="11"/>
        <v>3.3976171727179337E-2</v>
      </c>
      <c r="N140" s="234">
        <f t="shared" si="11"/>
        <v>3.3944940825100106E-2</v>
      </c>
      <c r="O140" s="234">
        <f t="shared" si="11"/>
        <v>3.4148777708632498E-2</v>
      </c>
      <c r="P140" s="234">
        <f t="shared" si="11"/>
        <v>3.4174516836590015E-2</v>
      </c>
      <c r="Q140" s="234">
        <f t="shared" si="11"/>
        <v>3.4100238382899779E-2</v>
      </c>
    </row>
    <row r="141" spans="1:17" hidden="1" x14ac:dyDescent="0.25">
      <c r="A141" s="40"/>
      <c r="B141" s="40"/>
      <c r="C141" s="40"/>
      <c r="D141" s="40"/>
      <c r="E141" s="40"/>
      <c r="F141" s="40"/>
      <c r="G141" s="40"/>
      <c r="H141" s="40"/>
      <c r="I141" s="40"/>
      <c r="J141" s="40"/>
      <c r="K141" s="40"/>
      <c r="L141" s="40"/>
      <c r="M141" s="40"/>
      <c r="N141" s="40"/>
      <c r="O141" s="40"/>
      <c r="P141" s="40"/>
      <c r="Q141" s="40"/>
    </row>
    <row r="142" spans="1:17" x14ac:dyDescent="0.25">
      <c r="A142" s="40"/>
      <c r="B142" s="40"/>
      <c r="C142" s="40"/>
      <c r="D142" s="40"/>
      <c r="E142" s="40"/>
      <c r="F142" s="40"/>
      <c r="G142" s="40"/>
      <c r="H142" s="40"/>
      <c r="I142" s="40"/>
      <c r="J142" s="40"/>
      <c r="K142" s="40"/>
      <c r="L142" s="40"/>
      <c r="M142" s="40"/>
      <c r="N142" s="40"/>
      <c r="O142" s="40"/>
      <c r="P142" s="40"/>
      <c r="Q142" s="40"/>
    </row>
    <row r="143" spans="1:17" x14ac:dyDescent="0.25">
      <c r="A143" s="78" t="s">
        <v>37</v>
      </c>
      <c r="B143" s="77">
        <f t="shared" ref="B143:Q143" si="12">SUM(B144:B149,B151:B153,B155:B156,B158:B159)</f>
        <v>0.99999999999999989</v>
      </c>
      <c r="C143" s="77">
        <f t="shared" si="12"/>
        <v>1.0000000000000002</v>
      </c>
      <c r="D143" s="77">
        <f t="shared" si="12"/>
        <v>1</v>
      </c>
      <c r="E143" s="77">
        <f t="shared" si="12"/>
        <v>1</v>
      </c>
      <c r="F143" s="77">
        <f t="shared" si="12"/>
        <v>1</v>
      </c>
      <c r="G143" s="77">
        <f t="shared" si="12"/>
        <v>0.99999999999999989</v>
      </c>
      <c r="H143" s="77">
        <f t="shared" si="12"/>
        <v>1</v>
      </c>
      <c r="I143" s="77">
        <f t="shared" si="12"/>
        <v>0.99999999999999978</v>
      </c>
      <c r="J143" s="77">
        <f t="shared" si="12"/>
        <v>1.0000000000000002</v>
      </c>
      <c r="K143" s="77">
        <f t="shared" si="12"/>
        <v>1</v>
      </c>
      <c r="L143" s="77">
        <f t="shared" si="12"/>
        <v>0.99999999999999978</v>
      </c>
      <c r="M143" s="77">
        <f t="shared" si="12"/>
        <v>1</v>
      </c>
      <c r="N143" s="77">
        <f t="shared" si="12"/>
        <v>1.0000000000000002</v>
      </c>
      <c r="O143" s="77">
        <f t="shared" si="12"/>
        <v>1</v>
      </c>
      <c r="P143" s="77">
        <f t="shared" si="12"/>
        <v>1.0000000000000002</v>
      </c>
      <c r="Q143" s="77">
        <f t="shared" si="12"/>
        <v>0.99999999999999978</v>
      </c>
    </row>
    <row r="144" spans="1:17" x14ac:dyDescent="0.25">
      <c r="A144" s="132" t="s">
        <v>83</v>
      </c>
      <c r="B144" s="240">
        <f t="shared" ref="B144:Q144" si="13">IF(B$48=0,0,B$48/B$47)</f>
        <v>4.6308046837691729E-3</v>
      </c>
      <c r="C144" s="240">
        <f t="shared" si="13"/>
        <v>4.6292177571634644E-3</v>
      </c>
      <c r="D144" s="240">
        <f t="shared" si="13"/>
        <v>4.5668889610665083E-3</v>
      </c>
      <c r="E144" s="240">
        <f t="shared" si="13"/>
        <v>4.5330774275308431E-3</v>
      </c>
      <c r="F144" s="240">
        <f t="shared" si="13"/>
        <v>4.5790533265550864E-3</v>
      </c>
      <c r="G144" s="240">
        <f t="shared" si="13"/>
        <v>4.596746599514377E-3</v>
      </c>
      <c r="H144" s="240">
        <f t="shared" si="13"/>
        <v>4.5779848390687834E-3</v>
      </c>
      <c r="I144" s="240">
        <f t="shared" si="13"/>
        <v>4.5559214793040584E-3</v>
      </c>
      <c r="J144" s="240">
        <f t="shared" si="13"/>
        <v>4.5524742155177165E-3</v>
      </c>
      <c r="K144" s="240">
        <f t="shared" si="13"/>
        <v>4.5436609888006478E-3</v>
      </c>
      <c r="L144" s="240">
        <f t="shared" si="13"/>
        <v>4.5387867815597756E-3</v>
      </c>
      <c r="M144" s="240">
        <f t="shared" si="13"/>
        <v>4.4990113352283206E-3</v>
      </c>
      <c r="N144" s="240">
        <f t="shared" si="13"/>
        <v>4.5024842928699368E-3</v>
      </c>
      <c r="O144" s="240">
        <f t="shared" si="13"/>
        <v>4.5624811857781803E-3</v>
      </c>
      <c r="P144" s="240">
        <f t="shared" si="13"/>
        <v>4.5373060102960674E-3</v>
      </c>
      <c r="Q144" s="240">
        <f t="shared" si="13"/>
        <v>4.6221338649091691E-3</v>
      </c>
    </row>
    <row r="145" spans="1:17" x14ac:dyDescent="0.25">
      <c r="A145" s="76" t="s">
        <v>82</v>
      </c>
      <c r="B145" s="239">
        <f t="shared" ref="B145:Q145" si="14">IF(B$49=0,0,B$49/B$47)</f>
        <v>1.2414727148103439E-3</v>
      </c>
      <c r="C145" s="239">
        <f t="shared" si="14"/>
        <v>1.24104727555822E-3</v>
      </c>
      <c r="D145" s="239">
        <f t="shared" si="14"/>
        <v>1.2243375447478144E-3</v>
      </c>
      <c r="E145" s="239">
        <f t="shared" si="14"/>
        <v>1.2152730086257128E-3</v>
      </c>
      <c r="F145" s="239">
        <f t="shared" si="14"/>
        <v>1.2275986902459135E-3</v>
      </c>
      <c r="G145" s="239">
        <f t="shared" si="14"/>
        <v>1.2323420808906629E-3</v>
      </c>
      <c r="H145" s="239">
        <f t="shared" si="14"/>
        <v>1.2273122393694576E-3</v>
      </c>
      <c r="I145" s="239">
        <f t="shared" si="14"/>
        <v>1.2213972718820671E-3</v>
      </c>
      <c r="J145" s="239">
        <f t="shared" si="14"/>
        <v>1.2204730947198348E-3</v>
      </c>
      <c r="K145" s="239">
        <f t="shared" si="14"/>
        <v>1.2181103562227812E-3</v>
      </c>
      <c r="L145" s="239">
        <f t="shared" si="14"/>
        <v>1.2168036297013447E-3</v>
      </c>
      <c r="M145" s="239">
        <f t="shared" si="14"/>
        <v>1.20614022782802E-3</v>
      </c>
      <c r="N145" s="239">
        <f t="shared" si="14"/>
        <v>1.2070712932575065E-3</v>
      </c>
      <c r="O145" s="239">
        <f t="shared" si="14"/>
        <v>1.2231558639974572E-3</v>
      </c>
      <c r="P145" s="239">
        <f t="shared" si="14"/>
        <v>1.2164066496414404E-3</v>
      </c>
      <c r="Q145" s="239">
        <f t="shared" si="14"/>
        <v>1.239148154444521E-3</v>
      </c>
    </row>
    <row r="146" spans="1:17" x14ac:dyDescent="0.25">
      <c r="A146" s="76" t="s">
        <v>81</v>
      </c>
      <c r="B146" s="239">
        <f t="shared" ref="B146:Q146" si="15">IF(B$50=0,0,B$50/B$47)</f>
        <v>9.4105147622928279E-3</v>
      </c>
      <c r="C146" s="239">
        <f t="shared" si="15"/>
        <v>9.4072898808155222E-3</v>
      </c>
      <c r="D146" s="239">
        <f t="shared" si="15"/>
        <v>9.2806280810116635E-3</v>
      </c>
      <c r="E146" s="239">
        <f t="shared" si="15"/>
        <v>9.2119177904247257E-3</v>
      </c>
      <c r="F146" s="239">
        <f t="shared" si="15"/>
        <v>9.3053479620736779E-3</v>
      </c>
      <c r="G146" s="239">
        <f t="shared" si="15"/>
        <v>9.3413034423296838E-3</v>
      </c>
      <c r="H146" s="239">
        <f t="shared" si="15"/>
        <v>9.3031766294544415E-3</v>
      </c>
      <c r="I146" s="239">
        <f t="shared" si="15"/>
        <v>9.2583404536814816E-3</v>
      </c>
      <c r="J146" s="239">
        <f t="shared" si="15"/>
        <v>9.2513350779495698E-3</v>
      </c>
      <c r="K146" s="239">
        <f t="shared" si="15"/>
        <v>9.2334252316511305E-3</v>
      </c>
      <c r="L146" s="239">
        <f t="shared" si="15"/>
        <v>9.2235200850671103E-3</v>
      </c>
      <c r="M146" s="239">
        <f t="shared" si="15"/>
        <v>9.1426901968641207E-3</v>
      </c>
      <c r="N146" s="239">
        <f t="shared" si="15"/>
        <v>9.149747786502873E-3</v>
      </c>
      <c r="O146" s="239">
        <f t="shared" si="15"/>
        <v>9.2716707966405323E-3</v>
      </c>
      <c r="P146" s="239">
        <f t="shared" si="15"/>
        <v>9.2205109277417024E-3</v>
      </c>
      <c r="Q146" s="239">
        <f t="shared" si="15"/>
        <v>9.3928943108906714E-3</v>
      </c>
    </row>
    <row r="147" spans="1:17" x14ac:dyDescent="0.25">
      <c r="A147" s="76" t="s">
        <v>80</v>
      </c>
      <c r="B147" s="239">
        <f t="shared" ref="B147:Q147" si="16">IF(B$51=0,0,B$51/B$47)</f>
        <v>3.3737174756695932E-3</v>
      </c>
      <c r="C147" s="239">
        <f t="shared" si="16"/>
        <v>3.3725613392337262E-3</v>
      </c>
      <c r="D147" s="239">
        <f t="shared" si="16"/>
        <v>3.3271524388396399E-3</v>
      </c>
      <c r="E147" s="239">
        <f t="shared" si="16"/>
        <v>3.3025194496815618E-3</v>
      </c>
      <c r="F147" s="239">
        <f t="shared" si="16"/>
        <v>3.3360146421135303E-3</v>
      </c>
      <c r="G147" s="239">
        <f t="shared" si="16"/>
        <v>3.3489048649281029E-3</v>
      </c>
      <c r="H147" s="239">
        <f t="shared" si="16"/>
        <v>3.3352362083096361E-3</v>
      </c>
      <c r="I147" s="239">
        <f t="shared" si="16"/>
        <v>3.3191622109175348E-3</v>
      </c>
      <c r="J147" s="239">
        <f t="shared" si="16"/>
        <v>3.3166507480350709E-3</v>
      </c>
      <c r="K147" s="239">
        <f t="shared" si="16"/>
        <v>3.310229976911507E-3</v>
      </c>
      <c r="L147" s="239">
        <f t="shared" si="16"/>
        <v>3.3066789314082916E-3</v>
      </c>
      <c r="M147" s="239">
        <f t="shared" si="16"/>
        <v>3.2777010047724902E-3</v>
      </c>
      <c r="N147" s="239">
        <f t="shared" si="16"/>
        <v>3.2802311866065143E-3</v>
      </c>
      <c r="O147" s="239">
        <f t="shared" si="16"/>
        <v>3.3239412067677752E-3</v>
      </c>
      <c r="P147" s="239">
        <f t="shared" si="16"/>
        <v>3.3056001331796927E-3</v>
      </c>
      <c r="Q147" s="239">
        <f t="shared" si="16"/>
        <v>3.3674004540904081E-3</v>
      </c>
    </row>
    <row r="148" spans="1:17" x14ac:dyDescent="0.25">
      <c r="A148" s="129" t="s">
        <v>79</v>
      </c>
      <c r="B148" s="238">
        <f t="shared" ref="B148:Q148" si="17">IF(B$52=0,0,B$52/B$47)</f>
        <v>5.518782781142836E-3</v>
      </c>
      <c r="C148" s="238">
        <f t="shared" si="17"/>
        <v>5.5168915540614559E-3</v>
      </c>
      <c r="D148" s="238">
        <f t="shared" si="17"/>
        <v>5.4426109246332958E-3</v>
      </c>
      <c r="E148" s="238">
        <f t="shared" si="17"/>
        <v>5.4023158740269337E-3</v>
      </c>
      <c r="F148" s="238">
        <f t="shared" si="17"/>
        <v>5.4571078631539798E-3</v>
      </c>
      <c r="G148" s="238">
        <f t="shared" si="17"/>
        <v>5.4781939025829451E-3</v>
      </c>
      <c r="H148" s="238">
        <f t="shared" si="17"/>
        <v>5.4558344882776975E-3</v>
      </c>
      <c r="I148" s="238">
        <f t="shared" si="17"/>
        <v>5.4295403777982598E-3</v>
      </c>
      <c r="J148" s="238">
        <f t="shared" si="17"/>
        <v>5.4254320853252902E-3</v>
      </c>
      <c r="K148" s="238">
        <f t="shared" si="17"/>
        <v>5.4149288818490264E-3</v>
      </c>
      <c r="L148" s="238">
        <f t="shared" si="17"/>
        <v>5.4091200229509336E-3</v>
      </c>
      <c r="M148" s="238">
        <f t="shared" si="17"/>
        <v>5.3617174518393309E-3</v>
      </c>
      <c r="N148" s="238">
        <f t="shared" si="17"/>
        <v>5.3658563650825037E-3</v>
      </c>
      <c r="O148" s="238">
        <f t="shared" si="17"/>
        <v>5.4373579381599884E-3</v>
      </c>
      <c r="P148" s="238">
        <f t="shared" si="17"/>
        <v>5.4073553069866427E-3</v>
      </c>
      <c r="Q148" s="238">
        <f t="shared" si="17"/>
        <v>5.5084492928852303E-3</v>
      </c>
    </row>
    <row r="149" spans="1:17" x14ac:dyDescent="0.25">
      <c r="A149" s="127" t="s">
        <v>210</v>
      </c>
      <c r="B149" s="237">
        <f t="shared" ref="B149:Q149" si="18">IF(B$57=0,0,B$57/B$47)</f>
        <v>3.6959632984334211E-2</v>
      </c>
      <c r="C149" s="237">
        <f t="shared" si="18"/>
        <v>3.2280846558380302E-2</v>
      </c>
      <c r="D149" s="237">
        <f t="shared" si="18"/>
        <v>4.7444460514227731E-2</v>
      </c>
      <c r="E149" s="237">
        <f t="shared" si="18"/>
        <v>6.1150584283352016E-2</v>
      </c>
      <c r="F149" s="237">
        <f t="shared" si="18"/>
        <v>5.6153308158803865E-2</v>
      </c>
      <c r="G149" s="237">
        <f t="shared" si="18"/>
        <v>4.6228952199153898E-2</v>
      </c>
      <c r="H149" s="237">
        <f t="shared" si="18"/>
        <v>5.0029351710948654E-2</v>
      </c>
      <c r="I149" s="237">
        <f t="shared" si="18"/>
        <v>5.6747022917658034E-2</v>
      </c>
      <c r="J149" s="237">
        <f t="shared" si="18"/>
        <v>5.7886887008994713E-2</v>
      </c>
      <c r="K149" s="237">
        <f t="shared" si="18"/>
        <v>5.7912940240721057E-2</v>
      </c>
      <c r="L149" s="237">
        <f t="shared" si="18"/>
        <v>5.4468236334981969E-2</v>
      </c>
      <c r="M149" s="237">
        <f t="shared" si="18"/>
        <v>6.4597491524133729E-2</v>
      </c>
      <c r="N149" s="237">
        <f t="shared" si="18"/>
        <v>6.5634837586129299E-2</v>
      </c>
      <c r="O149" s="237">
        <f t="shared" si="18"/>
        <v>5.9693840746134978E-2</v>
      </c>
      <c r="P149" s="237">
        <f t="shared" si="18"/>
        <v>5.7620619046648704E-2</v>
      </c>
      <c r="Q149" s="237">
        <f t="shared" si="18"/>
        <v>3.2951235156425472E-2</v>
      </c>
    </row>
    <row r="150" spans="1:17" x14ac:dyDescent="0.25">
      <c r="A150" s="127" t="s">
        <v>209</v>
      </c>
      <c r="B150" s="237">
        <f t="shared" ref="B150:Q150" si="19">IF(B$58=0,0,B$58/B$47)</f>
        <v>0.13822403162202956</v>
      </c>
      <c r="C150" s="237">
        <f t="shared" si="19"/>
        <v>0.14895958119594566</v>
      </c>
      <c r="D150" s="237">
        <f t="shared" si="19"/>
        <v>0.12551781481443608</v>
      </c>
      <c r="E150" s="237">
        <f t="shared" si="19"/>
        <v>0.10053940811120642</v>
      </c>
      <c r="F150" s="237">
        <f t="shared" si="19"/>
        <v>0.1078593892302175</v>
      </c>
      <c r="G150" s="237">
        <f t="shared" si="19"/>
        <v>0.12321424822249291</v>
      </c>
      <c r="H150" s="237">
        <f t="shared" si="19"/>
        <v>0.11786748496172342</v>
      </c>
      <c r="I150" s="237">
        <f t="shared" si="19"/>
        <v>0.1065489186405951</v>
      </c>
      <c r="J150" s="237">
        <f t="shared" si="19"/>
        <v>0.10457848886484278</v>
      </c>
      <c r="K150" s="237">
        <f t="shared" si="19"/>
        <v>0.10600292167632296</v>
      </c>
      <c r="L150" s="237">
        <f t="shared" si="19"/>
        <v>0.11453031676428395</v>
      </c>
      <c r="M150" s="237">
        <f t="shared" si="19"/>
        <v>9.8558348097254486E-2</v>
      </c>
      <c r="N150" s="237">
        <f t="shared" si="19"/>
        <v>9.5653048667612553E-2</v>
      </c>
      <c r="O150" s="237">
        <f t="shared" si="19"/>
        <v>0.10248805679557062</v>
      </c>
      <c r="P150" s="237">
        <f t="shared" si="19"/>
        <v>0.10772613000924372</v>
      </c>
      <c r="Q150" s="237">
        <f t="shared" si="19"/>
        <v>0.15409693591716919</v>
      </c>
    </row>
    <row r="151" spans="1:17" x14ac:dyDescent="0.25">
      <c r="A151" s="142" t="s">
        <v>225</v>
      </c>
      <c r="B151" s="235">
        <f t="shared" ref="B151:Q151" si="20">IF(B$59=0,0,B$59/B$47)</f>
        <v>0.1216423119843313</v>
      </c>
      <c r="C151" s="235">
        <f t="shared" si="20"/>
        <v>0.12818747201603559</v>
      </c>
      <c r="D151" s="235">
        <f t="shared" si="20"/>
        <v>0.10411092600204265</v>
      </c>
      <c r="E151" s="235">
        <f t="shared" si="20"/>
        <v>8.0715758618148545E-2</v>
      </c>
      <c r="F151" s="235">
        <f t="shared" si="20"/>
        <v>8.6288085604912801E-2</v>
      </c>
      <c r="G151" s="235">
        <f t="shared" si="20"/>
        <v>0.10622881586801755</v>
      </c>
      <c r="H151" s="235">
        <f t="shared" si="20"/>
        <v>0.10095137916375937</v>
      </c>
      <c r="I151" s="235">
        <f t="shared" si="20"/>
        <v>8.9714339134473145E-2</v>
      </c>
      <c r="J151" s="235">
        <f t="shared" si="20"/>
        <v>8.7756647338634072E-2</v>
      </c>
      <c r="K151" s="235">
        <f t="shared" si="20"/>
        <v>8.8095090772352211E-2</v>
      </c>
      <c r="L151" s="235">
        <f t="shared" si="20"/>
        <v>9.3467029901612292E-2</v>
      </c>
      <c r="M151" s="235">
        <f t="shared" si="20"/>
        <v>7.736411151497169E-2</v>
      </c>
      <c r="N151" s="235">
        <f t="shared" si="20"/>
        <v>7.4442451449534014E-2</v>
      </c>
      <c r="O151" s="235">
        <f t="shared" si="20"/>
        <v>8.0994822293931026E-2</v>
      </c>
      <c r="P151" s="235">
        <f t="shared" si="20"/>
        <v>8.6636648338789132E-2</v>
      </c>
      <c r="Q151" s="235">
        <f t="shared" si="20"/>
        <v>0.1151768432038127</v>
      </c>
    </row>
    <row r="152" spans="1:17" x14ac:dyDescent="0.25">
      <c r="A152" s="142" t="s">
        <v>224</v>
      </c>
      <c r="B152" s="235">
        <f t="shared" ref="B152:Q152" si="21">IF(B$65=0,0,B$65/B$47)</f>
        <v>1.6581719637698274E-2</v>
      </c>
      <c r="C152" s="235">
        <f t="shared" si="21"/>
        <v>2.0772109179910091E-2</v>
      </c>
      <c r="D152" s="235">
        <f t="shared" si="21"/>
        <v>2.1406888812393433E-2</v>
      </c>
      <c r="E152" s="235">
        <f t="shared" si="21"/>
        <v>1.9823649493057864E-2</v>
      </c>
      <c r="F152" s="235">
        <f t="shared" si="21"/>
        <v>2.1571303625304693E-2</v>
      </c>
      <c r="G152" s="235">
        <f t="shared" si="21"/>
        <v>1.698543235447536E-2</v>
      </c>
      <c r="H152" s="235">
        <f t="shared" si="21"/>
        <v>1.6916105797964053E-2</v>
      </c>
      <c r="I152" s="235">
        <f t="shared" si="21"/>
        <v>1.6834579506121952E-2</v>
      </c>
      <c r="J152" s="235">
        <f t="shared" si="21"/>
        <v>1.6821841526208692E-2</v>
      </c>
      <c r="K152" s="235">
        <f t="shared" si="21"/>
        <v>1.7907830903970738E-2</v>
      </c>
      <c r="L152" s="235">
        <f t="shared" si="21"/>
        <v>2.106328686267165E-2</v>
      </c>
      <c r="M152" s="235">
        <f t="shared" si="21"/>
        <v>2.1194236582282804E-2</v>
      </c>
      <c r="N152" s="235">
        <f t="shared" si="21"/>
        <v>2.121059721807856E-2</v>
      </c>
      <c r="O152" s="235">
        <f t="shared" si="21"/>
        <v>2.1493234501639587E-2</v>
      </c>
      <c r="P152" s="235">
        <f t="shared" si="21"/>
        <v>2.1089481670454577E-2</v>
      </c>
      <c r="Q152" s="235">
        <f t="shared" si="21"/>
        <v>2.1448076535351825E-2</v>
      </c>
    </row>
    <row r="153" spans="1:17" x14ac:dyDescent="0.25">
      <c r="A153" s="142" t="s">
        <v>223</v>
      </c>
      <c r="B153" s="259">
        <f t="shared" ref="B153:Q153" si="22">IF(B$76=0,0,B$76/B$47)</f>
        <v>0</v>
      </c>
      <c r="C153" s="259">
        <f t="shared" si="22"/>
        <v>0</v>
      </c>
      <c r="D153" s="259">
        <f t="shared" si="22"/>
        <v>0</v>
      </c>
      <c r="E153" s="259">
        <f t="shared" si="22"/>
        <v>0</v>
      </c>
      <c r="F153" s="259">
        <f t="shared" si="22"/>
        <v>0</v>
      </c>
      <c r="G153" s="259">
        <f t="shared" si="22"/>
        <v>0</v>
      </c>
      <c r="H153" s="259">
        <f t="shared" si="22"/>
        <v>0</v>
      </c>
      <c r="I153" s="259">
        <f t="shared" si="22"/>
        <v>0</v>
      </c>
      <c r="J153" s="259">
        <f t="shared" si="22"/>
        <v>0</v>
      </c>
      <c r="K153" s="259">
        <f t="shared" si="22"/>
        <v>0</v>
      </c>
      <c r="L153" s="259">
        <f t="shared" si="22"/>
        <v>0</v>
      </c>
      <c r="M153" s="259">
        <f t="shared" si="22"/>
        <v>0</v>
      </c>
      <c r="N153" s="259">
        <f t="shared" si="22"/>
        <v>0</v>
      </c>
      <c r="O153" s="259">
        <f t="shared" si="22"/>
        <v>0</v>
      </c>
      <c r="P153" s="259">
        <f t="shared" si="22"/>
        <v>0</v>
      </c>
      <c r="Q153" s="259">
        <f t="shared" si="22"/>
        <v>1.7472016178004666E-2</v>
      </c>
    </row>
    <row r="154" spans="1:17" x14ac:dyDescent="0.25">
      <c r="A154" s="127" t="s">
        <v>208</v>
      </c>
      <c r="B154" s="237">
        <f t="shared" ref="B154:Q154" si="23">IF(B$77=0,0,B$77/B$47)</f>
        <v>0.69676472911455678</v>
      </c>
      <c r="C154" s="237">
        <f t="shared" si="23"/>
        <v>0.69180543314624987</v>
      </c>
      <c r="D154" s="237">
        <f t="shared" si="23"/>
        <v>0.69827092168968563</v>
      </c>
      <c r="E154" s="237">
        <f t="shared" si="23"/>
        <v>0.70732246294530565</v>
      </c>
      <c r="F154" s="237">
        <f t="shared" si="23"/>
        <v>0.70881337226793306</v>
      </c>
      <c r="G154" s="237">
        <f t="shared" si="23"/>
        <v>0.70129263185781598</v>
      </c>
      <c r="H154" s="237">
        <f t="shared" si="23"/>
        <v>0.70246587715872744</v>
      </c>
      <c r="I154" s="237">
        <f t="shared" si="23"/>
        <v>0.70612029572700896</v>
      </c>
      <c r="J154" s="237">
        <f t="shared" si="23"/>
        <v>0.70678259793564624</v>
      </c>
      <c r="K154" s="237">
        <f t="shared" si="23"/>
        <v>0.70555405115296888</v>
      </c>
      <c r="L154" s="237">
        <f t="shared" si="23"/>
        <v>0.7013751540888461</v>
      </c>
      <c r="M154" s="237">
        <f t="shared" si="23"/>
        <v>0.70595893098017626</v>
      </c>
      <c r="N154" s="237">
        <f t="shared" si="23"/>
        <v>0.70750288115006532</v>
      </c>
      <c r="O154" s="237">
        <f t="shared" si="23"/>
        <v>0.71003549796720644</v>
      </c>
      <c r="P154" s="237">
        <f t="shared" si="23"/>
        <v>0.70435344480378914</v>
      </c>
      <c r="Q154" s="237">
        <f t="shared" si="23"/>
        <v>0.69147497158319693</v>
      </c>
    </row>
    <row r="155" spans="1:17" x14ac:dyDescent="0.25">
      <c r="A155" s="142" t="s">
        <v>222</v>
      </c>
      <c r="B155" s="259">
        <f t="shared" ref="B155:Q155" si="24">IF(B$78=0,0,B$78/B$47)</f>
        <v>0.65937419025826438</v>
      </c>
      <c r="C155" s="259">
        <f t="shared" si="24"/>
        <v>0.65914822986539667</v>
      </c>
      <c r="D155" s="259">
        <f t="shared" si="24"/>
        <v>0.6502733145401508</v>
      </c>
      <c r="E155" s="259">
        <f t="shared" si="24"/>
        <v>0.64545893473600779</v>
      </c>
      <c r="F155" s="259">
        <f t="shared" si="24"/>
        <v>0.65200538254814722</v>
      </c>
      <c r="G155" s="259">
        <f t="shared" si="24"/>
        <v>0.65452470442139343</v>
      </c>
      <c r="H155" s="259">
        <f t="shared" si="24"/>
        <v>0.65185324201983874</v>
      </c>
      <c r="I155" s="259">
        <f t="shared" si="24"/>
        <v>0.64871166923223389</v>
      </c>
      <c r="J155" s="259">
        <f t="shared" si="24"/>
        <v>0.6482208178742197</v>
      </c>
      <c r="K155" s="259">
        <f t="shared" si="24"/>
        <v>0.64696591410976145</v>
      </c>
      <c r="L155" s="259">
        <f t="shared" si="24"/>
        <v>0.64627188214942777</v>
      </c>
      <c r="M155" s="259">
        <f t="shared" si="24"/>
        <v>0.64060830864375029</v>
      </c>
      <c r="N155" s="259">
        <f t="shared" si="24"/>
        <v>0.6411028185160339</v>
      </c>
      <c r="O155" s="259">
        <f t="shared" si="24"/>
        <v>0.64964569721226539</v>
      </c>
      <c r="P155" s="259">
        <f t="shared" si="24"/>
        <v>0.64606103707613305</v>
      </c>
      <c r="Q155" s="259">
        <f t="shared" si="24"/>
        <v>0.65813956376133398</v>
      </c>
    </row>
    <row r="156" spans="1:17" x14ac:dyDescent="0.25">
      <c r="A156" s="142" t="s">
        <v>221</v>
      </c>
      <c r="B156" s="259">
        <f t="shared" ref="B156:Q156" si="25">IF(B$86=0,0,B$86/B$47)</f>
        <v>3.7390538856292392E-2</v>
      </c>
      <c r="C156" s="259">
        <f t="shared" si="25"/>
        <v>3.265720328085326E-2</v>
      </c>
      <c r="D156" s="259">
        <f t="shared" si="25"/>
        <v>4.799760714953482E-2</v>
      </c>
      <c r="E156" s="259">
        <f t="shared" si="25"/>
        <v>6.1863528209297913E-2</v>
      </c>
      <c r="F156" s="259">
        <f t="shared" si="25"/>
        <v>5.680798971978588E-2</v>
      </c>
      <c r="G156" s="259">
        <f t="shared" si="25"/>
        <v>4.6767927436422448E-2</v>
      </c>
      <c r="H156" s="259">
        <f t="shared" si="25"/>
        <v>5.0612635138888709E-2</v>
      </c>
      <c r="I156" s="259">
        <f t="shared" si="25"/>
        <v>5.7408626494774975E-2</v>
      </c>
      <c r="J156" s="259">
        <f t="shared" si="25"/>
        <v>5.856178006142651E-2</v>
      </c>
      <c r="K156" s="259">
        <f t="shared" si="25"/>
        <v>5.8588137043207388E-2</v>
      </c>
      <c r="L156" s="259">
        <f t="shared" si="25"/>
        <v>5.5103271939418268E-2</v>
      </c>
      <c r="M156" s="259">
        <f t="shared" si="25"/>
        <v>6.5350622336426079E-2</v>
      </c>
      <c r="N156" s="259">
        <f t="shared" si="25"/>
        <v>6.640006263403149E-2</v>
      </c>
      <c r="O156" s="259">
        <f t="shared" si="25"/>
        <v>6.0389800754941061E-2</v>
      </c>
      <c r="P156" s="259">
        <f t="shared" si="25"/>
        <v>5.829240772765619E-2</v>
      </c>
      <c r="Q156" s="259">
        <f t="shared" si="25"/>
        <v>3.3335407821862839E-2</v>
      </c>
    </row>
    <row r="157" spans="1:17" x14ac:dyDescent="0.25">
      <c r="A157" s="127" t="s">
        <v>207</v>
      </c>
      <c r="B157" s="237">
        <f t="shared" ref="B157:Q157" si="26">IF(B$87=0,0,B$87/B$47)</f>
        <v>0.10387631386139456</v>
      </c>
      <c r="C157" s="237">
        <f t="shared" si="26"/>
        <v>0.10278713129259179</v>
      </c>
      <c r="D157" s="237">
        <f t="shared" si="26"/>
        <v>0.10492518503135168</v>
      </c>
      <c r="E157" s="237">
        <f t="shared" si="26"/>
        <v>0.10732244110984611</v>
      </c>
      <c r="F157" s="237">
        <f t="shared" si="26"/>
        <v>0.10326880785890337</v>
      </c>
      <c r="G157" s="237">
        <f t="shared" si="26"/>
        <v>0.10526667683029144</v>
      </c>
      <c r="H157" s="237">
        <f t="shared" si="26"/>
        <v>0.10573774176412047</v>
      </c>
      <c r="I157" s="237">
        <f t="shared" si="26"/>
        <v>0.10679940092115447</v>
      </c>
      <c r="J157" s="237">
        <f t="shared" si="26"/>
        <v>0.10698566096896892</v>
      </c>
      <c r="K157" s="237">
        <f t="shared" si="26"/>
        <v>0.1068097314945521</v>
      </c>
      <c r="L157" s="237">
        <f t="shared" si="26"/>
        <v>0.10593138336120042</v>
      </c>
      <c r="M157" s="237">
        <f t="shared" si="26"/>
        <v>0.10739796918190313</v>
      </c>
      <c r="N157" s="237">
        <f t="shared" si="26"/>
        <v>0.10770384167187359</v>
      </c>
      <c r="O157" s="237">
        <f t="shared" si="26"/>
        <v>0.10396399749974404</v>
      </c>
      <c r="P157" s="237">
        <f t="shared" si="26"/>
        <v>0.10661262711247294</v>
      </c>
      <c r="Q157" s="237">
        <f t="shared" si="26"/>
        <v>9.7346831265988379E-2</v>
      </c>
    </row>
    <row r="158" spans="1:17" x14ac:dyDescent="0.25">
      <c r="A158" s="142" t="s">
        <v>220</v>
      </c>
      <c r="B158" s="259">
        <f t="shared" ref="B158:Q158" si="27">IF(B$88=0,0,B$88/B$47)</f>
        <v>6.6679034616546493E-2</v>
      </c>
      <c r="C158" s="259">
        <f t="shared" si="27"/>
        <v>7.0298722541316527E-2</v>
      </c>
      <c r="D158" s="259">
        <f t="shared" si="27"/>
        <v>5.7175662001268238E-2</v>
      </c>
      <c r="E158" s="259">
        <f t="shared" si="27"/>
        <v>4.5778665484758174E-2</v>
      </c>
      <c r="F158" s="259">
        <f t="shared" si="27"/>
        <v>4.6754440278728111E-2</v>
      </c>
      <c r="G158" s="259">
        <f t="shared" si="27"/>
        <v>5.8740477696292155E-2</v>
      </c>
      <c r="H158" s="259">
        <f t="shared" si="27"/>
        <v>5.5386706979233299E-2</v>
      </c>
      <c r="I158" s="259">
        <f t="shared" si="27"/>
        <v>4.9687501063365759E-2</v>
      </c>
      <c r="J158" s="259">
        <f t="shared" si="27"/>
        <v>4.8726567822637616E-2</v>
      </c>
      <c r="K158" s="259">
        <f t="shared" si="27"/>
        <v>4.8524417597160682E-2</v>
      </c>
      <c r="L158" s="259">
        <f t="shared" si="27"/>
        <v>5.111292242611809E-2</v>
      </c>
      <c r="M158" s="259">
        <f t="shared" si="27"/>
        <v>4.2385123092268343E-2</v>
      </c>
      <c r="N158" s="259">
        <f t="shared" si="27"/>
        <v>4.1646979502372741E-2</v>
      </c>
      <c r="O158" s="259">
        <f t="shared" si="27"/>
        <v>4.3886332108081794E-2</v>
      </c>
      <c r="P158" s="259">
        <f t="shared" si="27"/>
        <v>4.8621514001374662E-2</v>
      </c>
      <c r="Q158" s="259">
        <f t="shared" si="27"/>
        <v>6.4183723393793343E-2</v>
      </c>
    </row>
    <row r="159" spans="1:17" x14ac:dyDescent="0.25">
      <c r="A159" s="140" t="s">
        <v>219</v>
      </c>
      <c r="B159" s="260">
        <f t="shared" ref="B159:Q159" si="28">IF(B$94=0,0,B$94/B$47)</f>
        <v>3.7197279244848079E-2</v>
      </c>
      <c r="C159" s="260">
        <f t="shared" si="28"/>
        <v>3.2488408751275254E-2</v>
      </c>
      <c r="D159" s="260">
        <f t="shared" si="28"/>
        <v>4.7749523030083445E-2</v>
      </c>
      <c r="E159" s="260">
        <f t="shared" si="28"/>
        <v>6.1543775625087935E-2</v>
      </c>
      <c r="F159" s="260">
        <f t="shared" si="28"/>
        <v>5.6514367580175272E-2</v>
      </c>
      <c r="G159" s="260">
        <f t="shared" si="28"/>
        <v>4.6526199133999281E-2</v>
      </c>
      <c r="H159" s="260">
        <f t="shared" si="28"/>
        <v>5.0351034784887172E-2</v>
      </c>
      <c r="I159" s="260">
        <f t="shared" si="28"/>
        <v>5.7111899857788709E-2</v>
      </c>
      <c r="J159" s="260">
        <f t="shared" si="28"/>
        <v>5.8259093146331299E-2</v>
      </c>
      <c r="K159" s="260">
        <f t="shared" si="28"/>
        <v>5.8285313897391416E-2</v>
      </c>
      <c r="L159" s="260">
        <f t="shared" si="28"/>
        <v>5.481846093508233E-2</v>
      </c>
      <c r="M159" s="260">
        <f t="shared" si="28"/>
        <v>6.5012846089634799E-2</v>
      </c>
      <c r="N159" s="260">
        <f t="shared" si="28"/>
        <v>6.6056862169500852E-2</v>
      </c>
      <c r="O159" s="260">
        <f t="shared" si="28"/>
        <v>6.007766539166224E-2</v>
      </c>
      <c r="P159" s="260">
        <f t="shared" si="28"/>
        <v>5.799111311109828E-2</v>
      </c>
      <c r="Q159" s="260">
        <f t="shared" si="28"/>
        <v>3.3163107872195043E-2</v>
      </c>
    </row>
    <row r="160" spans="1:17" hidden="1" x14ac:dyDescent="0.25">
      <c r="A160" s="40"/>
      <c r="B160" s="40"/>
      <c r="C160" s="40"/>
      <c r="D160" s="40"/>
      <c r="E160" s="40"/>
      <c r="F160" s="40"/>
      <c r="G160" s="40"/>
      <c r="H160" s="40"/>
      <c r="I160" s="40"/>
      <c r="J160" s="40"/>
      <c r="K160" s="40"/>
      <c r="L160" s="40"/>
      <c r="M160" s="40"/>
      <c r="N160" s="40"/>
      <c r="O160" s="40"/>
      <c r="P160" s="40"/>
      <c r="Q160" s="40"/>
    </row>
    <row r="161" spans="1:17" x14ac:dyDescent="0.25">
      <c r="A161" s="40"/>
      <c r="B161" s="40"/>
      <c r="C161" s="40"/>
      <c r="D161" s="40"/>
      <c r="E161" s="40"/>
      <c r="F161" s="40"/>
      <c r="G161" s="40"/>
      <c r="H161" s="40"/>
      <c r="I161" s="40"/>
      <c r="J161" s="40"/>
      <c r="K161" s="40"/>
      <c r="L161" s="40"/>
      <c r="M161" s="40"/>
      <c r="N161" s="40"/>
      <c r="O161" s="40"/>
      <c r="P161" s="40"/>
      <c r="Q161" s="40"/>
    </row>
    <row r="162" spans="1:17" x14ac:dyDescent="0.25">
      <c r="A162" s="78" t="s">
        <v>36</v>
      </c>
      <c r="B162" s="77">
        <f t="shared" ref="B162:Q162" si="29">SUM(B163:B167,B169:B171,B173:B175)</f>
        <v>0.99999999999999967</v>
      </c>
      <c r="C162" s="77">
        <f t="shared" si="29"/>
        <v>0.99999999999999978</v>
      </c>
      <c r="D162" s="77">
        <f t="shared" si="29"/>
        <v>0.99999999999999989</v>
      </c>
      <c r="E162" s="77">
        <f t="shared" si="29"/>
        <v>0.99999999999999978</v>
      </c>
      <c r="F162" s="77">
        <f t="shared" si="29"/>
        <v>0.99999999999999978</v>
      </c>
      <c r="G162" s="77">
        <f t="shared" si="29"/>
        <v>0.99999999999999978</v>
      </c>
      <c r="H162" s="77">
        <f t="shared" si="29"/>
        <v>1</v>
      </c>
      <c r="I162" s="77">
        <f t="shared" si="29"/>
        <v>1</v>
      </c>
      <c r="J162" s="77">
        <f t="shared" si="29"/>
        <v>1.0000000000000002</v>
      </c>
      <c r="K162" s="77">
        <f t="shared" si="29"/>
        <v>1.0000000000000002</v>
      </c>
      <c r="L162" s="77">
        <f t="shared" si="29"/>
        <v>1</v>
      </c>
      <c r="M162" s="77">
        <f t="shared" si="29"/>
        <v>0.99999999999999989</v>
      </c>
      <c r="N162" s="77">
        <f t="shared" si="29"/>
        <v>1.0000000000000002</v>
      </c>
      <c r="O162" s="77">
        <f t="shared" si="29"/>
        <v>1</v>
      </c>
      <c r="P162" s="77">
        <f t="shared" si="29"/>
        <v>1.0000000000000002</v>
      </c>
      <c r="Q162" s="77">
        <f t="shared" si="29"/>
        <v>1</v>
      </c>
    </row>
    <row r="163" spans="1:17" x14ac:dyDescent="0.25">
      <c r="A163" s="132" t="s">
        <v>83</v>
      </c>
      <c r="B163" s="240">
        <f t="shared" ref="B163:Q163" si="30">IF(B$98=0,0,B$98/B$97)</f>
        <v>5.8268602308285747E-3</v>
      </c>
      <c r="C163" s="240">
        <f t="shared" si="30"/>
        <v>5.8834721030947218E-3</v>
      </c>
      <c r="D163" s="240">
        <f t="shared" si="30"/>
        <v>5.6959526378913602E-3</v>
      </c>
      <c r="E163" s="240">
        <f t="shared" si="30"/>
        <v>5.5357588099637705E-3</v>
      </c>
      <c r="F163" s="240">
        <f t="shared" si="30"/>
        <v>5.6394143603737106E-3</v>
      </c>
      <c r="G163" s="240">
        <f t="shared" si="30"/>
        <v>5.71364913933431E-3</v>
      </c>
      <c r="H163" s="240">
        <f t="shared" si="30"/>
        <v>5.6674228627460865E-3</v>
      </c>
      <c r="I163" s="240">
        <f t="shared" si="30"/>
        <v>5.5881721023627526E-3</v>
      </c>
      <c r="J163" s="240">
        <f t="shared" si="30"/>
        <v>5.5749115022572333E-3</v>
      </c>
      <c r="K163" s="240">
        <f t="shared" si="30"/>
        <v>5.573364149145916E-3</v>
      </c>
      <c r="L163" s="240">
        <f t="shared" si="30"/>
        <v>5.6115497043676228E-3</v>
      </c>
      <c r="M163" s="240">
        <f t="shared" si="30"/>
        <v>5.4925070014791707E-3</v>
      </c>
      <c r="N163" s="240">
        <f t="shared" si="30"/>
        <v>5.4816888685742917E-3</v>
      </c>
      <c r="O163" s="240">
        <f t="shared" si="30"/>
        <v>5.5575639627623071E-3</v>
      </c>
      <c r="P163" s="240">
        <f t="shared" si="30"/>
        <v>5.5757352819644944E-3</v>
      </c>
      <c r="Q163" s="240">
        <f t="shared" si="30"/>
        <v>5.7905451610526463E-3</v>
      </c>
    </row>
    <row r="164" spans="1:17" x14ac:dyDescent="0.25">
      <c r="A164" s="76" t="s">
        <v>82</v>
      </c>
      <c r="B164" s="239">
        <f t="shared" ref="B164:Q164" si="31">IF(B$99=0,0,B$99/B$97)</f>
        <v>1.5633922286656271E-3</v>
      </c>
      <c r="C164" s="239">
        <f t="shared" si="31"/>
        <v>1.5785816373085249E-3</v>
      </c>
      <c r="D164" s="239">
        <f t="shared" si="31"/>
        <v>1.5282686963748479E-3</v>
      </c>
      <c r="E164" s="239">
        <f t="shared" si="31"/>
        <v>1.4852874379027224E-3</v>
      </c>
      <c r="F164" s="239">
        <f t="shared" si="31"/>
        <v>1.5130990337792749E-3</v>
      </c>
      <c r="G164" s="239">
        <f t="shared" si="31"/>
        <v>1.5330168062890174E-3</v>
      </c>
      <c r="H164" s="239">
        <f t="shared" si="31"/>
        <v>1.520613934293597E-3</v>
      </c>
      <c r="I164" s="239">
        <f t="shared" si="31"/>
        <v>1.4993503346891956E-3</v>
      </c>
      <c r="J164" s="239">
        <f t="shared" si="31"/>
        <v>1.4957924118403298E-3</v>
      </c>
      <c r="K164" s="239">
        <f t="shared" si="31"/>
        <v>1.4953772448836155E-3</v>
      </c>
      <c r="L164" s="239">
        <f t="shared" si="31"/>
        <v>1.5056227283714537E-3</v>
      </c>
      <c r="M164" s="239">
        <f t="shared" si="31"/>
        <v>1.4736826389918445E-3</v>
      </c>
      <c r="N164" s="239">
        <f t="shared" si="31"/>
        <v>1.4707800492192811E-3</v>
      </c>
      <c r="O164" s="239">
        <f t="shared" si="31"/>
        <v>1.4911379311494516E-3</v>
      </c>
      <c r="P164" s="239">
        <f t="shared" si="31"/>
        <v>1.4960134383866079E-3</v>
      </c>
      <c r="Q164" s="239">
        <f t="shared" si="31"/>
        <v>1.5536486110702098E-3</v>
      </c>
    </row>
    <row r="165" spans="1:17" x14ac:dyDescent="0.25">
      <c r="A165" s="76" t="s">
        <v>81</v>
      </c>
      <c r="B165" s="239">
        <f t="shared" ref="B165:Q165" si="32">IF(B$100=0,0,B$100/B$97)</f>
        <v>1.6751848959580373E-2</v>
      </c>
      <c r="C165" s="239">
        <f t="shared" si="32"/>
        <v>1.6914604456701107E-2</v>
      </c>
      <c r="D165" s="239">
        <f t="shared" si="32"/>
        <v>1.6375498036840869E-2</v>
      </c>
      <c r="E165" s="239">
        <f t="shared" si="32"/>
        <v>1.5914951069281563E-2</v>
      </c>
      <c r="F165" s="239">
        <f t="shared" si="32"/>
        <v>1.6212954119895769E-2</v>
      </c>
      <c r="G165" s="239">
        <f t="shared" si="32"/>
        <v>1.6426374342010649E-2</v>
      </c>
      <c r="H165" s="239">
        <f t="shared" si="32"/>
        <v>1.6293476765495488E-2</v>
      </c>
      <c r="I165" s="239">
        <f t="shared" si="32"/>
        <v>1.6065635918919231E-2</v>
      </c>
      <c r="J165" s="239">
        <f t="shared" si="32"/>
        <v>1.6027512545218624E-2</v>
      </c>
      <c r="K165" s="239">
        <f t="shared" si="32"/>
        <v>1.6023064004395429E-2</v>
      </c>
      <c r="L165" s="239">
        <f t="shared" si="32"/>
        <v>1.6132845023361236E-2</v>
      </c>
      <c r="M165" s="239">
        <f t="shared" si="32"/>
        <v>1.5790604897542401E-2</v>
      </c>
      <c r="N165" s="239">
        <f t="shared" si="32"/>
        <v>1.5759503460187101E-2</v>
      </c>
      <c r="O165" s="239">
        <f t="shared" si="32"/>
        <v>1.5977639483238888E-2</v>
      </c>
      <c r="P165" s="239">
        <f t="shared" si="32"/>
        <v>1.602988085897343E-2</v>
      </c>
      <c r="Q165" s="239">
        <f t="shared" si="32"/>
        <v>1.6647445466147603E-2</v>
      </c>
    </row>
    <row r="166" spans="1:17" x14ac:dyDescent="0.25">
      <c r="A166" s="76" t="s">
        <v>80</v>
      </c>
      <c r="B166" s="239">
        <f t="shared" ref="B166:Q166" si="33">IF(B$101=0,0,B$101/B$97)</f>
        <v>4.6328268408065941E-3</v>
      </c>
      <c r="C166" s="239">
        <f t="shared" si="33"/>
        <v>4.6778378743569278E-3</v>
      </c>
      <c r="D166" s="239">
        <f t="shared" si="33"/>
        <v>4.5287446788531971E-3</v>
      </c>
      <c r="E166" s="239">
        <f t="shared" si="33"/>
        <v>4.4013775829637256E-3</v>
      </c>
      <c r="F166" s="239">
        <f t="shared" si="33"/>
        <v>4.4837921591014936E-3</v>
      </c>
      <c r="G166" s="239">
        <f t="shared" si="33"/>
        <v>4.5428148338981919E-3</v>
      </c>
      <c r="H166" s="239">
        <f t="shared" si="33"/>
        <v>4.5060611918946647E-3</v>
      </c>
      <c r="I166" s="239">
        <f t="shared" si="33"/>
        <v>4.4430504047273806E-3</v>
      </c>
      <c r="J166" s="239">
        <f t="shared" si="33"/>
        <v>4.4325071513009436E-3</v>
      </c>
      <c r="K166" s="239">
        <f t="shared" si="33"/>
        <v>4.4312768799811717E-3</v>
      </c>
      <c r="L166" s="239">
        <f t="shared" si="33"/>
        <v>4.4616374958453102E-3</v>
      </c>
      <c r="M166" s="239">
        <f t="shared" si="33"/>
        <v>4.3669888845355867E-3</v>
      </c>
      <c r="N166" s="239">
        <f t="shared" si="33"/>
        <v>4.3583875907849704E-3</v>
      </c>
      <c r="O166" s="239">
        <f t="shared" si="33"/>
        <v>4.4187144493293331E-3</v>
      </c>
      <c r="P166" s="239">
        <f t="shared" si="33"/>
        <v>4.4331621230331497E-3</v>
      </c>
      <c r="Q166" s="239">
        <f t="shared" si="33"/>
        <v>4.6039534126962791E-3</v>
      </c>
    </row>
    <row r="167" spans="1:17" x14ac:dyDescent="0.25">
      <c r="A167" s="129" t="s">
        <v>79</v>
      </c>
      <c r="B167" s="238">
        <f t="shared" ref="B167:Q167" si="34">IF(B$102=0,0,B$102/B$97)</f>
        <v>8.2555726845466131E-3</v>
      </c>
      <c r="C167" s="238">
        <f t="shared" si="34"/>
        <v>8.3357811343441109E-3</v>
      </c>
      <c r="D167" s="238">
        <f t="shared" si="34"/>
        <v>8.0701010745130655E-3</v>
      </c>
      <c r="E167" s="238">
        <f t="shared" si="34"/>
        <v>7.8431363391870037E-3</v>
      </c>
      <c r="F167" s="238">
        <f t="shared" si="34"/>
        <v>7.9899968947291563E-3</v>
      </c>
      <c r="G167" s="238">
        <f t="shared" si="34"/>
        <v>8.0951737119433417E-3</v>
      </c>
      <c r="H167" s="238">
        <f t="shared" si="34"/>
        <v>8.0296797115396706E-3</v>
      </c>
      <c r="I167" s="238">
        <f t="shared" si="34"/>
        <v>7.9173961854669735E-3</v>
      </c>
      <c r="J167" s="238">
        <f t="shared" si="34"/>
        <v>7.8986083917538807E-3</v>
      </c>
      <c r="K167" s="238">
        <f t="shared" si="34"/>
        <v>7.8964160813889371E-3</v>
      </c>
      <c r="L167" s="238">
        <f t="shared" si="34"/>
        <v>7.9505178813539783E-3</v>
      </c>
      <c r="M167" s="238">
        <f t="shared" si="34"/>
        <v>7.7818566045550442E-3</v>
      </c>
      <c r="N167" s="238">
        <f t="shared" si="34"/>
        <v>7.7665293306941061E-3</v>
      </c>
      <c r="O167" s="238">
        <f t="shared" si="34"/>
        <v>7.8740301682295386E-3</v>
      </c>
      <c r="P167" s="238">
        <f t="shared" si="34"/>
        <v>7.899775533744581E-3</v>
      </c>
      <c r="Q167" s="238">
        <f t="shared" si="34"/>
        <v>8.2041210131141348E-3</v>
      </c>
    </row>
    <row r="168" spans="1:17" x14ac:dyDescent="0.25">
      <c r="A168" s="127" t="s">
        <v>206</v>
      </c>
      <c r="B168" s="237">
        <f t="shared" ref="B168:Q168" si="35">IF(B$107=0,0,B$107/B$97)</f>
        <v>0.78418094354126777</v>
      </c>
      <c r="C168" s="237">
        <f t="shared" si="35"/>
        <v>0.80575044738659007</v>
      </c>
      <c r="D168" s="237">
        <f t="shared" si="35"/>
        <v>0.73430427074785376</v>
      </c>
      <c r="E168" s="237">
        <f t="shared" si="35"/>
        <v>0.67326934557815143</v>
      </c>
      <c r="F168" s="237">
        <f t="shared" si="35"/>
        <v>0.69476030271210798</v>
      </c>
      <c r="G168" s="237">
        <f t="shared" si="35"/>
        <v>0.74104675674315867</v>
      </c>
      <c r="H168" s="237">
        <f t="shared" si="35"/>
        <v>0.72343423465702983</v>
      </c>
      <c r="I168" s="237">
        <f t="shared" si="35"/>
        <v>0.69323916227368354</v>
      </c>
      <c r="J168" s="237">
        <f t="shared" si="35"/>
        <v>0.6881867845034757</v>
      </c>
      <c r="K168" s="237">
        <f t="shared" si="35"/>
        <v>0.68759723256766148</v>
      </c>
      <c r="L168" s="237">
        <f t="shared" si="35"/>
        <v>0.70214618576811694</v>
      </c>
      <c r="M168" s="237">
        <f t="shared" si="35"/>
        <v>0.65679011583213942</v>
      </c>
      <c r="N168" s="237">
        <f t="shared" si="35"/>
        <v>0.65266833448221262</v>
      </c>
      <c r="O168" s="237">
        <f t="shared" si="35"/>
        <v>0.68099186183793936</v>
      </c>
      <c r="P168" s="237">
        <f t="shared" si="35"/>
        <v>0.68850065010890826</v>
      </c>
      <c r="Q168" s="237">
        <f t="shared" si="35"/>
        <v>0.77034465786796302</v>
      </c>
    </row>
    <row r="169" spans="1:17" x14ac:dyDescent="0.25">
      <c r="A169" s="142" t="s">
        <v>218</v>
      </c>
      <c r="B169" s="235">
        <f t="shared" ref="B169:Q169" si="36">IF(B$108=0,0,B$108/B$97)</f>
        <v>0.67856152759895372</v>
      </c>
      <c r="C169" s="235">
        <f t="shared" si="36"/>
        <v>0.72259560176709359</v>
      </c>
      <c r="D169" s="235">
        <f t="shared" si="36"/>
        <v>0.57673845717531347</v>
      </c>
      <c r="E169" s="235">
        <f t="shared" si="36"/>
        <v>0.45213584966784509</v>
      </c>
      <c r="F169" s="235">
        <f t="shared" si="36"/>
        <v>0.49689019152341191</v>
      </c>
      <c r="G169" s="235">
        <f t="shared" si="36"/>
        <v>0.59050322109960229</v>
      </c>
      <c r="H169" s="235">
        <f t="shared" si="36"/>
        <v>0.55454731273053748</v>
      </c>
      <c r="I169" s="235">
        <f t="shared" si="36"/>
        <v>0.49290416755782346</v>
      </c>
      <c r="J169" s="235">
        <f t="shared" si="36"/>
        <v>0.48258975425215789</v>
      </c>
      <c r="K169" s="235">
        <f t="shared" si="36"/>
        <v>0.48138618583195786</v>
      </c>
      <c r="L169" s="235">
        <f t="shared" si="36"/>
        <v>0.51108782796947927</v>
      </c>
      <c r="M169" s="235">
        <f t="shared" si="36"/>
        <v>0.41849355404188066</v>
      </c>
      <c r="N169" s="235">
        <f t="shared" si="36"/>
        <v>0.41007895039735137</v>
      </c>
      <c r="O169" s="235">
        <f t="shared" si="36"/>
        <v>0.46792997772669837</v>
      </c>
      <c r="P169" s="235">
        <f t="shared" si="36"/>
        <v>0.48323050989714456</v>
      </c>
      <c r="Q169" s="235">
        <f t="shared" si="36"/>
        <v>0.65031479397359959</v>
      </c>
    </row>
    <row r="170" spans="1:17" x14ac:dyDescent="0.25">
      <c r="A170" s="142" t="s">
        <v>217</v>
      </c>
      <c r="B170" s="235">
        <f t="shared" ref="B170:Q170" si="37">IF(B$114=0,0,B$114/B$97)</f>
        <v>0.10561941594231397</v>
      </c>
      <c r="C170" s="235">
        <f t="shared" si="37"/>
        <v>8.3154845619496459E-2</v>
      </c>
      <c r="D170" s="235">
        <f t="shared" si="37"/>
        <v>0.15756581357254021</v>
      </c>
      <c r="E170" s="235">
        <f t="shared" si="37"/>
        <v>0.22113349591030637</v>
      </c>
      <c r="F170" s="235">
        <f t="shared" si="37"/>
        <v>0.19787011118869605</v>
      </c>
      <c r="G170" s="235">
        <f t="shared" si="37"/>
        <v>0.15054353564355633</v>
      </c>
      <c r="H170" s="235">
        <f t="shared" si="37"/>
        <v>0.16888692192649235</v>
      </c>
      <c r="I170" s="235">
        <f t="shared" si="37"/>
        <v>0.20033499471586005</v>
      </c>
      <c r="J170" s="235">
        <f t="shared" si="37"/>
        <v>0.20559703025131787</v>
      </c>
      <c r="K170" s="235">
        <f t="shared" si="37"/>
        <v>0.20621104673570362</v>
      </c>
      <c r="L170" s="235">
        <f t="shared" si="37"/>
        <v>0.1910583577986377</v>
      </c>
      <c r="M170" s="235">
        <f t="shared" si="37"/>
        <v>0.23829656179025874</v>
      </c>
      <c r="N170" s="235">
        <f t="shared" si="37"/>
        <v>0.24258938408486133</v>
      </c>
      <c r="O170" s="235">
        <f t="shared" si="37"/>
        <v>0.21306188411124102</v>
      </c>
      <c r="P170" s="235">
        <f t="shared" si="37"/>
        <v>0.20527014021176379</v>
      </c>
      <c r="Q170" s="235">
        <f t="shared" si="37"/>
        <v>0.12002986389436339</v>
      </c>
    </row>
    <row r="171" spans="1:17" x14ac:dyDescent="0.25">
      <c r="A171" s="127" t="s">
        <v>205</v>
      </c>
      <c r="B171" s="237">
        <f t="shared" ref="B171:Q171" si="38">IF(B$115=0,0,B$115/B$97)</f>
        <v>5.4349186406628024E-2</v>
      </c>
      <c r="C171" s="237">
        <f t="shared" si="38"/>
        <v>4.2789464085436164E-2</v>
      </c>
      <c r="D171" s="237">
        <f t="shared" si="38"/>
        <v>8.1079541074560987E-2</v>
      </c>
      <c r="E171" s="237">
        <f t="shared" si="38"/>
        <v>0.11378992662241802</v>
      </c>
      <c r="F171" s="237">
        <f t="shared" si="38"/>
        <v>0.10181915381134277</v>
      </c>
      <c r="G171" s="237">
        <f t="shared" si="38"/>
        <v>7.7466047392964185E-2</v>
      </c>
      <c r="H171" s="237">
        <f t="shared" si="38"/>
        <v>8.6905108492909819E-2</v>
      </c>
      <c r="I171" s="237">
        <f t="shared" si="38"/>
        <v>0.10308752301309662</v>
      </c>
      <c r="J171" s="237">
        <f t="shared" si="38"/>
        <v>0.10579523870763419</v>
      </c>
      <c r="K171" s="237">
        <f t="shared" si="38"/>
        <v>0.10611119667870318</v>
      </c>
      <c r="L171" s="237">
        <f t="shared" si="38"/>
        <v>9.8313990944749546E-2</v>
      </c>
      <c r="M171" s="237">
        <f t="shared" si="38"/>
        <v>0.12262162350784896</v>
      </c>
      <c r="N171" s="237">
        <f t="shared" si="38"/>
        <v>0.12483060560662625</v>
      </c>
      <c r="O171" s="237">
        <f t="shared" si="38"/>
        <v>0.10963647121504352</v>
      </c>
      <c r="P171" s="237">
        <f t="shared" si="38"/>
        <v>0.10562702903202022</v>
      </c>
      <c r="Q171" s="237">
        <f t="shared" si="38"/>
        <v>6.1764452955504812E-2</v>
      </c>
    </row>
    <row r="172" spans="1:17" x14ac:dyDescent="0.25">
      <c r="A172" s="127" t="s">
        <v>204</v>
      </c>
      <c r="B172" s="237">
        <f t="shared" ref="B172:Q172" si="39">IF(B$116=0,0,B$116/B$97)</f>
        <v>7.4596055420230359E-2</v>
      </c>
      <c r="C172" s="237">
        <f t="shared" si="39"/>
        <v>7.4827849814755446E-2</v>
      </c>
      <c r="D172" s="237">
        <f t="shared" si="39"/>
        <v>7.4060061024903479E-2</v>
      </c>
      <c r="E172" s="237">
        <f t="shared" si="39"/>
        <v>7.3404155649144792E-2</v>
      </c>
      <c r="F172" s="237">
        <f t="shared" si="39"/>
        <v>7.4203550122711751E-2</v>
      </c>
      <c r="G172" s="237">
        <f t="shared" si="39"/>
        <v>7.4132518438392539E-2</v>
      </c>
      <c r="H172" s="237">
        <f t="shared" si="39"/>
        <v>7.3943247330336928E-2</v>
      </c>
      <c r="I172" s="237">
        <f t="shared" si="39"/>
        <v>7.3618759174701606E-2</v>
      </c>
      <c r="J172" s="237">
        <f t="shared" si="39"/>
        <v>7.3564464330714521E-2</v>
      </c>
      <c r="K172" s="237">
        <f t="shared" si="39"/>
        <v>7.3558128773115211E-2</v>
      </c>
      <c r="L172" s="237">
        <f t="shared" si="39"/>
        <v>7.3714477561768743E-2</v>
      </c>
      <c r="M172" s="237">
        <f t="shared" si="39"/>
        <v>7.3227063347504076E-2</v>
      </c>
      <c r="N172" s="237">
        <f t="shared" si="39"/>
        <v>7.3182769059641731E-2</v>
      </c>
      <c r="O172" s="237">
        <f t="shared" si="39"/>
        <v>7.3505629145690823E-2</v>
      </c>
      <c r="P172" s="237">
        <f t="shared" si="39"/>
        <v>7.3567837254287491E-2</v>
      </c>
      <c r="Q172" s="237">
        <f t="shared" si="39"/>
        <v>7.4447365237872959E-2</v>
      </c>
    </row>
    <row r="173" spans="1:17" x14ac:dyDescent="0.25">
      <c r="A173" s="142" t="s">
        <v>216</v>
      </c>
      <c r="B173" s="235">
        <f t="shared" ref="B173:Q173" si="40">IF(B$117=0,0,B$117/B$97)</f>
        <v>5.7992287648942986E-2</v>
      </c>
      <c r="C173" s="235">
        <f t="shared" si="40"/>
        <v>6.1755596636632791E-2</v>
      </c>
      <c r="D173" s="235">
        <f t="shared" si="40"/>
        <v>4.9290124986994532E-2</v>
      </c>
      <c r="E173" s="235">
        <f t="shared" si="40"/>
        <v>3.8641141862427841E-2</v>
      </c>
      <c r="F173" s="235">
        <f t="shared" si="40"/>
        <v>4.3097627544515557E-2</v>
      </c>
      <c r="G173" s="235">
        <f t="shared" si="40"/>
        <v>5.0466510792039614E-2</v>
      </c>
      <c r="H173" s="235">
        <f t="shared" si="40"/>
        <v>4.7393590657300935E-2</v>
      </c>
      <c r="I173" s="235">
        <f t="shared" si="40"/>
        <v>4.2125347674102573E-2</v>
      </c>
      <c r="J173" s="235">
        <f t="shared" si="40"/>
        <v>4.1243841135603566E-2</v>
      </c>
      <c r="K173" s="235">
        <f t="shared" si="40"/>
        <v>4.1140979886931953E-2</v>
      </c>
      <c r="L173" s="235">
        <f t="shared" si="40"/>
        <v>4.3679388129114448E-2</v>
      </c>
      <c r="M173" s="235">
        <f t="shared" si="40"/>
        <v>3.5765951322204947E-2</v>
      </c>
      <c r="N173" s="235">
        <f t="shared" si="40"/>
        <v>3.5046809291367824E-2</v>
      </c>
      <c r="O173" s="235">
        <f t="shared" si="40"/>
        <v>4.0011502965063846E-2</v>
      </c>
      <c r="P173" s="235">
        <f t="shared" si="40"/>
        <v>4.1298602397722789E-2</v>
      </c>
      <c r="Q173" s="235">
        <f t="shared" si="40"/>
        <v>5.5578221075877912E-2</v>
      </c>
    </row>
    <row r="174" spans="1:17" x14ac:dyDescent="0.25">
      <c r="A174" s="142" t="s">
        <v>215</v>
      </c>
      <c r="B174" s="259">
        <f t="shared" ref="B174:Q174" si="41">IF(B$123=0,0,B$123/B$97)</f>
        <v>1.6603767771287366E-2</v>
      </c>
      <c r="C174" s="259">
        <f t="shared" si="41"/>
        <v>1.3072253178122651E-2</v>
      </c>
      <c r="D174" s="259">
        <f t="shared" si="41"/>
        <v>2.4769936037908946E-2</v>
      </c>
      <c r="E174" s="259">
        <f t="shared" si="41"/>
        <v>3.4763013786716944E-2</v>
      </c>
      <c r="F174" s="259">
        <f t="shared" si="41"/>
        <v>3.11059225781962E-2</v>
      </c>
      <c r="G174" s="259">
        <f t="shared" si="41"/>
        <v>2.3666007646352922E-2</v>
      </c>
      <c r="H174" s="259">
        <f t="shared" si="41"/>
        <v>2.6549656673035989E-2</v>
      </c>
      <c r="I174" s="259">
        <f t="shared" si="41"/>
        <v>3.1493411500599026E-2</v>
      </c>
      <c r="J174" s="259">
        <f t="shared" si="41"/>
        <v>3.2320623195110962E-2</v>
      </c>
      <c r="K174" s="259">
        <f t="shared" si="41"/>
        <v>3.2417148886183259E-2</v>
      </c>
      <c r="L174" s="259">
        <f t="shared" si="41"/>
        <v>3.0035089432654285E-2</v>
      </c>
      <c r="M174" s="259">
        <f t="shared" si="41"/>
        <v>3.7461112025299129E-2</v>
      </c>
      <c r="N174" s="259">
        <f t="shared" si="41"/>
        <v>3.8135959768273907E-2</v>
      </c>
      <c r="O174" s="259">
        <f t="shared" si="41"/>
        <v>3.3494126180626971E-2</v>
      </c>
      <c r="P174" s="259">
        <f t="shared" si="41"/>
        <v>3.2269234856564702E-2</v>
      </c>
      <c r="Q174" s="259">
        <f t="shared" si="41"/>
        <v>1.8869144161995054E-2</v>
      </c>
    </row>
    <row r="175" spans="1:17" x14ac:dyDescent="0.25">
      <c r="A175" s="72" t="s">
        <v>203</v>
      </c>
      <c r="B175" s="234">
        <f t="shared" ref="B175:Q175" si="42">IF(B$124=0,0,B$124/B$97)</f>
        <v>4.9843313687446017E-2</v>
      </c>
      <c r="C175" s="234">
        <f t="shared" si="42"/>
        <v>3.9241961507412826E-2</v>
      </c>
      <c r="D175" s="234">
        <f t="shared" si="42"/>
        <v>7.4357562028208507E-2</v>
      </c>
      <c r="E175" s="234">
        <f t="shared" si="42"/>
        <v>0.10435606091098676</v>
      </c>
      <c r="F175" s="234">
        <f t="shared" si="42"/>
        <v>9.3377736785957927E-2</v>
      </c>
      <c r="G175" s="234">
        <f t="shared" si="42"/>
        <v>7.1043648592009026E-2</v>
      </c>
      <c r="H175" s="234">
        <f t="shared" si="42"/>
        <v>7.9700155053754038E-2</v>
      </c>
      <c r="I175" s="234">
        <f t="shared" si="42"/>
        <v>9.4540950592352707E-2</v>
      </c>
      <c r="J175" s="234">
        <f t="shared" si="42"/>
        <v>9.7024180455804701E-2</v>
      </c>
      <c r="K175" s="234">
        <f t="shared" si="42"/>
        <v>9.7313943620725221E-2</v>
      </c>
      <c r="L175" s="234">
        <f t="shared" si="42"/>
        <v>9.0163172892065171E-2</v>
      </c>
      <c r="M175" s="234">
        <f t="shared" si="42"/>
        <v>0.11245555728540335</v>
      </c>
      <c r="N175" s="234">
        <f t="shared" si="42"/>
        <v>0.1144814015520598</v>
      </c>
      <c r="O175" s="234">
        <f t="shared" si="42"/>
        <v>0.10054695180661684</v>
      </c>
      <c r="P175" s="234">
        <f t="shared" si="42"/>
        <v>9.6869916368681808E-2</v>
      </c>
      <c r="Q175" s="234">
        <f t="shared" si="42"/>
        <v>5.6643810274578342E-2</v>
      </c>
    </row>
    <row r="176" spans="1:17" hidden="1" x14ac:dyDescent="0.25">
      <c r="A176" s="40"/>
      <c r="B176" s="40"/>
      <c r="C176" s="40"/>
      <c r="D176" s="40"/>
      <c r="E176" s="40"/>
      <c r="F176" s="40"/>
      <c r="G176" s="40"/>
      <c r="H176" s="40"/>
      <c r="I176" s="40"/>
      <c r="J176" s="40"/>
      <c r="K176" s="40"/>
      <c r="L176" s="40"/>
      <c r="M176" s="40"/>
      <c r="N176" s="40"/>
      <c r="O176" s="40"/>
      <c r="P176" s="40"/>
      <c r="Q176" s="40"/>
    </row>
    <row r="177" spans="1:17" x14ac:dyDescent="0.25">
      <c r="A177" s="40"/>
      <c r="B177" s="40"/>
      <c r="C177" s="40"/>
      <c r="D177" s="40"/>
      <c r="E177" s="40"/>
      <c r="F177" s="40"/>
      <c r="G177" s="40"/>
      <c r="H177" s="40"/>
      <c r="I177" s="40"/>
      <c r="J177" s="40"/>
      <c r="K177" s="40"/>
      <c r="L177" s="40"/>
      <c r="M177" s="40"/>
      <c r="N177" s="40"/>
      <c r="O177" s="40"/>
      <c r="P177" s="40"/>
      <c r="Q177" s="40"/>
    </row>
    <row r="178" spans="1:17" ht="12.75" x14ac:dyDescent="0.25">
      <c r="A178" s="80" t="s">
        <v>128</v>
      </c>
      <c r="B178" s="233"/>
      <c r="C178" s="233"/>
      <c r="D178" s="233"/>
      <c r="E178" s="233"/>
      <c r="F178" s="233"/>
      <c r="G178" s="233"/>
      <c r="H178" s="233"/>
      <c r="I178" s="233"/>
      <c r="J178" s="233"/>
      <c r="K178" s="233"/>
      <c r="L178" s="233"/>
      <c r="M178" s="233"/>
      <c r="N178" s="233"/>
      <c r="O178" s="233"/>
      <c r="P178" s="233"/>
      <c r="Q178" s="233"/>
    </row>
    <row r="179" spans="1:17" x14ac:dyDescent="0.25">
      <c r="A179" s="40"/>
      <c r="B179" s="40"/>
      <c r="C179" s="40"/>
      <c r="D179" s="40"/>
      <c r="E179" s="40"/>
      <c r="F179" s="40"/>
      <c r="G179" s="40"/>
      <c r="H179" s="40"/>
      <c r="I179" s="40"/>
      <c r="J179" s="40"/>
      <c r="K179" s="40"/>
      <c r="L179" s="40"/>
      <c r="M179" s="40"/>
      <c r="N179" s="40"/>
      <c r="O179" s="40"/>
      <c r="P179" s="40"/>
      <c r="Q179" s="40"/>
    </row>
    <row r="180" spans="1:17" x14ac:dyDescent="0.25">
      <c r="A180" s="78" t="s">
        <v>38</v>
      </c>
      <c r="B180" s="253">
        <f>IF(B$5=0,0,B$5/NMM_fec!B$5)</f>
        <v>0.576029390254577</v>
      </c>
      <c r="C180" s="253">
        <f>IF(C$5=0,0,C$5/NMM_fec!C$5)</f>
        <v>0.58107803653071333</v>
      </c>
      <c r="D180" s="253">
        <f>IF(D$5=0,0,D$5/NMM_fec!D$5)</f>
        <v>0.58077188617741271</v>
      </c>
      <c r="E180" s="253">
        <f>IF(E$5=0,0,E$5/NMM_fec!E$5)</f>
        <v>0.57888445312719117</v>
      </c>
      <c r="F180" s="253">
        <f>IF(F$5=0,0,F$5/NMM_fec!F$5)</f>
        <v>0.58812616822383013</v>
      </c>
      <c r="G180" s="253">
        <f>IF(G$5=0,0,G$5/NMM_fec!G$5)</f>
        <v>0.58853610401046774</v>
      </c>
      <c r="H180" s="253">
        <f>IF(H$5=0,0,H$5/NMM_fec!H$5)</f>
        <v>0.58995821633601619</v>
      </c>
      <c r="I180" s="253">
        <f>IF(I$5=0,0,I$5/NMM_fec!I$5)</f>
        <v>0.59149344358165834</v>
      </c>
      <c r="J180" s="253">
        <f>IF(J$5=0,0,J$5/NMM_fec!J$5)</f>
        <v>0.59578679686293745</v>
      </c>
      <c r="K180" s="253">
        <f>IF(K$5=0,0,K$5/NMM_fec!K$5)</f>
        <v>0.60327992372294414</v>
      </c>
      <c r="L180" s="253">
        <f>IF(L$5=0,0,L$5/NMM_fec!L$5)</f>
        <v>0.60528771360855316</v>
      </c>
      <c r="M180" s="253">
        <f>IF(M$5=0,0,M$5/NMM_fec!M$5)</f>
        <v>0.60860869406921769</v>
      </c>
      <c r="N180" s="253">
        <f>IF(N$5=0,0,N$5/NMM_fec!N$5)</f>
        <v>0.60916864197506215</v>
      </c>
      <c r="O180" s="253">
        <f>IF(O$5=0,0,O$5/NMM_fec!O$5)</f>
        <v>0.60553246387857762</v>
      </c>
      <c r="P180" s="253">
        <f>IF(P$5=0,0,P$5/NMM_fec!P$5)</f>
        <v>0.61598898459980445</v>
      </c>
      <c r="Q180" s="253">
        <f>IF(Q$5=0,0,Q$5/NMM_fec!Q$5)</f>
        <v>0.6227787834526376</v>
      </c>
    </row>
    <row r="181" spans="1:17" x14ac:dyDescent="0.25">
      <c r="A181" s="132" t="s">
        <v>83</v>
      </c>
      <c r="B181" s="252">
        <f>IF(B$6=0,0,B$6/NMM_fec!B$6)</f>
        <v>0.46830801716855724</v>
      </c>
      <c r="C181" s="252">
        <f>IF(C$6=0,0,C$6/NMM_fec!C$6)</f>
        <v>0.46830801716855724</v>
      </c>
      <c r="D181" s="252">
        <f>IF(D$6=0,0,D$6/NMM_fec!D$6)</f>
        <v>0.46905986590641635</v>
      </c>
      <c r="E181" s="252">
        <f>IF(E$6=0,0,E$6/NMM_fec!E$6)</f>
        <v>0.47003791350267454</v>
      </c>
      <c r="F181" s="252">
        <f>IF(F$6=0,0,F$6/NMM_fec!F$6)</f>
        <v>0.47141562458146358</v>
      </c>
      <c r="G181" s="252">
        <f>IF(G$6=0,0,G$6/NMM_fec!G$6)</f>
        <v>0.47932409558808137</v>
      </c>
      <c r="H181" s="252">
        <f>IF(H$6=0,0,H$6/NMM_fec!H$6)</f>
        <v>0.48289695725628795</v>
      </c>
      <c r="I181" s="252">
        <f>IF(I$6=0,0,I$6/NMM_fec!I$6)</f>
        <v>0.48771055680249076</v>
      </c>
      <c r="J181" s="252">
        <f>IF(J$6=0,0,J$6/NMM_fec!J$6)</f>
        <v>0.48771055680249081</v>
      </c>
      <c r="K181" s="252">
        <f>IF(K$6=0,0,K$6/NMM_fec!K$6)</f>
        <v>0.48771055680249076</v>
      </c>
      <c r="L181" s="252">
        <f>IF(L$6=0,0,L$6/NMM_fec!L$6)</f>
        <v>0.48771055680249081</v>
      </c>
      <c r="M181" s="252">
        <f>IF(M$6=0,0,M$6/NMM_fec!M$6)</f>
        <v>0.48771055680249081</v>
      </c>
      <c r="N181" s="252">
        <f>IF(N$6=0,0,N$6/NMM_fec!N$6)</f>
        <v>0.48771055680249076</v>
      </c>
      <c r="O181" s="252">
        <f>IF(O$6=0,0,O$6/NMM_fec!O$6)</f>
        <v>0.48771055680249092</v>
      </c>
      <c r="P181" s="252">
        <f>IF(P$6=0,0,P$6/NMM_fec!P$6)</f>
        <v>0.49650644502465019</v>
      </c>
      <c r="Q181" s="252">
        <f>IF(Q$6=0,0,Q$6/NMM_fec!Q$6)</f>
        <v>0.50088818194910667</v>
      </c>
    </row>
    <row r="182" spans="1:17" x14ac:dyDescent="0.25">
      <c r="A182" s="76" t="s">
        <v>82</v>
      </c>
      <c r="B182" s="251">
        <f>IF(B$7=0,0,B$7/NMM_fec!B$7)</f>
        <v>0.12177384308068949</v>
      </c>
      <c r="C182" s="251">
        <f>IF(C$7=0,0,C$7/NMM_fec!C$7)</f>
        <v>0.12177384308068949</v>
      </c>
      <c r="D182" s="251">
        <f>IF(D$7=0,0,D$7/NMM_fec!D$7)</f>
        <v>0.12196934584141102</v>
      </c>
      <c r="E182" s="251">
        <f>IF(E$7=0,0,E$7/NMM_fec!E$7)</f>
        <v>0.12222366695090703</v>
      </c>
      <c r="F182" s="251">
        <f>IF(F$7=0,0,F$7/NMM_fec!F$7)</f>
        <v>0.12258191230774147</v>
      </c>
      <c r="G182" s="251">
        <f>IF(G$7=0,0,G$7/NMM_fec!G$7)</f>
        <v>0.12463834711573543</v>
      </c>
      <c r="H182" s="251">
        <f>IF(H$7=0,0,H$7/NMM_fec!H$7)</f>
        <v>0.12556739611806461</v>
      </c>
      <c r="I182" s="251">
        <f>IF(I$7=0,0,I$7/NMM_fec!I$7)</f>
        <v>0.12681907342082924</v>
      </c>
      <c r="J182" s="251">
        <f>IF(J$7=0,0,J$7/NMM_fec!J$7)</f>
        <v>0.12681907342082924</v>
      </c>
      <c r="K182" s="251">
        <f>IF(K$7=0,0,K$7/NMM_fec!K$7)</f>
        <v>0.12681907342082924</v>
      </c>
      <c r="L182" s="251">
        <f>IF(L$7=0,0,L$7/NMM_fec!L$7)</f>
        <v>0.12681907342082924</v>
      </c>
      <c r="M182" s="251">
        <f>IF(M$7=0,0,M$7/NMM_fec!M$7)</f>
        <v>0.12681907342082921</v>
      </c>
      <c r="N182" s="251">
        <f>IF(N$7=0,0,N$7/NMM_fec!N$7)</f>
        <v>0.12681907342082924</v>
      </c>
      <c r="O182" s="251">
        <f>IF(O$7=0,0,O$7/NMM_fec!O$7)</f>
        <v>0.12681907342082924</v>
      </c>
      <c r="P182" s="251">
        <f>IF(P$7=0,0,P$7/NMM_fec!P$7)</f>
        <v>0.12910626277666509</v>
      </c>
      <c r="Q182" s="251">
        <f>IF(Q$7=0,0,Q$7/NMM_fec!Q$7)</f>
        <v>0.13024564310990325</v>
      </c>
    </row>
    <row r="183" spans="1:17" x14ac:dyDescent="0.25">
      <c r="A183" s="76" t="s">
        <v>81</v>
      </c>
      <c r="B183" s="251">
        <f>IF(B$8=0,0,B$8/NMM_fec!B$8)</f>
        <v>0.66791304762789527</v>
      </c>
      <c r="C183" s="251">
        <f>IF(C$8=0,0,C$8/NMM_fec!C$8)</f>
        <v>0.66791304762789527</v>
      </c>
      <c r="D183" s="251">
        <f>IF(D$8=0,0,D$8/NMM_fec!D$8)</f>
        <v>0.66898535380982838</v>
      </c>
      <c r="E183" s="251">
        <f>IF(E$8=0,0,E$8/NMM_fec!E$8)</f>
        <v>0.67038027067392902</v>
      </c>
      <c r="F183" s="251">
        <f>IF(F$8=0,0,F$8/NMM_fec!F$8)</f>
        <v>0.67234519796889236</v>
      </c>
      <c r="G183" s="251">
        <f>IF(G$8=0,0,G$8/NMM_fec!G$8)</f>
        <v>0.68362446455938031</v>
      </c>
      <c r="H183" s="251">
        <f>IF(H$8=0,0,H$8/NMM_fec!H$8)</f>
        <v>0.68872017259357743</v>
      </c>
      <c r="I183" s="251">
        <f>IF(I$8=0,0,I$8/NMM_fec!I$8)</f>
        <v>0.69558545318903531</v>
      </c>
      <c r="J183" s="251">
        <f>IF(J$8=0,0,J$8/NMM_fec!J$8)</f>
        <v>0.69558545318903531</v>
      </c>
      <c r="K183" s="251">
        <f>IF(K$8=0,0,K$8/NMM_fec!K$8)</f>
        <v>0.69558545318903531</v>
      </c>
      <c r="L183" s="251">
        <f>IF(L$8=0,0,L$8/NMM_fec!L$8)</f>
        <v>0.69558545318903531</v>
      </c>
      <c r="M183" s="251">
        <f>IF(M$8=0,0,M$8/NMM_fec!M$8)</f>
        <v>0.69558545318903531</v>
      </c>
      <c r="N183" s="251">
        <f>IF(N$8=0,0,N$8/NMM_fec!N$8)</f>
        <v>0.69558545318903531</v>
      </c>
      <c r="O183" s="251">
        <f>IF(O$8=0,0,O$8/NMM_fec!O$8)</f>
        <v>0.69558545318903531</v>
      </c>
      <c r="P183" s="251">
        <f>IF(P$8=0,0,P$8/NMM_fec!P$8)</f>
        <v>0.70813037724260375</v>
      </c>
      <c r="Q183" s="251">
        <f>IF(Q$8=0,0,Q$8/NMM_fec!Q$8)</f>
        <v>0.71437972415921647</v>
      </c>
    </row>
    <row r="184" spans="1:17" x14ac:dyDescent="0.25">
      <c r="A184" s="76" t="s">
        <v>80</v>
      </c>
      <c r="B184" s="251">
        <f>IF(B$9=0,0,B$9/NMM_fec!B$9)</f>
        <v>0.46464913456898316</v>
      </c>
      <c r="C184" s="251">
        <f>IF(C$9=0,0,C$9/NMM_fec!C$9)</f>
        <v>0.46464913456898327</v>
      </c>
      <c r="D184" s="251">
        <f>IF(D$9=0,0,D$9/NMM_fec!D$9)</f>
        <v>0.4653951091253985</v>
      </c>
      <c r="E184" s="251">
        <f>IF(E$9=0,0,E$9/NMM_fec!E$9)</f>
        <v>0.46636551525236652</v>
      </c>
      <c r="F184" s="251">
        <f>IF(F$9=0,0,F$9/NMM_fec!F$9)</f>
        <v>0.46773246229785137</v>
      </c>
      <c r="G184" s="251">
        <f>IF(G$9=0,0,G$9/NMM_fec!G$9)</f>
        <v>0.47557914455455558</v>
      </c>
      <c r="H184" s="251">
        <f>IF(H$9=0,0,H$9/NMM_fec!H$9)</f>
        <v>0.47912409151511409</v>
      </c>
      <c r="I184" s="251">
        <f>IF(I$9=0,0,I$9/NMM_fec!I$9)</f>
        <v>0.48390008248966071</v>
      </c>
      <c r="J184" s="251">
        <f>IF(J$9=0,0,J$9/NMM_fec!J$9)</f>
        <v>0.48390008248966071</v>
      </c>
      <c r="K184" s="251">
        <f>IF(K$9=0,0,K$9/NMM_fec!K$9)</f>
        <v>0.48390008248966071</v>
      </c>
      <c r="L184" s="251">
        <f>IF(L$9=0,0,L$9/NMM_fec!L$9)</f>
        <v>0.48390008248966071</v>
      </c>
      <c r="M184" s="251">
        <f>IF(M$9=0,0,M$9/NMM_fec!M$9)</f>
        <v>0.4839000824896606</v>
      </c>
      <c r="N184" s="251">
        <f>IF(N$9=0,0,N$9/NMM_fec!N$9)</f>
        <v>0.48390008248966077</v>
      </c>
      <c r="O184" s="251">
        <f>IF(O$9=0,0,O$9/NMM_fec!O$9)</f>
        <v>0.48390008248966077</v>
      </c>
      <c r="P184" s="251">
        <f>IF(P$9=0,0,P$9/NMM_fec!P$9)</f>
        <v>0.49262724858624457</v>
      </c>
      <c r="Q184" s="251">
        <f>IF(Q$9=0,0,Q$9/NMM_fec!Q$9)</f>
        <v>0.4969747510743876</v>
      </c>
    </row>
    <row r="185" spans="1:17" x14ac:dyDescent="0.25">
      <c r="A185" s="129" t="s">
        <v>79</v>
      </c>
      <c r="B185" s="250">
        <f>IF(B$10=0,0,B$10/NMM_fec!B$10)</f>
        <v>0.73437367557471611</v>
      </c>
      <c r="C185" s="250">
        <f>IF(C$10=0,0,C$10/NMM_fec!C$10)</f>
        <v>0.73437367557471611</v>
      </c>
      <c r="D185" s="250">
        <f>IF(D$10=0,0,D$10/NMM_fec!D$10)</f>
        <v>0.73555268148718411</v>
      </c>
      <c r="E185" s="250">
        <f>IF(E$10=0,0,E$10/NMM_fec!E$10)</f>
        <v>0.73708639942883647</v>
      </c>
      <c r="F185" s="250">
        <f>IF(F$10=0,0,F$10/NMM_fec!F$10)</f>
        <v>0.73924684663819118</v>
      </c>
      <c r="G185" s="250">
        <f>IF(G$10=0,0,G$10/NMM_fec!G$10)</f>
        <v>0.7516484556399341</v>
      </c>
      <c r="H185" s="250">
        <f>IF(H$10=0,0,H$10/NMM_fec!H$10)</f>
        <v>0.75725121164540421</v>
      </c>
      <c r="I185" s="250">
        <f>IF(I$10=0,0,I$10/NMM_fec!I$10)</f>
        <v>0.76479962137125679</v>
      </c>
      <c r="J185" s="250">
        <f>IF(J$10=0,0,J$10/NMM_fec!J$10)</f>
        <v>0.76479962137125679</v>
      </c>
      <c r="K185" s="250">
        <f>IF(K$10=0,0,K$10/NMM_fec!K$10)</f>
        <v>0.7647996213712569</v>
      </c>
      <c r="L185" s="250">
        <f>IF(L$10=0,0,L$10/NMM_fec!L$10)</f>
        <v>0.76479962137125668</v>
      </c>
      <c r="M185" s="250">
        <f>IF(M$10=0,0,M$10/NMM_fec!M$10)</f>
        <v>0.76479962137125668</v>
      </c>
      <c r="N185" s="250">
        <f>IF(N$10=0,0,N$10/NMM_fec!N$10)</f>
        <v>0.76479962137125679</v>
      </c>
      <c r="O185" s="250">
        <f>IF(O$10=0,0,O$10/NMM_fec!O$10)</f>
        <v>0.76479962137125679</v>
      </c>
      <c r="P185" s="250">
        <f>IF(P$10=0,0,P$10/NMM_fec!P$10)</f>
        <v>0.77859282696851762</v>
      </c>
      <c r="Q185" s="250">
        <f>IF(Q$10=0,0,Q$10/NMM_fec!Q$10)</f>
        <v>0.7854640145900107</v>
      </c>
    </row>
    <row r="186" spans="1:17" x14ac:dyDescent="0.25">
      <c r="A186" s="127" t="s">
        <v>214</v>
      </c>
      <c r="B186" s="248">
        <f>IF(B$15=0,0,B$15/NMM_fec!B$15)</f>
        <v>0.6537916329751372</v>
      </c>
      <c r="C186" s="248">
        <f>IF(C$15=0,0,C$15/NMM_fec!C$15)</f>
        <v>0.6537916329751372</v>
      </c>
      <c r="D186" s="248">
        <f>IF(D$15=0,0,D$15/NMM_fec!D$15)</f>
        <v>0.65484126782240548</v>
      </c>
      <c r="E186" s="248">
        <f>IF(E$15=0,0,E$15/NMM_fec!E$15)</f>
        <v>0.65620669252504293</v>
      </c>
      <c r="F186" s="248">
        <f>IF(F$15=0,0,F$15/NMM_fec!F$15)</f>
        <v>0.65813007615920605</v>
      </c>
      <c r="G186" s="248">
        <f>IF(G$15=0,0,G$15/NMM_fec!G$15)</f>
        <v>0.6691708697911718</v>
      </c>
      <c r="H186" s="248">
        <f>IF(H$15=0,0,H$15/NMM_fec!H$15)</f>
        <v>0.67415884133727999</v>
      </c>
      <c r="I186" s="248">
        <f>IF(I$15=0,0,I$15/NMM_fec!I$15)</f>
        <v>0.68087897208974502</v>
      </c>
      <c r="J186" s="248">
        <f>IF(J$15=0,0,J$15/NMM_fec!J$15)</f>
        <v>0.68087897208974502</v>
      </c>
      <c r="K186" s="248">
        <f>IF(K$15=0,0,K$15/NMM_fec!K$15)</f>
        <v>0.68087897208974502</v>
      </c>
      <c r="L186" s="248">
        <f>IF(L$15=0,0,L$15/NMM_fec!L$15)</f>
        <v>0.68087897208974502</v>
      </c>
      <c r="M186" s="248">
        <f>IF(M$15=0,0,M$15/NMM_fec!M$15)</f>
        <v>0.68087897208974502</v>
      </c>
      <c r="N186" s="248">
        <f>IF(N$15=0,0,N$15/NMM_fec!N$15)</f>
        <v>0.68087897208974502</v>
      </c>
      <c r="O186" s="248">
        <f>IF(O$15=0,0,O$15/NMM_fec!O$15)</f>
        <v>0.68087897208974502</v>
      </c>
      <c r="P186" s="248">
        <f>IF(P$15=0,0,P$15/NMM_fec!P$15)</f>
        <v>0.69315866390241476</v>
      </c>
      <c r="Q186" s="248">
        <f>IF(Q$15=0,0,Q$15/NMM_fec!Q$15)</f>
        <v>0.69927588341197688</v>
      </c>
    </row>
    <row r="187" spans="1:17" x14ac:dyDescent="0.25">
      <c r="A187" s="127" t="s">
        <v>213</v>
      </c>
      <c r="B187" s="249">
        <f>IF(B$16=0,0,B$16/NMM_fec!B$16)</f>
        <v>0.39804069845780815</v>
      </c>
      <c r="C187" s="249">
        <f>IF(C$16=0,0,C$16/NMM_fec!C$16)</f>
        <v>0.42931226893885677</v>
      </c>
      <c r="D187" s="249">
        <f>IF(D$16=0,0,D$16/NMM_fec!D$16)</f>
        <v>0.43512163720523406</v>
      </c>
      <c r="E187" s="249">
        <f>IF(E$16=0,0,E$16/NMM_fec!E$16)</f>
        <v>0.43180288631238622</v>
      </c>
      <c r="F187" s="249">
        <f>IF(F$16=0,0,F$16/NMM_fec!F$16)</f>
        <v>0.43915919644242268</v>
      </c>
      <c r="G187" s="249">
        <f>IF(G$16=0,0,G$16/NMM_fec!G$16)</f>
        <v>0.43563224970116304</v>
      </c>
      <c r="H187" s="249">
        <f>IF(H$16=0,0,H$16/NMM_fec!H$16)</f>
        <v>0.43898237428380132</v>
      </c>
      <c r="I187" s="249">
        <f>IF(I$16=0,0,I$16/NMM_fec!I$16)</f>
        <v>0.4353832737109658</v>
      </c>
      <c r="J187" s="249">
        <f>IF(J$16=0,0,J$16/NMM_fec!J$16)</f>
        <v>0.43741045041135407</v>
      </c>
      <c r="K187" s="249">
        <f>IF(K$16=0,0,K$16/NMM_fec!K$16)</f>
        <v>0.44732411538416039</v>
      </c>
      <c r="L187" s="249">
        <f>IF(L$16=0,0,L$16/NMM_fec!L$16)</f>
        <v>0.44667774113276482</v>
      </c>
      <c r="M187" s="249">
        <f>IF(M$16=0,0,M$16/NMM_fec!M$16)</f>
        <v>0.45555463293084031</v>
      </c>
      <c r="N187" s="249">
        <f>IF(N$16=0,0,N$16/NMM_fec!N$16)</f>
        <v>0.46247094934779498</v>
      </c>
      <c r="O187" s="249">
        <f>IF(O$16=0,0,O$16/NMM_fec!O$16)</f>
        <v>0.44752306425113664</v>
      </c>
      <c r="P187" s="249">
        <f>IF(P$16=0,0,P$16/NMM_fec!P$16)</f>
        <v>0.45514501409545105</v>
      </c>
      <c r="Q187" s="249">
        <f>IF(Q$16=0,0,Q$16/NMM_fec!Q$16)</f>
        <v>0.45877643470945434</v>
      </c>
    </row>
    <row r="188" spans="1:17" x14ac:dyDescent="0.25">
      <c r="A188" s="127" t="s">
        <v>212</v>
      </c>
      <c r="B188" s="249">
        <f>IF(B$36=0,0,B$36/NMM_fec!B$36)</f>
        <v>0.67904065901828314</v>
      </c>
      <c r="C188" s="249">
        <f>IF(C$36=0,0,C$36/NMM_fec!C$36)</f>
        <v>0.66819039894401888</v>
      </c>
      <c r="D188" s="249">
        <f>IF(D$36=0,0,D$36/NMM_fec!D$36)</f>
        <v>0.66383386112186016</v>
      </c>
      <c r="E188" s="249">
        <f>IF(E$36=0,0,E$36/NMM_fec!E$36)</f>
        <v>0.66241182077855276</v>
      </c>
      <c r="F188" s="249">
        <f>IF(F$36=0,0,F$36/NMM_fec!F$36)</f>
        <v>0.67384325071838536</v>
      </c>
      <c r="G188" s="249">
        <f>IF(G$36=0,0,G$36/NMM_fec!G$36)</f>
        <v>0.67531570969454136</v>
      </c>
      <c r="H188" s="249">
        <f>IF(H$36=0,0,H$36/NMM_fec!H$36)</f>
        <v>0.6750416362983892</v>
      </c>
      <c r="I188" s="249">
        <f>IF(I$36=0,0,I$36/NMM_fec!I$36)</f>
        <v>0.67912999061424717</v>
      </c>
      <c r="J188" s="249">
        <f>IF(J$36=0,0,J$36/NMM_fec!J$36)</f>
        <v>0.68543992507771323</v>
      </c>
      <c r="K188" s="249">
        <f>IF(K$36=0,0,K$36/NMM_fec!K$36)</f>
        <v>0.69242023441967604</v>
      </c>
      <c r="L188" s="249">
        <f>IF(L$36=0,0,L$36/NMM_fec!L$36)</f>
        <v>0.69637945856566463</v>
      </c>
      <c r="M188" s="249">
        <f>IF(M$36=0,0,M$36/NMM_fec!M$36)</f>
        <v>0.69663777955479844</v>
      </c>
      <c r="N188" s="249">
        <f>IF(N$36=0,0,N$36/NMM_fec!N$36)</f>
        <v>0.69325368145866806</v>
      </c>
      <c r="O188" s="249">
        <f>IF(O$36=0,0,O$36/NMM_fec!O$36)</f>
        <v>0.69627762626987155</v>
      </c>
      <c r="P188" s="249">
        <f>IF(P$36=0,0,P$36/NMM_fec!P$36)</f>
        <v>0.70829808535905314</v>
      </c>
      <c r="Q188" s="249">
        <f>IF(Q$36=0,0,Q$36/NMM_fec!Q$36)</f>
        <v>0.71718621870411514</v>
      </c>
    </row>
    <row r="189" spans="1:17" x14ac:dyDescent="0.25">
      <c r="A189" s="72" t="s">
        <v>211</v>
      </c>
      <c r="B189" s="247">
        <f>IF(B$44=0,0,B$44/NMM_fec!B$44)</f>
        <v>0.69011339036264485</v>
      </c>
      <c r="C189" s="247">
        <f>IF(C$44=0,0,C$44/NMM_fec!C$44)</f>
        <v>0.69011339036264496</v>
      </c>
      <c r="D189" s="247">
        <f>IF(D$44=0,0,D$44/NMM_fec!D$44)</f>
        <v>0.69122133825698373</v>
      </c>
      <c r="E189" s="247">
        <f>IF(E$44=0,0,E$44/NMM_fec!E$44)</f>
        <v>0.69266261988754518</v>
      </c>
      <c r="F189" s="247">
        <f>IF(F$44=0,0,F$44/NMM_fec!F$44)</f>
        <v>0.69469285816805082</v>
      </c>
      <c r="G189" s="247">
        <f>IF(G$44=0,0,G$44/NMM_fec!G$44)</f>
        <v>0.70634702922401471</v>
      </c>
      <c r="H189" s="247">
        <f>IF(H$44=0,0,H$44/NMM_fec!H$44)</f>
        <v>0.71161211030046223</v>
      </c>
      <c r="I189" s="247">
        <f>IF(I$44=0,0,I$44/NMM_fec!I$44)</f>
        <v>0.71870558165028642</v>
      </c>
      <c r="J189" s="247">
        <f>IF(J$44=0,0,J$44/NMM_fec!J$44)</f>
        <v>0.71870558165028642</v>
      </c>
      <c r="K189" s="247">
        <f>IF(K$44=0,0,K$44/NMM_fec!K$44)</f>
        <v>0.71870558165028642</v>
      </c>
      <c r="L189" s="247">
        <f>IF(L$44=0,0,L$44/NMM_fec!L$44)</f>
        <v>0.71870558165028642</v>
      </c>
      <c r="M189" s="247">
        <f>IF(M$44=0,0,M$44/NMM_fec!M$44)</f>
        <v>0.71870558165028642</v>
      </c>
      <c r="N189" s="247">
        <f>IF(N$44=0,0,N$44/NMM_fec!N$44)</f>
        <v>0.71870558165028642</v>
      </c>
      <c r="O189" s="247">
        <f>IF(O$44=0,0,O$44/NMM_fec!O$44)</f>
        <v>0.71870558165028642</v>
      </c>
      <c r="P189" s="247">
        <f>IF(P$44=0,0,P$44/NMM_fec!P$44)</f>
        <v>0.73166747856365999</v>
      </c>
      <c r="Q189" s="247">
        <f>IF(Q$44=0,0,Q$44/NMM_fec!Q$44)</f>
        <v>0.73812454360153112</v>
      </c>
    </row>
    <row r="190" spans="1:17" x14ac:dyDescent="0.25">
      <c r="A190" s="40"/>
      <c r="B190" s="40"/>
      <c r="C190" s="40"/>
      <c r="D190" s="40"/>
      <c r="E190" s="40"/>
      <c r="F190" s="40"/>
      <c r="G190" s="40"/>
      <c r="H190" s="40"/>
      <c r="I190" s="40"/>
      <c r="J190" s="40"/>
      <c r="K190" s="40"/>
      <c r="L190" s="40"/>
      <c r="M190" s="40"/>
      <c r="N190" s="40"/>
      <c r="O190" s="40"/>
      <c r="P190" s="40"/>
      <c r="Q190" s="40"/>
    </row>
    <row r="191" spans="1:17" x14ac:dyDescent="0.25">
      <c r="A191" s="78" t="s">
        <v>37</v>
      </c>
      <c r="B191" s="253">
        <f>IF(B$47=0,0,B$47/NMM_fec!B$47)</f>
        <v>0.48448305196545244</v>
      </c>
      <c r="C191" s="253">
        <f>IF(C$47=0,0,C$47/NMM_fec!C$47)</f>
        <v>0.48464913597478432</v>
      </c>
      <c r="D191" s="253">
        <f>IF(D$47=0,0,D$47/NMM_fec!D$47)</f>
        <v>0.49126361629875603</v>
      </c>
      <c r="E191" s="253">
        <f>IF(E$47=0,0,E$47/NMM_fec!E$47)</f>
        <v>0.49492787672732436</v>
      </c>
      <c r="F191" s="253">
        <f>IF(F$47=0,0,F$47/NMM_fec!F$47)</f>
        <v>0.48995856266567367</v>
      </c>
      <c r="G191" s="253">
        <f>IF(G$47=0,0,G$47/NMM_fec!G$47)</f>
        <v>0.48807267002392968</v>
      </c>
      <c r="H191" s="253">
        <f>IF(H$47=0,0,H$47/NMM_fec!H$47)</f>
        <v>0.4900729174771068</v>
      </c>
      <c r="I191" s="253">
        <f>IF(I$47=0,0,I$47/NMM_fec!I$47)</f>
        <v>0.49244623649464553</v>
      </c>
      <c r="J191" s="253">
        <f>IF(J$47=0,0,J$47/NMM_fec!J$47)</f>
        <v>0.49281913088073614</v>
      </c>
      <c r="K191" s="253">
        <f>IF(K$47=0,0,K$47/NMM_fec!K$47)</f>
        <v>0.49377503994650218</v>
      </c>
      <c r="L191" s="253">
        <f>IF(L$47=0,0,L$47/NMM_fec!L$47)</f>
        <v>0.49430530540969742</v>
      </c>
      <c r="M191" s="253">
        <f>IF(M$47=0,0,M$47/NMM_fec!M$47)</f>
        <v>0.49867542423841071</v>
      </c>
      <c r="N191" s="253">
        <f>IF(N$47=0,0,N$47/NMM_fec!N$47)</f>
        <v>0.49829077467327249</v>
      </c>
      <c r="O191" s="253">
        <f>IF(O$47=0,0,O$47/NMM_fec!O$47)</f>
        <v>0.49173822200994849</v>
      </c>
      <c r="P191" s="253">
        <f>IF(P$47=0,0,P$47/NMM_fec!P$47)</f>
        <v>0.49446662428263366</v>
      </c>
      <c r="Q191" s="253">
        <f>IF(Q$47=0,0,Q$47/NMM_fec!Q$47)</f>
        <v>0.48539191027789269</v>
      </c>
    </row>
    <row r="192" spans="1:17" x14ac:dyDescent="0.25">
      <c r="A192" s="132" t="s">
        <v>83</v>
      </c>
      <c r="B192" s="252">
        <f>IF(B$48=0,0,B$48/NMM_fec!B$48)</f>
        <v>0.43208465162208759</v>
      </c>
      <c r="C192" s="252">
        <f>IF(C$48=0,0,C$48/NMM_fec!C$48)</f>
        <v>0.43208465162208765</v>
      </c>
      <c r="D192" s="252">
        <f>IF(D$48=0,0,D$48/NMM_fec!D$48)</f>
        <v>0.43208465162208765</v>
      </c>
      <c r="E192" s="252">
        <f>IF(E$48=0,0,E$48/NMM_fec!E$48)</f>
        <v>0.43208465162208753</v>
      </c>
      <c r="F192" s="252">
        <f>IF(F$48=0,0,F$48/NMM_fec!F$48)</f>
        <v>0.43208465162208765</v>
      </c>
      <c r="G192" s="252">
        <f>IF(G$48=0,0,G$48/NMM_fec!G$48)</f>
        <v>0.43208465162208759</v>
      </c>
      <c r="H192" s="252">
        <f>IF(H$48=0,0,H$48/NMM_fec!H$48)</f>
        <v>0.43208465162208759</v>
      </c>
      <c r="I192" s="252">
        <f>IF(I$48=0,0,I$48/NMM_fec!I$48)</f>
        <v>0.43208465162208759</v>
      </c>
      <c r="J192" s="252">
        <f>IF(J$48=0,0,J$48/NMM_fec!J$48)</f>
        <v>0.43208465162208765</v>
      </c>
      <c r="K192" s="252">
        <f>IF(K$48=0,0,K$48/NMM_fec!K$48)</f>
        <v>0.43208465162208759</v>
      </c>
      <c r="L192" s="252">
        <f>IF(L$48=0,0,L$48/NMM_fec!L$48)</f>
        <v>0.43208465162208753</v>
      </c>
      <c r="M192" s="252">
        <f>IF(M$48=0,0,M$48/NMM_fec!M$48)</f>
        <v>0.43208465162208759</v>
      </c>
      <c r="N192" s="252">
        <f>IF(N$48=0,0,N$48/NMM_fec!N$48)</f>
        <v>0.43208465162208753</v>
      </c>
      <c r="O192" s="252">
        <f>IF(O$48=0,0,O$48/NMM_fec!O$48)</f>
        <v>0.43208465162208759</v>
      </c>
      <c r="P192" s="252">
        <f>IF(P$48=0,0,P$48/NMM_fec!P$48)</f>
        <v>0.43208465162208753</v>
      </c>
      <c r="Q192" s="252">
        <f>IF(Q$48=0,0,Q$48/NMM_fec!Q$48)</f>
        <v>0.43208465162208753</v>
      </c>
    </row>
    <row r="193" spans="1:17" x14ac:dyDescent="0.25">
      <c r="A193" s="76" t="s">
        <v>82</v>
      </c>
      <c r="B193" s="251">
        <f>IF(B$49=0,0,B$49/NMM_fec!B$49)</f>
        <v>0.11271938655241397</v>
      </c>
      <c r="C193" s="251">
        <f>IF(C$49=0,0,C$49/NMM_fec!C$49)</f>
        <v>0.11271938655241397</v>
      </c>
      <c r="D193" s="251">
        <f>IF(D$49=0,0,D$49/NMM_fec!D$49)</f>
        <v>0.11271938655241397</v>
      </c>
      <c r="E193" s="251">
        <f>IF(E$49=0,0,E$49/NMM_fec!E$49)</f>
        <v>0.11271938655241397</v>
      </c>
      <c r="F193" s="251">
        <f>IF(F$49=0,0,F$49/NMM_fec!F$49)</f>
        <v>0.11271938655241397</v>
      </c>
      <c r="G193" s="251">
        <f>IF(G$49=0,0,G$49/NMM_fec!G$49)</f>
        <v>0.11271938655241397</v>
      </c>
      <c r="H193" s="251">
        <f>IF(H$49=0,0,H$49/NMM_fec!H$49)</f>
        <v>0.11271938655241397</v>
      </c>
      <c r="I193" s="251">
        <f>IF(I$49=0,0,I$49/NMM_fec!I$49)</f>
        <v>0.11271938655241395</v>
      </c>
      <c r="J193" s="251">
        <f>IF(J$49=0,0,J$49/NMM_fec!J$49)</f>
        <v>0.11271938655241397</v>
      </c>
      <c r="K193" s="251">
        <f>IF(K$49=0,0,K$49/NMM_fec!K$49)</f>
        <v>0.11271938655241397</v>
      </c>
      <c r="L193" s="251">
        <f>IF(L$49=0,0,L$49/NMM_fec!L$49)</f>
        <v>0.11271938655241397</v>
      </c>
      <c r="M193" s="251">
        <f>IF(M$49=0,0,M$49/NMM_fec!M$49)</f>
        <v>0.11271938655241397</v>
      </c>
      <c r="N193" s="251">
        <f>IF(N$49=0,0,N$49/NMM_fec!N$49)</f>
        <v>0.11271938655241398</v>
      </c>
      <c r="O193" s="251">
        <f>IF(O$49=0,0,O$49/NMM_fec!O$49)</f>
        <v>0.11271938655241398</v>
      </c>
      <c r="P193" s="251">
        <f>IF(P$49=0,0,P$49/NMM_fec!P$49)</f>
        <v>0.11271938655241397</v>
      </c>
      <c r="Q193" s="251">
        <f>IF(Q$49=0,0,Q$49/NMM_fec!Q$49)</f>
        <v>0.11271938655241397</v>
      </c>
    </row>
    <row r="194" spans="1:17" x14ac:dyDescent="0.25">
      <c r="A194" s="76" t="s">
        <v>81</v>
      </c>
      <c r="B194" s="251">
        <f>IF(B$50=0,0,B$50/NMM_fec!B$50)</f>
        <v>0.61647098008627665</v>
      </c>
      <c r="C194" s="251">
        <f>IF(C$50=0,0,C$50/NMM_fec!C$50)</f>
        <v>0.61647098008627665</v>
      </c>
      <c r="D194" s="251">
        <f>IF(D$50=0,0,D$50/NMM_fec!D$50)</f>
        <v>0.61647098008627665</v>
      </c>
      <c r="E194" s="251">
        <f>IF(E$50=0,0,E$50/NMM_fec!E$50)</f>
        <v>0.61647098008627665</v>
      </c>
      <c r="F194" s="251">
        <f>IF(F$50=0,0,F$50/NMM_fec!F$50)</f>
        <v>0.61647098008627665</v>
      </c>
      <c r="G194" s="251">
        <f>IF(G$50=0,0,G$50/NMM_fec!G$50)</f>
        <v>0.61647098008627665</v>
      </c>
      <c r="H194" s="251">
        <f>IF(H$50=0,0,H$50/NMM_fec!H$50)</f>
        <v>0.61647098008627665</v>
      </c>
      <c r="I194" s="251">
        <f>IF(I$50=0,0,I$50/NMM_fec!I$50)</f>
        <v>0.61647098008627677</v>
      </c>
      <c r="J194" s="251">
        <f>IF(J$50=0,0,J$50/NMM_fec!J$50)</f>
        <v>0.61647098008627665</v>
      </c>
      <c r="K194" s="251">
        <f>IF(K$50=0,0,K$50/NMM_fec!K$50)</f>
        <v>0.61647098008627665</v>
      </c>
      <c r="L194" s="251">
        <f>IF(L$50=0,0,L$50/NMM_fec!L$50)</f>
        <v>0.61647098008627665</v>
      </c>
      <c r="M194" s="251">
        <f>IF(M$50=0,0,M$50/NMM_fec!M$50)</f>
        <v>0.61647098008627665</v>
      </c>
      <c r="N194" s="251">
        <f>IF(N$50=0,0,N$50/NMM_fec!N$50)</f>
        <v>0.61647098008627665</v>
      </c>
      <c r="O194" s="251">
        <f>IF(O$50=0,0,O$50/NMM_fec!O$50)</f>
        <v>0.61647098008627665</v>
      </c>
      <c r="P194" s="251">
        <f>IF(P$50=0,0,P$50/NMM_fec!P$50)</f>
        <v>0.61647098008627665</v>
      </c>
      <c r="Q194" s="251">
        <f>IF(Q$50=0,0,Q$50/NMM_fec!Q$50)</f>
        <v>0.61647098008627665</v>
      </c>
    </row>
    <row r="195" spans="1:17" x14ac:dyDescent="0.25">
      <c r="A195" s="76" t="s">
        <v>80</v>
      </c>
      <c r="B195" s="251">
        <f>IF(B$51=0,0,B$51/NMM_fec!B$51)</f>
        <v>0.43005949325672943</v>
      </c>
      <c r="C195" s="251">
        <f>IF(C$51=0,0,C$51/NMM_fec!C$51)</f>
        <v>0.43005949325672937</v>
      </c>
      <c r="D195" s="251">
        <f>IF(D$51=0,0,D$51/NMM_fec!D$51)</f>
        <v>0.43005949325672949</v>
      </c>
      <c r="E195" s="251">
        <f>IF(E$51=0,0,E$51/NMM_fec!E$51)</f>
        <v>0.43005949325672943</v>
      </c>
      <c r="F195" s="251">
        <f>IF(F$51=0,0,F$51/NMM_fec!F$51)</f>
        <v>0.43005949325672943</v>
      </c>
      <c r="G195" s="251">
        <f>IF(G$51=0,0,G$51/NMM_fec!G$51)</f>
        <v>0.43005949325672943</v>
      </c>
      <c r="H195" s="251">
        <f>IF(H$51=0,0,H$51/NMM_fec!H$51)</f>
        <v>0.43005949325672943</v>
      </c>
      <c r="I195" s="251">
        <f>IF(I$51=0,0,I$51/NMM_fec!I$51)</f>
        <v>0.43005949325672943</v>
      </c>
      <c r="J195" s="251">
        <f>IF(J$51=0,0,J$51/NMM_fec!J$51)</f>
        <v>0.43005949325672949</v>
      </c>
      <c r="K195" s="251">
        <f>IF(K$51=0,0,K$51/NMM_fec!K$51)</f>
        <v>0.43005949325672954</v>
      </c>
      <c r="L195" s="251">
        <f>IF(L$51=0,0,L$51/NMM_fec!L$51)</f>
        <v>0.43005949325672943</v>
      </c>
      <c r="M195" s="251">
        <f>IF(M$51=0,0,M$51/NMM_fec!M$51)</f>
        <v>0.43005949325672943</v>
      </c>
      <c r="N195" s="251">
        <f>IF(N$51=0,0,N$51/NMM_fec!N$51)</f>
        <v>0.43005949325672943</v>
      </c>
      <c r="O195" s="251">
        <f>IF(O$51=0,0,O$51/NMM_fec!O$51)</f>
        <v>0.43005949325672943</v>
      </c>
      <c r="P195" s="251">
        <f>IF(P$51=0,0,P$51/NMM_fec!P$51)</f>
        <v>0.43005949325672943</v>
      </c>
      <c r="Q195" s="251">
        <f>IF(Q$51=0,0,Q$51/NMM_fec!Q$51)</f>
        <v>0.43005949325672943</v>
      </c>
    </row>
    <row r="196" spans="1:17" x14ac:dyDescent="0.25">
      <c r="A196" s="129" t="s">
        <v>79</v>
      </c>
      <c r="B196" s="250">
        <f>IF(B$52=0,0,B$52/NMM_fec!B$52)</f>
        <v>0.67788603831494787</v>
      </c>
      <c r="C196" s="250">
        <f>IF(C$52=0,0,C$52/NMM_fec!C$52)</f>
        <v>0.67788603831494776</v>
      </c>
      <c r="D196" s="250">
        <f>IF(D$52=0,0,D$52/NMM_fec!D$52)</f>
        <v>0.67788603831494776</v>
      </c>
      <c r="E196" s="250">
        <f>IF(E$52=0,0,E$52/NMM_fec!E$52)</f>
        <v>0.67788603831494787</v>
      </c>
      <c r="F196" s="250">
        <f>IF(F$52=0,0,F$52/NMM_fec!F$52)</f>
        <v>0.67788603831494787</v>
      </c>
      <c r="G196" s="250">
        <f>IF(G$52=0,0,G$52/NMM_fec!G$52)</f>
        <v>0.67788603831494787</v>
      </c>
      <c r="H196" s="250">
        <f>IF(H$52=0,0,H$52/NMM_fec!H$52)</f>
        <v>0.67788603831494776</v>
      </c>
      <c r="I196" s="250">
        <f>IF(I$52=0,0,I$52/NMM_fec!I$52)</f>
        <v>0.67788603831494776</v>
      </c>
      <c r="J196" s="250">
        <f>IF(J$52=0,0,J$52/NMM_fec!J$52)</f>
        <v>0.67788603831494787</v>
      </c>
      <c r="K196" s="250">
        <f>IF(K$52=0,0,K$52/NMM_fec!K$52)</f>
        <v>0.67788603831494787</v>
      </c>
      <c r="L196" s="250">
        <f>IF(L$52=0,0,L$52/NMM_fec!L$52)</f>
        <v>0.67788603831494776</v>
      </c>
      <c r="M196" s="250">
        <f>IF(M$52=0,0,M$52/NMM_fec!M$52)</f>
        <v>0.67788603831494787</v>
      </c>
      <c r="N196" s="250">
        <f>IF(N$52=0,0,N$52/NMM_fec!N$52)</f>
        <v>0.67788603831494787</v>
      </c>
      <c r="O196" s="250">
        <f>IF(O$52=0,0,O$52/NMM_fec!O$52)</f>
        <v>0.67788603831494787</v>
      </c>
      <c r="P196" s="250">
        <f>IF(P$52=0,0,P$52/NMM_fec!P$52)</f>
        <v>0.67788603831494787</v>
      </c>
      <c r="Q196" s="250">
        <f>IF(Q$52=0,0,Q$52/NMM_fec!Q$52)</f>
        <v>0.67788603831494798</v>
      </c>
    </row>
    <row r="197" spans="1:17" x14ac:dyDescent="0.25">
      <c r="A197" s="127" t="s">
        <v>210</v>
      </c>
      <c r="B197" s="249">
        <f>IF(B$57=0,0,B$57/NMM_fec!B$57)</f>
        <v>0.5220011733311456</v>
      </c>
      <c r="C197" s="249">
        <f>IF(C$57=0,0,C$57/NMM_fec!C$57)</f>
        <v>0.5220011733311456</v>
      </c>
      <c r="D197" s="249">
        <f>IF(D$57=0,0,D$57/NMM_fec!D$57)</f>
        <v>0.5220011733311456</v>
      </c>
      <c r="E197" s="249">
        <f>IF(E$57=0,0,E$57/NMM_fec!E$57)</f>
        <v>0.5220011733311456</v>
      </c>
      <c r="F197" s="249">
        <f>IF(F$57=0,0,F$57/NMM_fec!F$57)</f>
        <v>0.5220011733311456</v>
      </c>
      <c r="G197" s="249">
        <f>IF(G$57=0,0,G$57/NMM_fec!G$57)</f>
        <v>0.5220011733311456</v>
      </c>
      <c r="H197" s="249">
        <f>IF(H$57=0,0,H$57/NMM_fec!H$57)</f>
        <v>0.5220011733311456</v>
      </c>
      <c r="I197" s="249">
        <f>IF(I$57=0,0,I$57/NMM_fec!I$57)</f>
        <v>0.5220011733311456</v>
      </c>
      <c r="J197" s="249">
        <f>IF(J$57=0,0,J$57/NMM_fec!J$57)</f>
        <v>0.5220011733311456</v>
      </c>
      <c r="K197" s="249">
        <f>IF(K$57=0,0,K$57/NMM_fec!K$57)</f>
        <v>0.5220011733311456</v>
      </c>
      <c r="L197" s="249">
        <f>IF(L$57=0,0,L$57/NMM_fec!L$57)</f>
        <v>0.5220011733311456</v>
      </c>
      <c r="M197" s="249">
        <f>IF(M$57=0,0,M$57/NMM_fec!M$57)</f>
        <v>0.5220011733311456</v>
      </c>
      <c r="N197" s="249">
        <f>IF(N$57=0,0,N$57/NMM_fec!N$57)</f>
        <v>0.5220011733311456</v>
      </c>
      <c r="O197" s="249">
        <f>IF(O$57=0,0,O$57/NMM_fec!O$57)</f>
        <v>0.5220011733311456</v>
      </c>
      <c r="P197" s="249">
        <f>IF(P$57=0,0,P$57/NMM_fec!P$57)</f>
        <v>0.5220011733311456</v>
      </c>
      <c r="Q197" s="249">
        <f>IF(Q$57=0,0,Q$57/NMM_fec!Q$57)</f>
        <v>0.52200117333114571</v>
      </c>
    </row>
    <row r="198" spans="1:17" x14ac:dyDescent="0.25">
      <c r="A198" s="127" t="s">
        <v>209</v>
      </c>
      <c r="B198" s="249">
        <f>IF(B$58=0,0,B$58/NMM_fec!B$58)</f>
        <v>0.37984487463741584</v>
      </c>
      <c r="C198" s="249">
        <f>IF(C$58=0,0,C$58/NMM_fec!C$58)</f>
        <v>0.39058786741904439</v>
      </c>
      <c r="D198" s="249">
        <f>IF(D$58=0,0,D$58/NMM_fec!D$58)</f>
        <v>0.39545827929002264</v>
      </c>
      <c r="E198" s="249">
        <f>IF(E$58=0,0,E$58/NMM_fec!E$58)</f>
        <v>0.38370687562046163</v>
      </c>
      <c r="F198" s="249">
        <f>IF(F$58=0,0,F$58/NMM_fec!F$58)</f>
        <v>0.37730342683578094</v>
      </c>
      <c r="G198" s="249">
        <f>IF(G$58=0,0,G$58/NMM_fec!G$58)</f>
        <v>0.37885419347941118</v>
      </c>
      <c r="H198" s="249">
        <f>IF(H$58=0,0,H$58/NMM_fec!H$58)</f>
        <v>0.38162889136653916</v>
      </c>
      <c r="I198" s="249">
        <f>IF(I$58=0,0,I$58/NMM_fec!I$58)</f>
        <v>0.37902208695144141</v>
      </c>
      <c r="J198" s="249">
        <f>IF(J$58=0,0,J$58/NMM_fec!J$58)</f>
        <v>0.37830328283430925</v>
      </c>
      <c r="K198" s="249">
        <f>IF(K$58=0,0,K$58/NMM_fec!K$58)</f>
        <v>0.38492669561394516</v>
      </c>
      <c r="L198" s="249">
        <f>IF(L$58=0,0,L$58/NMM_fec!L$58)</f>
        <v>0.39788332887956773</v>
      </c>
      <c r="M198" s="249">
        <f>IF(M$58=0,0,M$58/NMM_fec!M$58)</f>
        <v>0.40176009450389516</v>
      </c>
      <c r="N198" s="249">
        <f>IF(N$58=0,0,N$58/NMM_fec!N$58)</f>
        <v>0.39561883386006275</v>
      </c>
      <c r="O198" s="249">
        <f>IF(O$58=0,0,O$58/NMM_fec!O$58)</f>
        <v>0.37858656615477027</v>
      </c>
      <c r="P198" s="249">
        <f>IF(P$58=0,0,P$58/NMM_fec!P$58)</f>
        <v>0.390599813372353</v>
      </c>
      <c r="Q198" s="249">
        <f>IF(Q$58=0,0,Q$58/NMM_fec!Q$58)</f>
        <v>0.39356639787997866</v>
      </c>
    </row>
    <row r="199" spans="1:17" x14ac:dyDescent="0.25">
      <c r="A199" s="127" t="s">
        <v>208</v>
      </c>
      <c r="B199" s="249">
        <f>IF(B$77=0,0,B$77/NMM_fec!B$77)</f>
        <v>0.52098800888867758</v>
      </c>
      <c r="C199" s="249">
        <f>IF(C$77=0,0,C$77/NMM_fec!C$77)</f>
        <v>0.52069569788740089</v>
      </c>
      <c r="D199" s="249">
        <f>IF(D$77=0,0,D$77/NMM_fec!D$77)</f>
        <v>0.52167169372110389</v>
      </c>
      <c r="E199" s="249">
        <f>IF(E$77=0,0,E$77/NMM_fec!E$77)</f>
        <v>0.52252337618550138</v>
      </c>
      <c r="F199" s="249">
        <f>IF(F$77=0,0,F$77/NMM_fec!F$77)</f>
        <v>0.52219024806919856</v>
      </c>
      <c r="G199" s="249">
        <f>IF(G$77=0,0,G$77/NMM_fec!G$77)</f>
        <v>0.52157863167406504</v>
      </c>
      <c r="H199" s="249">
        <f>IF(H$77=0,0,H$77/NMM_fec!H$77)</f>
        <v>0.52182215059489401</v>
      </c>
      <c r="I199" s="249">
        <f>IF(I$77=0,0,I$77/NMM_fec!I$77)</f>
        <v>0.52224286754078164</v>
      </c>
      <c r="J199" s="249">
        <f>IF(J$77=0,0,J$77/NMM_fec!J$77)</f>
        <v>0.5223136651828143</v>
      </c>
      <c r="K199" s="249">
        <f>IF(K$77=0,0,K$77/NMM_fec!K$77)</f>
        <v>0.52232193395908832</v>
      </c>
      <c r="L199" s="249">
        <f>IF(L$77=0,0,L$77/NMM_fec!L$77)</f>
        <v>0.52211833694825305</v>
      </c>
      <c r="M199" s="249">
        <f>IF(M$77=0,0,M$77/NMM_fec!M$77)</f>
        <v>0.52275622554323076</v>
      </c>
      <c r="N199" s="249">
        <f>IF(N$77=0,0,N$77/NMM_fec!N$77)</f>
        <v>0.52281466096781981</v>
      </c>
      <c r="O199" s="249">
        <f>IF(O$77=0,0,O$77/NMM_fec!O$77)</f>
        <v>0.52241360832013362</v>
      </c>
      <c r="P199" s="249">
        <f>IF(P$77=0,0,P$77/NMM_fec!P$77)</f>
        <v>0.5223092636957144</v>
      </c>
      <c r="Q199" s="249">
        <f>IF(Q$77=0,0,Q$77/NMM_fec!Q$77)</f>
        <v>0.52074109705605753</v>
      </c>
    </row>
    <row r="200" spans="1:17" x14ac:dyDescent="0.25">
      <c r="A200" s="72" t="s">
        <v>207</v>
      </c>
      <c r="B200" s="265">
        <f>IF(B$87=0,0,B$87/NMM_fec!B$87)</f>
        <v>0.43466060522038297</v>
      </c>
      <c r="C200" s="265">
        <f>IF(C$87=0,0,C$87/NMM_fec!C$87)</f>
        <v>0.43087686583821133</v>
      </c>
      <c r="D200" s="265">
        <f>IF(D$87=0,0,D$87/NMM_fec!D$87)</f>
        <v>0.44365368874460481</v>
      </c>
      <c r="E200" s="265">
        <f>IF(E$87=0,0,E$87/NMM_fec!E$87)</f>
        <v>0.45514607440275534</v>
      </c>
      <c r="F200" s="265">
        <f>IF(F$87=0,0,F$87/NMM_fec!F$87)</f>
        <v>0.43432006606365214</v>
      </c>
      <c r="G200" s="265">
        <f>IF(G$87=0,0,G$87/NMM_fec!G$87)</f>
        <v>0.44241758746004639</v>
      </c>
      <c r="H200" s="265">
        <f>IF(H$87=0,0,H$87/NMM_fec!H$87)</f>
        <v>0.44566023470070865</v>
      </c>
      <c r="I200" s="265">
        <f>IF(I$87=0,0,I$87/NMM_fec!I$87)</f>
        <v>0.45132474737255363</v>
      </c>
      <c r="J200" s="265">
        <f>IF(J$87=0,0,J$87/NMM_fec!J$87)</f>
        <v>0.45228582091823094</v>
      </c>
      <c r="K200" s="265">
        <f>IF(K$87=0,0,K$87/NMM_fec!K$87)</f>
        <v>0.45239821790056939</v>
      </c>
      <c r="L200" s="265">
        <f>IF(L$87=0,0,L$87/NMM_fec!L$87)</f>
        <v>0.44963977209900552</v>
      </c>
      <c r="M200" s="265">
        <f>IF(M$87=0,0,M$87/NMM_fec!M$87)</f>
        <v>0.45834566027324475</v>
      </c>
      <c r="N200" s="265">
        <f>IF(N$87=0,0,N$87/NMM_fec!N$87)</f>
        <v>0.45915257795554937</v>
      </c>
      <c r="O200" s="265">
        <f>IF(O$87=0,0,O$87/NMM_fec!O$87)</f>
        <v>0.43831647706473958</v>
      </c>
      <c r="P200" s="265">
        <f>IF(P$87=0,0,P$87/NMM_fec!P$87)</f>
        <v>0.45222600447908101</v>
      </c>
      <c r="Q200" s="265">
        <f>IF(Q$87=0,0,Q$87/NMM_fec!Q$87)</f>
        <v>0.43308365048871167</v>
      </c>
    </row>
    <row r="201" spans="1:17" x14ac:dyDescent="0.25">
      <c r="A201" s="40"/>
      <c r="B201" s="40"/>
      <c r="C201" s="40"/>
      <c r="D201" s="40"/>
      <c r="E201" s="40"/>
      <c r="F201" s="40"/>
      <c r="G201" s="40"/>
      <c r="H201" s="40"/>
      <c r="I201" s="40"/>
      <c r="J201" s="40"/>
      <c r="K201" s="40"/>
      <c r="L201" s="40"/>
      <c r="M201" s="40"/>
      <c r="N201" s="40"/>
      <c r="O201" s="40"/>
      <c r="P201" s="40"/>
      <c r="Q201" s="40"/>
    </row>
    <row r="202" spans="1:17" x14ac:dyDescent="0.25">
      <c r="A202" s="78" t="s">
        <v>36</v>
      </c>
      <c r="B202" s="253">
        <f>IF(B$97=0,0,B$97/NMM_fec!B$97)</f>
        <v>0.44552013912963256</v>
      </c>
      <c r="C202" s="253">
        <f>IF(C$97=0,0,C$97/NMM_fec!C$97)</f>
        <v>0.44123326077507441</v>
      </c>
      <c r="D202" s="253">
        <f>IF(D$97=0,0,D$97/NMM_fec!D$97)</f>
        <v>0.45575933399767549</v>
      </c>
      <c r="E202" s="253">
        <f>IF(E$97=0,0,E$97/NMM_fec!E$97)</f>
        <v>0.46894810085569077</v>
      </c>
      <c r="F202" s="253">
        <f>IF(F$97=0,0,F$97/NMM_fec!F$97)</f>
        <v>0.4624997579203079</v>
      </c>
      <c r="G202" s="253">
        <f>IF(G$97=0,0,G$97/NMM_fec!G$97)</f>
        <v>0.46311803152762537</v>
      </c>
      <c r="H202" s="253">
        <f>IF(H$97=0,0,H$97/NMM_fec!H$97)</f>
        <v>0.46823800789387643</v>
      </c>
      <c r="I202" s="253">
        <f>IF(I$97=0,0,I$97/NMM_fec!I$97)</f>
        <v>0.48363191155223462</v>
      </c>
      <c r="J202" s="253">
        <f>IF(J$97=0,0,J$97/NMM_fec!J$97)</f>
        <v>0.48478228844606808</v>
      </c>
      <c r="K202" s="253">
        <f>IF(K$97=0,0,K$97/NMM_fec!K$97)</f>
        <v>0.48491688029441382</v>
      </c>
      <c r="L202" s="253">
        <f>IF(L$97=0,0,L$97/NMM_fec!L$97)</f>
        <v>0.48161711083928338</v>
      </c>
      <c r="M202" s="253">
        <f>IF(M$97=0,0,M$97/NMM_fec!M$97)</f>
        <v>0.49205551403407111</v>
      </c>
      <c r="N202" s="253">
        <f>IF(N$97=0,0,N$97/NMM_fec!N$97)</f>
        <v>0.49302658737935279</v>
      </c>
      <c r="O202" s="253">
        <f>IF(O$97=0,0,O$97/NMM_fec!O$97)</f>
        <v>0.48629550178047254</v>
      </c>
      <c r="P202" s="253">
        <f>IF(P$97=0,0,P$97/NMM_fec!P$97)</f>
        <v>0.48471066492173148</v>
      </c>
      <c r="Q202" s="253">
        <f>IF(Q$97=0,0,Q$97/NMM_fec!Q$97)</f>
        <v>0.46672951868615892</v>
      </c>
    </row>
    <row r="203" spans="1:17" x14ac:dyDescent="0.25">
      <c r="A203" s="132" t="s">
        <v>83</v>
      </c>
      <c r="B203" s="252">
        <f>IF(B$98=0,0,B$98/NMM_fec!B$98)</f>
        <v>0.42286280882286975</v>
      </c>
      <c r="C203" s="252">
        <f>IF(C$98=0,0,C$98/NMM_fec!C$98)</f>
        <v>0.42286280882286975</v>
      </c>
      <c r="D203" s="252">
        <f>IF(D$98=0,0,D$98/NMM_fec!D$98)</f>
        <v>0.4228628088228697</v>
      </c>
      <c r="E203" s="252">
        <f>IF(E$98=0,0,E$98/NMM_fec!E$98)</f>
        <v>0.4228628088228697</v>
      </c>
      <c r="F203" s="252">
        <f>IF(F$98=0,0,F$98/NMM_fec!F$98)</f>
        <v>0.4248572802240847</v>
      </c>
      <c r="G203" s="252">
        <f>IF(G$98=0,0,G$98/NMM_fec!G$98)</f>
        <v>0.43102534435696738</v>
      </c>
      <c r="H203" s="252">
        <f>IF(H$98=0,0,H$98/NMM_fec!H$98)</f>
        <v>0.43226475867381281</v>
      </c>
      <c r="I203" s="252">
        <f>IF(I$98=0,0,I$98/NMM_fec!I$98)</f>
        <v>0.44023267237010566</v>
      </c>
      <c r="J203" s="252">
        <f>IF(J$98=0,0,J$98/NMM_fec!J$98)</f>
        <v>0.44023267237010572</v>
      </c>
      <c r="K203" s="252">
        <f>IF(K$98=0,0,K$98/NMM_fec!K$98)</f>
        <v>0.44023267237010566</v>
      </c>
      <c r="L203" s="252">
        <f>IF(L$98=0,0,L$98/NMM_fec!L$98)</f>
        <v>0.44023267237010583</v>
      </c>
      <c r="M203" s="252">
        <f>IF(M$98=0,0,M$98/NMM_fec!M$98)</f>
        <v>0.44023267237010572</v>
      </c>
      <c r="N203" s="252">
        <f>IF(N$98=0,0,N$98/NMM_fec!N$98)</f>
        <v>0.44023267237010572</v>
      </c>
      <c r="O203" s="252">
        <f>IF(O$98=0,0,O$98/NMM_fec!O$98)</f>
        <v>0.44023267237010572</v>
      </c>
      <c r="P203" s="252">
        <f>IF(P$98=0,0,P$98/NMM_fec!P$98)</f>
        <v>0.44023267237010572</v>
      </c>
      <c r="Q203" s="252">
        <f>IF(Q$98=0,0,Q$98/NMM_fec!Q$98)</f>
        <v>0.44023267237010572</v>
      </c>
    </row>
    <row r="204" spans="1:17" x14ac:dyDescent="0.25">
      <c r="A204" s="76" t="s">
        <v>82</v>
      </c>
      <c r="B204" s="251">
        <f>IF(B$99=0,0,B$99/NMM_fec!B$99)</f>
        <v>0.11040326063586293</v>
      </c>
      <c r="C204" s="251">
        <f>IF(C$99=0,0,C$99/NMM_fec!C$99)</f>
        <v>0.11040326063586292</v>
      </c>
      <c r="D204" s="251">
        <f>IF(D$99=0,0,D$99/NMM_fec!D$99)</f>
        <v>0.11040326063586293</v>
      </c>
      <c r="E204" s="251">
        <f>IF(E$99=0,0,E$99/NMM_fec!E$99)</f>
        <v>0.11040326063586293</v>
      </c>
      <c r="F204" s="251">
        <f>IF(F$99=0,0,F$99/NMM_fec!F$99)</f>
        <v>0.11092398778742324</v>
      </c>
      <c r="G204" s="251">
        <f>IF(G$99=0,0,G$99/NMM_fec!G$99)</f>
        <v>0.11253437862311057</v>
      </c>
      <c r="H204" s="251">
        <f>IF(H$99=0,0,H$99/NMM_fec!H$99)</f>
        <v>0.11285797147403881</v>
      </c>
      <c r="I204" s="251">
        <f>IF(I$99=0,0,I$99/NMM_fec!I$99)</f>
        <v>0.11493827656160295</v>
      </c>
      <c r="J204" s="251">
        <f>IF(J$99=0,0,J$99/NMM_fec!J$99)</f>
        <v>0.11493827656160294</v>
      </c>
      <c r="K204" s="251">
        <f>IF(K$99=0,0,K$99/NMM_fec!K$99)</f>
        <v>0.11493827656160295</v>
      </c>
      <c r="L204" s="251">
        <f>IF(L$99=0,0,L$99/NMM_fec!L$99)</f>
        <v>0.11493827656160296</v>
      </c>
      <c r="M204" s="251">
        <f>IF(M$99=0,0,M$99/NMM_fec!M$99)</f>
        <v>0.11493827656160295</v>
      </c>
      <c r="N204" s="251">
        <f>IF(N$99=0,0,N$99/NMM_fec!N$99)</f>
        <v>0.11493827656160296</v>
      </c>
      <c r="O204" s="251">
        <f>IF(O$99=0,0,O$99/NMM_fec!O$99)</f>
        <v>0.11493827656160295</v>
      </c>
      <c r="P204" s="251">
        <f>IF(P$99=0,0,P$99/NMM_fec!P$99)</f>
        <v>0.11493827656160295</v>
      </c>
      <c r="Q204" s="251">
        <f>IF(Q$99=0,0,Q$99/NMM_fec!Q$99)</f>
        <v>0.11493827656160294</v>
      </c>
    </row>
    <row r="205" spans="1:17" x14ac:dyDescent="0.25">
      <c r="A205" s="76" t="s">
        <v>81</v>
      </c>
      <c r="B205" s="251">
        <f>IF(B$100=0,0,B$100/NMM_fec!B$100)</f>
        <v>0.60442051409877373</v>
      </c>
      <c r="C205" s="251">
        <f>IF(C$100=0,0,C$100/NMM_fec!C$100)</f>
        <v>0.60442051409877351</v>
      </c>
      <c r="D205" s="251">
        <f>IF(D$100=0,0,D$100/NMM_fec!D$100)</f>
        <v>0.60442051409877373</v>
      </c>
      <c r="E205" s="251">
        <f>IF(E$100=0,0,E$100/NMM_fec!E$100)</f>
        <v>0.60442051409877362</v>
      </c>
      <c r="F205" s="251">
        <f>IF(F$100=0,0,F$100/NMM_fec!F$100)</f>
        <v>0.60727131914600263</v>
      </c>
      <c r="G205" s="251">
        <f>IF(G$100=0,0,G$100/NMM_fec!G$100)</f>
        <v>0.61608766434450601</v>
      </c>
      <c r="H205" s="251">
        <f>IF(H$100=0,0,H$100/NMM_fec!H$100)</f>
        <v>0.61785922576570174</v>
      </c>
      <c r="I205" s="251">
        <f>IF(I$100=0,0,I$100/NMM_fec!I$100)</f>
        <v>0.62924819257035969</v>
      </c>
      <c r="J205" s="251">
        <f>IF(J$100=0,0,J$100/NMM_fec!J$100)</f>
        <v>0.62924819257035958</v>
      </c>
      <c r="K205" s="251">
        <f>IF(K$100=0,0,K$100/NMM_fec!K$100)</f>
        <v>0.62924819257035958</v>
      </c>
      <c r="L205" s="251">
        <f>IF(L$100=0,0,L$100/NMM_fec!L$100)</f>
        <v>0.62924819257035958</v>
      </c>
      <c r="M205" s="251">
        <f>IF(M$100=0,0,M$100/NMM_fec!M$100)</f>
        <v>0.62924819257035958</v>
      </c>
      <c r="N205" s="251">
        <f>IF(N$100=0,0,N$100/NMM_fec!N$100)</f>
        <v>0.62924819257035958</v>
      </c>
      <c r="O205" s="251">
        <f>IF(O$100=0,0,O$100/NMM_fec!O$100)</f>
        <v>0.62924819257035958</v>
      </c>
      <c r="P205" s="251">
        <f>IF(P$100=0,0,P$100/NMM_fec!P$100)</f>
        <v>0.62924819257035958</v>
      </c>
      <c r="Q205" s="251">
        <f>IF(Q$100=0,0,Q$100/NMM_fec!Q$100)</f>
        <v>0.62924819257035958</v>
      </c>
    </row>
    <row r="206" spans="1:17" x14ac:dyDescent="0.25">
      <c r="A206" s="76" t="s">
        <v>80</v>
      </c>
      <c r="B206" s="251">
        <f>IF(B$101=0,0,B$101/NMM_fec!B$101)</f>
        <v>0.42135638458918551</v>
      </c>
      <c r="C206" s="251">
        <f>IF(C$101=0,0,C$101/NMM_fec!C$101)</f>
        <v>0.42135638458918556</v>
      </c>
      <c r="D206" s="251">
        <f>IF(D$101=0,0,D$101/NMM_fec!D$101)</f>
        <v>0.42135638458918562</v>
      </c>
      <c r="E206" s="251">
        <f>IF(E$101=0,0,E$101/NMM_fec!E$101)</f>
        <v>0.42135638458918551</v>
      </c>
      <c r="F206" s="251">
        <f>IF(F$101=0,0,F$101/NMM_fec!F$101)</f>
        <v>0.42334375080169756</v>
      </c>
      <c r="G206" s="251">
        <f>IF(G$101=0,0,G$101/NMM_fec!G$101)</f>
        <v>0.42948984156380643</v>
      </c>
      <c r="H206" s="251">
        <f>IF(H$101=0,0,H$101/NMM_fec!H$101)</f>
        <v>0.4307248405390246</v>
      </c>
      <c r="I206" s="251">
        <f>IF(I$101=0,0,I$101/NMM_fec!I$101)</f>
        <v>0.43866436900485123</v>
      </c>
      <c r="J206" s="251">
        <f>IF(J$101=0,0,J$101/NMM_fec!J$101)</f>
        <v>0.43866436900485123</v>
      </c>
      <c r="K206" s="251">
        <f>IF(K$101=0,0,K$101/NMM_fec!K$101)</f>
        <v>0.43866436900485123</v>
      </c>
      <c r="L206" s="251">
        <f>IF(L$101=0,0,L$101/NMM_fec!L$101)</f>
        <v>0.43866436900485123</v>
      </c>
      <c r="M206" s="251">
        <f>IF(M$101=0,0,M$101/NMM_fec!M$101)</f>
        <v>0.43866436900485123</v>
      </c>
      <c r="N206" s="251">
        <f>IF(N$101=0,0,N$101/NMM_fec!N$101)</f>
        <v>0.43866436900485117</v>
      </c>
      <c r="O206" s="251">
        <f>IF(O$101=0,0,O$101/NMM_fec!O$101)</f>
        <v>0.43866436900485123</v>
      </c>
      <c r="P206" s="251">
        <f>IF(P$101=0,0,P$101/NMM_fec!P$101)</f>
        <v>0.43866436900485123</v>
      </c>
      <c r="Q206" s="251">
        <f>IF(Q$101=0,0,Q$101/NMM_fec!Q$101)</f>
        <v>0.43866436900485123</v>
      </c>
    </row>
    <row r="207" spans="1:17" x14ac:dyDescent="0.25">
      <c r="A207" s="129" t="s">
        <v>79</v>
      </c>
      <c r="B207" s="250">
        <f>IF(B$102=0,0,B$102/NMM_fec!B$102)</f>
        <v>0.66370554509675483</v>
      </c>
      <c r="C207" s="250">
        <f>IF(C$102=0,0,C$102/NMM_fec!C$102)</f>
        <v>0.66370554509675472</v>
      </c>
      <c r="D207" s="250">
        <f>IF(D$102=0,0,D$102/NMM_fec!D$102)</f>
        <v>0.66370554509675461</v>
      </c>
      <c r="E207" s="250">
        <f>IF(E$102=0,0,E$102/NMM_fec!E$102)</f>
        <v>0.66370554509675483</v>
      </c>
      <c r="F207" s="250">
        <f>IF(F$102=0,0,F$102/NMM_fec!F$102)</f>
        <v>0.66683597345532397</v>
      </c>
      <c r="G207" s="250">
        <f>IF(G$102=0,0,G$102/NMM_fec!G$102)</f>
        <v>0.67651707636173097</v>
      </c>
      <c r="H207" s="250">
        <f>IF(H$102=0,0,H$102/NMM_fec!H$102)</f>
        <v>0.67846240268885027</v>
      </c>
      <c r="I207" s="250">
        <f>IF(I$102=0,0,I$102/NMM_fec!I$102)</f>
        <v>0.69096846468518236</v>
      </c>
      <c r="J207" s="250">
        <f>IF(J$102=0,0,J$102/NMM_fec!J$102)</f>
        <v>0.69096846468518225</v>
      </c>
      <c r="K207" s="250">
        <f>IF(K$102=0,0,K$102/NMM_fec!K$102)</f>
        <v>0.69096846468518225</v>
      </c>
      <c r="L207" s="250">
        <f>IF(L$102=0,0,L$102/NMM_fec!L$102)</f>
        <v>0.69096846468518225</v>
      </c>
      <c r="M207" s="250">
        <f>IF(M$102=0,0,M$102/NMM_fec!M$102)</f>
        <v>0.69096846468518236</v>
      </c>
      <c r="N207" s="250">
        <f>IF(N$102=0,0,N$102/NMM_fec!N$102)</f>
        <v>0.69096846468518236</v>
      </c>
      <c r="O207" s="250">
        <f>IF(O$102=0,0,O$102/NMM_fec!O$102)</f>
        <v>0.69096846468518236</v>
      </c>
      <c r="P207" s="250">
        <f>IF(P$102=0,0,P$102/NMM_fec!P$102)</f>
        <v>0.69096846468518225</v>
      </c>
      <c r="Q207" s="250">
        <f>IF(Q$102=0,0,Q$102/NMM_fec!Q$102)</f>
        <v>0.69096846468518214</v>
      </c>
    </row>
    <row r="208" spans="1:17" x14ac:dyDescent="0.25">
      <c r="A208" s="127" t="s">
        <v>206</v>
      </c>
      <c r="B208" s="249">
        <f>IF(B$107=0,0,B$107/NMM_fec!B$107)</f>
        <v>0.43500779504342241</v>
      </c>
      <c r="C208" s="249">
        <f>IF(C$107=0,0,C$107/NMM_fec!C$107)</f>
        <v>0.43229003433699786</v>
      </c>
      <c r="D208" s="249">
        <f>IF(D$107=0,0,D$107/NMM_fec!D$107)</f>
        <v>0.44205957271758456</v>
      </c>
      <c r="E208" s="249">
        <f>IF(E$107=0,0,E$107/NMM_fec!E$107)</f>
        <v>0.45251502837006374</v>
      </c>
      <c r="F208" s="249">
        <f>IF(F$107=0,0,F$107/NMM_fec!F$107)</f>
        <v>0.44554750049811953</v>
      </c>
      <c r="G208" s="249">
        <f>IF(G$107=0,0,G$107/NMM_fec!G$107)</f>
        <v>0.44955017142795051</v>
      </c>
      <c r="H208" s="249">
        <f>IF(H$107=0,0,H$107/NMM_fec!H$107)</f>
        <v>0.45362554421246548</v>
      </c>
      <c r="I208" s="249">
        <f>IF(I$107=0,0,I$107/NMM_fec!I$107)</f>
        <v>0.4672727131964669</v>
      </c>
      <c r="J208" s="249">
        <f>IF(J$107=0,0,J$107/NMM_fec!J$107)</f>
        <v>0.46821493888602844</v>
      </c>
      <c r="K208" s="249">
        <f>IF(K$107=0,0,K$107/NMM_fec!K$107)</f>
        <v>0.46832603734803085</v>
      </c>
      <c r="L208" s="249">
        <f>IF(L$107=0,0,L$107/NMM_fec!L$107)</f>
        <v>0.46565355914357631</v>
      </c>
      <c r="M208" s="249">
        <f>IF(M$107=0,0,M$107/NMM_fec!M$107)</f>
        <v>0.47449055437647375</v>
      </c>
      <c r="N208" s="249">
        <f>IF(N$107=0,0,N$107/NMM_fec!N$107)</f>
        <v>0.47537253758049441</v>
      </c>
      <c r="O208" s="249">
        <f>IF(O$107=0,0,O$107/NMM_fec!O$107)</f>
        <v>0.46940715848176989</v>
      </c>
      <c r="P208" s="249">
        <f>IF(P$107=0,0,P$107/NMM_fec!P$107)</f>
        <v>0.46815589136650654</v>
      </c>
      <c r="Q208" s="249">
        <f>IF(Q$107=0,0,Q$107/NMM_fec!Q$107)</f>
        <v>0.45479496846408712</v>
      </c>
    </row>
    <row r="209" spans="1:17" x14ac:dyDescent="0.25">
      <c r="A209" s="127" t="s">
        <v>205</v>
      </c>
      <c r="B209" s="249">
        <f>IF(B$115=0,0,B$115/NMM_fec!B$115)</f>
        <v>0.51713266621728271</v>
      </c>
      <c r="C209" s="249">
        <f>IF(C$115=0,0,C$115/NMM_fec!C$115)</f>
        <v>0.5171326662172826</v>
      </c>
      <c r="D209" s="249">
        <f>IF(D$115=0,0,D$115/NMM_fec!D$115)</f>
        <v>0.5171326662172826</v>
      </c>
      <c r="E209" s="249">
        <f>IF(E$115=0,0,E$115/NMM_fec!E$115)</f>
        <v>0.5171326662172826</v>
      </c>
      <c r="F209" s="249">
        <f>IF(F$115=0,0,F$115/NMM_fec!F$115)</f>
        <v>0.51957177008710653</v>
      </c>
      <c r="G209" s="249">
        <f>IF(G$115=0,0,G$115/NMM_fec!G$115)</f>
        <v>0.52711489609366158</v>
      </c>
      <c r="H209" s="249">
        <f>IF(H$115=0,0,H$115/NMM_fec!H$115)</f>
        <v>0.52863061612589246</v>
      </c>
      <c r="I209" s="249">
        <f>IF(I$115=0,0,I$115/NMM_fec!I$115)</f>
        <v>0.53837483663424912</v>
      </c>
      <c r="J209" s="249">
        <f>IF(J$115=0,0,J$115/NMM_fec!J$115)</f>
        <v>0.53837483663424912</v>
      </c>
      <c r="K209" s="249">
        <f>IF(K$115=0,0,K$115/NMM_fec!K$115)</f>
        <v>0.53837483663424912</v>
      </c>
      <c r="L209" s="249">
        <f>IF(L$115=0,0,L$115/NMM_fec!L$115)</f>
        <v>0.53837483663424912</v>
      </c>
      <c r="M209" s="249">
        <f>IF(M$115=0,0,M$115/NMM_fec!M$115)</f>
        <v>0.53837483663424912</v>
      </c>
      <c r="N209" s="249">
        <f>IF(N$115=0,0,N$115/NMM_fec!N$115)</f>
        <v>0.53837483663424923</v>
      </c>
      <c r="O209" s="249">
        <f>IF(O$115=0,0,O$115/NMM_fec!O$115)</f>
        <v>0.53837483663424923</v>
      </c>
      <c r="P209" s="249">
        <f>IF(P$115=0,0,P$115/NMM_fec!P$115)</f>
        <v>0.53837483663424901</v>
      </c>
      <c r="Q209" s="249">
        <f>IF(Q$115=0,0,Q$115/NMM_fec!Q$115)</f>
        <v>0.53837483663424912</v>
      </c>
    </row>
    <row r="210" spans="1:17" x14ac:dyDescent="0.25">
      <c r="A210" s="127" t="s">
        <v>204</v>
      </c>
      <c r="B210" s="249">
        <f>IF(B$116=0,0,B$116/NMM_fec!B$116)</f>
        <v>0.45507809719304254</v>
      </c>
      <c r="C210" s="249">
        <f>IF(C$116=0,0,C$116/NMM_fec!C$116)</f>
        <v>0.45069191129871988</v>
      </c>
      <c r="D210" s="249">
        <f>IF(D$116=0,0,D$116/NMM_fec!D$116)</f>
        <v>0.46566620889181665</v>
      </c>
      <c r="E210" s="249">
        <f>IF(E$116=0,0,E$116/NMM_fec!E$116)</f>
        <v>0.4795412641666158</v>
      </c>
      <c r="F210" s="249">
        <f>IF(F$116=0,0,F$116/NMM_fec!F$116)</f>
        <v>0.47625575963649619</v>
      </c>
      <c r="G210" s="249">
        <f>IF(G$116=0,0,G$116/NMM_fec!G$116)</f>
        <v>0.47315747600694313</v>
      </c>
      <c r="H210" s="249">
        <f>IF(H$116=0,0,H$116/NMM_fec!H$116)</f>
        <v>0.47846742526736563</v>
      </c>
      <c r="I210" s="249">
        <f>IF(I$116=0,0,I$116/NMM_fec!I$116)</f>
        <v>0.49439064184760267</v>
      </c>
      <c r="J210" s="249">
        <f>IF(J$116=0,0,J$116/NMM_fec!J$116)</f>
        <v>0.4956057736109783</v>
      </c>
      <c r="K210" s="249">
        <f>IF(K$116=0,0,K$116/NMM_fec!K$116)</f>
        <v>0.49574807142869687</v>
      </c>
      <c r="L210" s="249">
        <f>IF(L$116=0,0,L$116/NMM_fec!L$116)</f>
        <v>0.4922672018930434</v>
      </c>
      <c r="M210" s="249">
        <f>IF(M$116=0,0,M$116/NMM_fec!M$116)</f>
        <v>0.50333461798588885</v>
      </c>
      <c r="N210" s="249">
        <f>IF(N$116=0,0,N$116/NMM_fec!N$116)</f>
        <v>0.50437260115330551</v>
      </c>
      <c r="O210" s="249">
        <f>IF(O$116=0,0,O$116/NMM_fec!O$116)</f>
        <v>0.49733101551968861</v>
      </c>
      <c r="P210" s="249">
        <f>IF(P$116=0,0,P$116/NMM_fec!P$116)</f>
        <v>0.49553006041957326</v>
      </c>
      <c r="Q210" s="249">
        <f>IF(Q$116=0,0,Q$116/NMM_fec!Q$116)</f>
        <v>0.47676285892831832</v>
      </c>
    </row>
    <row r="211" spans="1:17" x14ac:dyDescent="0.25">
      <c r="A211" s="72" t="s">
        <v>203</v>
      </c>
      <c r="B211" s="247">
        <f>IF(B$124=0,0,B$124/NMM_fec!B$124)</f>
        <v>0.53149746250109586</v>
      </c>
      <c r="C211" s="247">
        <f>IF(C$124=0,0,C$124/NMM_fec!C$124)</f>
        <v>0.53149746250109586</v>
      </c>
      <c r="D211" s="247">
        <f>IF(D$124=0,0,D$124/NMM_fec!D$124)</f>
        <v>0.53149746250109597</v>
      </c>
      <c r="E211" s="247">
        <f>IF(E$124=0,0,E$124/NMM_fec!E$124)</f>
        <v>0.53149746250109586</v>
      </c>
      <c r="F211" s="247">
        <f>IF(F$124=0,0,F$124/NMM_fec!F$124)</f>
        <v>0.53400431925619285</v>
      </c>
      <c r="G211" s="247">
        <f>IF(G$124=0,0,G$124/NMM_fec!G$124)</f>
        <v>0.54175697654070776</v>
      </c>
      <c r="H211" s="247">
        <f>IF(H$124=0,0,H$124/NMM_fec!H$124)</f>
        <v>0.54331479990716713</v>
      </c>
      <c r="I211" s="247">
        <f>IF(I$124=0,0,I$124/NMM_fec!I$124)</f>
        <v>0.55332969320742265</v>
      </c>
      <c r="J211" s="247">
        <f>IF(J$124=0,0,J$124/NMM_fec!J$124)</f>
        <v>0.55332969320742265</v>
      </c>
      <c r="K211" s="247">
        <f>IF(K$124=0,0,K$124/NMM_fec!K$124)</f>
        <v>0.55332969320742265</v>
      </c>
      <c r="L211" s="247">
        <f>IF(L$124=0,0,L$124/NMM_fec!L$124)</f>
        <v>0.55332969320742265</v>
      </c>
      <c r="M211" s="247">
        <f>IF(M$124=0,0,M$124/NMM_fec!M$124)</f>
        <v>0.55332969320742265</v>
      </c>
      <c r="N211" s="247">
        <f>IF(N$124=0,0,N$124/NMM_fec!N$124)</f>
        <v>0.55332969320742276</v>
      </c>
      <c r="O211" s="247">
        <f>IF(O$124=0,0,O$124/NMM_fec!O$124)</f>
        <v>0.55332969320742265</v>
      </c>
      <c r="P211" s="247">
        <f>IF(P$124=0,0,P$124/NMM_fec!P$124)</f>
        <v>0.55332969320742265</v>
      </c>
      <c r="Q211" s="247">
        <f>IF(Q$124=0,0,Q$124/NMM_fec!Q$124)</f>
        <v>0.55332969320742276</v>
      </c>
    </row>
  </sheetData>
  <pageMargins left="0.39370078740157483" right="0.39370078740157483" top="0.39370078740157483" bottom="0.39370078740157483" header="0.31496062992125984" footer="0.31496062992125984"/>
  <pageSetup paperSize="9" scale="35" orientation="portrait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2">
    <tabColor theme="4" tint="0.79998168889431442"/>
    <pageSetUpPr fitToPage="1"/>
  </sheetPr>
  <dimension ref="A1:Q211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17" width="9.7109375" style="14" customWidth="1"/>
    <col min="18" max="16384" width="9.140625" style="13"/>
  </cols>
  <sheetData>
    <row r="1" spans="1:17" ht="12.75" x14ac:dyDescent="0.25">
      <c r="A1" s="12" t="s">
        <v>370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2" spans="1:17" x14ac:dyDescent="0.25">
      <c r="A2" s="40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</row>
    <row r="3" spans="1:17" ht="12.75" x14ac:dyDescent="0.25">
      <c r="A3" s="80" t="s">
        <v>135</v>
      </c>
      <c r="B3" s="233"/>
      <c r="C3" s="233"/>
      <c r="D3" s="233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3"/>
      <c r="Q3" s="233"/>
    </row>
    <row r="4" spans="1:17" x14ac:dyDescent="0.25">
      <c r="A4" s="40"/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</row>
    <row r="5" spans="1:17" ht="12.75" x14ac:dyDescent="0.25">
      <c r="A5" s="97" t="s">
        <v>38</v>
      </c>
      <c r="B5" s="96">
        <v>3587.4938259322571</v>
      </c>
      <c r="C5" s="96">
        <v>2863.9807068325554</v>
      </c>
      <c r="D5" s="96">
        <v>2761.899792584215</v>
      </c>
      <c r="E5" s="96">
        <v>2435.2187249945532</v>
      </c>
      <c r="F5" s="96">
        <v>2779.36458570383</v>
      </c>
      <c r="G5" s="96">
        <v>3099.9972991822333</v>
      </c>
      <c r="H5" s="96">
        <v>3264.55695346317</v>
      </c>
      <c r="I5" s="96">
        <v>3418.9764347258342</v>
      </c>
      <c r="J5" s="96">
        <v>3524.9675539309314</v>
      </c>
      <c r="K5" s="96">
        <v>2778.2010226777488</v>
      </c>
      <c r="L5" s="96">
        <v>2391.3841115670484</v>
      </c>
      <c r="M5" s="96">
        <v>2851.8839475674963</v>
      </c>
      <c r="N5" s="96">
        <v>2548.3700634239945</v>
      </c>
      <c r="O5" s="96">
        <v>2964.1498817929573</v>
      </c>
      <c r="P5" s="96">
        <v>3152.8484247378492</v>
      </c>
      <c r="Q5" s="96">
        <v>3333.6101740144586</v>
      </c>
    </row>
    <row r="6" spans="1:17" x14ac:dyDescent="0.25">
      <c r="A6" s="132" t="s">
        <v>83</v>
      </c>
      <c r="B6" s="160">
        <v>0</v>
      </c>
      <c r="C6" s="160">
        <v>0</v>
      </c>
      <c r="D6" s="160">
        <v>0</v>
      </c>
      <c r="E6" s="160">
        <v>0</v>
      </c>
      <c r="F6" s="160">
        <v>0</v>
      </c>
      <c r="G6" s="160">
        <v>0</v>
      </c>
      <c r="H6" s="160">
        <v>0</v>
      </c>
      <c r="I6" s="160">
        <v>0</v>
      </c>
      <c r="J6" s="160">
        <v>0</v>
      </c>
      <c r="K6" s="160">
        <v>0</v>
      </c>
      <c r="L6" s="160">
        <v>0</v>
      </c>
      <c r="M6" s="160">
        <v>0</v>
      </c>
      <c r="N6" s="160">
        <v>0</v>
      </c>
      <c r="O6" s="160">
        <v>0</v>
      </c>
      <c r="P6" s="160">
        <v>0</v>
      </c>
      <c r="Q6" s="160">
        <v>0</v>
      </c>
    </row>
    <row r="7" spans="1:17" x14ac:dyDescent="0.25">
      <c r="A7" s="76" t="s">
        <v>82</v>
      </c>
      <c r="B7" s="159">
        <v>0</v>
      </c>
      <c r="C7" s="159">
        <v>0</v>
      </c>
      <c r="D7" s="159">
        <v>0</v>
      </c>
      <c r="E7" s="159">
        <v>0</v>
      </c>
      <c r="F7" s="159">
        <v>0</v>
      </c>
      <c r="G7" s="159">
        <v>0</v>
      </c>
      <c r="H7" s="159">
        <v>0</v>
      </c>
      <c r="I7" s="159">
        <v>0</v>
      </c>
      <c r="J7" s="159">
        <v>0</v>
      </c>
      <c r="K7" s="159">
        <v>0</v>
      </c>
      <c r="L7" s="159">
        <v>0</v>
      </c>
      <c r="M7" s="159">
        <v>0</v>
      </c>
      <c r="N7" s="159">
        <v>0</v>
      </c>
      <c r="O7" s="159">
        <v>0</v>
      </c>
      <c r="P7" s="159">
        <v>0</v>
      </c>
      <c r="Q7" s="159">
        <v>0</v>
      </c>
    </row>
    <row r="8" spans="1:17" x14ac:dyDescent="0.25">
      <c r="A8" s="76" t="s">
        <v>81</v>
      </c>
      <c r="B8" s="159">
        <v>0</v>
      </c>
      <c r="C8" s="159">
        <v>0</v>
      </c>
      <c r="D8" s="159">
        <v>0</v>
      </c>
      <c r="E8" s="159">
        <v>0</v>
      </c>
      <c r="F8" s="159">
        <v>0</v>
      </c>
      <c r="G8" s="159">
        <v>0</v>
      </c>
      <c r="H8" s="159">
        <v>0</v>
      </c>
      <c r="I8" s="159">
        <v>0</v>
      </c>
      <c r="J8" s="159">
        <v>0</v>
      </c>
      <c r="K8" s="159">
        <v>0</v>
      </c>
      <c r="L8" s="159">
        <v>0</v>
      </c>
      <c r="M8" s="159">
        <v>0</v>
      </c>
      <c r="N8" s="159">
        <v>0</v>
      </c>
      <c r="O8" s="159">
        <v>0</v>
      </c>
      <c r="P8" s="159">
        <v>0</v>
      </c>
      <c r="Q8" s="159">
        <v>0</v>
      </c>
    </row>
    <row r="9" spans="1:17" x14ac:dyDescent="0.25">
      <c r="A9" s="76" t="s">
        <v>80</v>
      </c>
      <c r="B9" s="159">
        <v>0</v>
      </c>
      <c r="C9" s="159">
        <v>0</v>
      </c>
      <c r="D9" s="159">
        <v>0</v>
      </c>
      <c r="E9" s="159">
        <v>0</v>
      </c>
      <c r="F9" s="159">
        <v>0</v>
      </c>
      <c r="G9" s="159">
        <v>0</v>
      </c>
      <c r="H9" s="159">
        <v>0</v>
      </c>
      <c r="I9" s="159">
        <v>0</v>
      </c>
      <c r="J9" s="159">
        <v>0</v>
      </c>
      <c r="K9" s="159">
        <v>0</v>
      </c>
      <c r="L9" s="159">
        <v>0</v>
      </c>
      <c r="M9" s="159">
        <v>0</v>
      </c>
      <c r="N9" s="159">
        <v>0</v>
      </c>
      <c r="O9" s="159">
        <v>0</v>
      </c>
      <c r="P9" s="159">
        <v>0</v>
      </c>
      <c r="Q9" s="159">
        <v>0</v>
      </c>
    </row>
    <row r="10" spans="1:17" x14ac:dyDescent="0.25">
      <c r="A10" s="129" t="s">
        <v>79</v>
      </c>
      <c r="B10" s="158">
        <v>1.3858945735686712</v>
      </c>
      <c r="C10" s="158">
        <v>1.1284601541666865</v>
      </c>
      <c r="D10" s="158">
        <v>1.0977873353238943</v>
      </c>
      <c r="E10" s="158">
        <v>1.0818320640379806</v>
      </c>
      <c r="F10" s="158">
        <v>0.97865807169935271</v>
      </c>
      <c r="G10" s="158">
        <v>1.1812288980165757</v>
      </c>
      <c r="H10" s="158">
        <v>1.1261182843189259</v>
      </c>
      <c r="I10" s="158">
        <v>1.1766979798927544</v>
      </c>
      <c r="J10" s="158">
        <v>1.1306739684838234</v>
      </c>
      <c r="K10" s="158">
        <v>0.92562743897128186</v>
      </c>
      <c r="L10" s="158">
        <v>0.87490323309171236</v>
      </c>
      <c r="M10" s="158">
        <v>0.95673418175377223</v>
      </c>
      <c r="N10" s="158">
        <v>0.85045641576657016</v>
      </c>
      <c r="O10" s="158">
        <v>1.0629078362086908</v>
      </c>
      <c r="P10" s="158">
        <v>1.1143697401921973</v>
      </c>
      <c r="Q10" s="158">
        <v>1.1368410474681168</v>
      </c>
    </row>
    <row r="11" spans="1:17" x14ac:dyDescent="0.25">
      <c r="A11" s="92" t="s">
        <v>125</v>
      </c>
      <c r="B11" s="91">
        <v>0.64894020790798435</v>
      </c>
      <c r="C11" s="91">
        <v>0.52839745607425892</v>
      </c>
      <c r="D11" s="91">
        <v>0.51403501767772874</v>
      </c>
      <c r="E11" s="91">
        <v>0.50656401861114919</v>
      </c>
      <c r="F11" s="91">
        <v>0.45825316343078687</v>
      </c>
      <c r="G11" s="91">
        <v>0.55310623281534443</v>
      </c>
      <c r="H11" s="91">
        <v>0.52730088384222695</v>
      </c>
      <c r="I11" s="91">
        <v>0.55098464650902446</v>
      </c>
      <c r="J11" s="91">
        <v>0.52943406675924998</v>
      </c>
      <c r="K11" s="91">
        <v>0.43342175815337747</v>
      </c>
      <c r="L11" s="91">
        <v>0.40967032904957906</v>
      </c>
      <c r="M11" s="91">
        <v>0.4479873798922876</v>
      </c>
      <c r="N11" s="91">
        <v>0.3982231937333513</v>
      </c>
      <c r="O11" s="91">
        <v>0.49770281619629686</v>
      </c>
      <c r="P11" s="91">
        <v>0.52179966981511416</v>
      </c>
      <c r="Q11" s="91">
        <v>0.53232177957274851</v>
      </c>
    </row>
    <row r="12" spans="1:17" x14ac:dyDescent="0.25">
      <c r="A12" s="92" t="s">
        <v>26</v>
      </c>
      <c r="B12" s="91">
        <v>0.73695436566068673</v>
      </c>
      <c r="C12" s="91">
        <v>0.60006269809242774</v>
      </c>
      <c r="D12" s="91">
        <v>0.58375231764616564</v>
      </c>
      <c r="E12" s="91">
        <v>0.57526804542683141</v>
      </c>
      <c r="F12" s="91">
        <v>0.52040490826856578</v>
      </c>
      <c r="G12" s="91">
        <v>0.62812266520123128</v>
      </c>
      <c r="H12" s="91">
        <v>0.59881740047669896</v>
      </c>
      <c r="I12" s="91">
        <v>0.62571333338373003</v>
      </c>
      <c r="J12" s="91">
        <v>0.60123990172457342</v>
      </c>
      <c r="K12" s="91">
        <v>0.49220568081790439</v>
      </c>
      <c r="L12" s="91">
        <v>0.4652329040421333</v>
      </c>
      <c r="M12" s="91">
        <v>0.50874680186148458</v>
      </c>
      <c r="N12" s="91">
        <v>0.45223322203321881</v>
      </c>
      <c r="O12" s="91">
        <v>0.56520502001239381</v>
      </c>
      <c r="P12" s="91">
        <v>0.5925700703770832</v>
      </c>
      <c r="Q12" s="91">
        <v>0.60451926789536825</v>
      </c>
    </row>
    <row r="13" spans="1:17" x14ac:dyDescent="0.25">
      <c r="A13" s="92" t="s">
        <v>126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2" t="s">
        <v>21</v>
      </c>
      <c r="B14" s="157">
        <v>0</v>
      </c>
      <c r="C14" s="157">
        <v>0</v>
      </c>
      <c r="D14" s="157">
        <v>0</v>
      </c>
      <c r="E14" s="157">
        <v>0</v>
      </c>
      <c r="F14" s="157">
        <v>0</v>
      </c>
      <c r="G14" s="157">
        <v>0</v>
      </c>
      <c r="H14" s="157">
        <v>0</v>
      </c>
      <c r="I14" s="157">
        <v>0</v>
      </c>
      <c r="J14" s="157">
        <v>0</v>
      </c>
      <c r="K14" s="157">
        <v>0</v>
      </c>
      <c r="L14" s="157">
        <v>0</v>
      </c>
      <c r="M14" s="157">
        <v>0</v>
      </c>
      <c r="N14" s="157">
        <v>0</v>
      </c>
      <c r="O14" s="157">
        <v>0</v>
      </c>
      <c r="P14" s="157">
        <v>0</v>
      </c>
      <c r="Q14" s="157">
        <v>0</v>
      </c>
    </row>
    <row r="15" spans="1:17" x14ac:dyDescent="0.25">
      <c r="A15" s="156" t="s">
        <v>214</v>
      </c>
      <c r="B15" s="155">
        <v>0</v>
      </c>
      <c r="C15" s="155">
        <v>0</v>
      </c>
      <c r="D15" s="155">
        <v>0</v>
      </c>
      <c r="E15" s="155">
        <v>0</v>
      </c>
      <c r="F15" s="155">
        <v>0</v>
      </c>
      <c r="G15" s="155">
        <v>0</v>
      </c>
      <c r="H15" s="155">
        <v>0</v>
      </c>
      <c r="I15" s="155">
        <v>0</v>
      </c>
      <c r="J15" s="155">
        <v>0</v>
      </c>
      <c r="K15" s="155">
        <v>0</v>
      </c>
      <c r="L15" s="155">
        <v>0</v>
      </c>
      <c r="M15" s="155">
        <v>0</v>
      </c>
      <c r="N15" s="155">
        <v>0</v>
      </c>
      <c r="O15" s="155">
        <v>0</v>
      </c>
      <c r="P15" s="155">
        <v>0</v>
      </c>
      <c r="Q15" s="155">
        <v>0</v>
      </c>
    </row>
    <row r="16" spans="1:17" x14ac:dyDescent="0.25">
      <c r="A16" s="156" t="s">
        <v>213</v>
      </c>
      <c r="B16" s="204">
        <v>816.99490021032875</v>
      </c>
      <c r="C16" s="204">
        <v>475.91839366788292</v>
      </c>
      <c r="D16" s="204">
        <v>433.49829925828828</v>
      </c>
      <c r="E16" s="204">
        <v>412.94041272453535</v>
      </c>
      <c r="F16" s="204">
        <v>386.80601346915955</v>
      </c>
      <c r="G16" s="204">
        <v>483.24202554778503</v>
      </c>
      <c r="H16" s="204">
        <v>454.69772654421297</v>
      </c>
      <c r="I16" s="204">
        <v>472.55362389311063</v>
      </c>
      <c r="J16" s="204">
        <v>454.30004185890704</v>
      </c>
      <c r="K16" s="204">
        <v>361.29106547749188</v>
      </c>
      <c r="L16" s="204">
        <v>341.85812261057106</v>
      </c>
      <c r="M16" s="204">
        <v>363.11563754372293</v>
      </c>
      <c r="N16" s="204">
        <v>323.79598161042423</v>
      </c>
      <c r="O16" s="204">
        <v>529.43472243723477</v>
      </c>
      <c r="P16" s="204">
        <v>555.34113862716845</v>
      </c>
      <c r="Q16" s="204">
        <v>567.06835072580373</v>
      </c>
    </row>
    <row r="17" spans="1:17" x14ac:dyDescent="0.25">
      <c r="A17" s="152" t="s">
        <v>227</v>
      </c>
      <c r="B17" s="151">
        <v>766.46832792703583</v>
      </c>
      <c r="C17" s="151">
        <v>455.29659464056209</v>
      </c>
      <c r="D17" s="151">
        <v>426.51025554302691</v>
      </c>
      <c r="E17" s="151">
        <v>404.37595946983674</v>
      </c>
      <c r="F17" s="151">
        <v>369.64467565716791</v>
      </c>
      <c r="G17" s="151">
        <v>452.74700287140286</v>
      </c>
      <c r="H17" s="151">
        <v>428.7018697938372</v>
      </c>
      <c r="I17" s="151">
        <v>447.57689840757615</v>
      </c>
      <c r="J17" s="151">
        <v>431.79934999343635</v>
      </c>
      <c r="K17" s="151">
        <v>351.16711073883641</v>
      </c>
      <c r="L17" s="151">
        <v>332.47655399184561</v>
      </c>
      <c r="M17" s="151">
        <v>360.11357873099803</v>
      </c>
      <c r="N17" s="151">
        <v>320.77916299772818</v>
      </c>
      <c r="O17" s="151">
        <v>517.73898904675002</v>
      </c>
      <c r="P17" s="151">
        <v>539.60888120039999</v>
      </c>
      <c r="Q17" s="151">
        <v>550.09424426681267</v>
      </c>
    </row>
    <row r="18" spans="1:17" x14ac:dyDescent="0.25">
      <c r="A18" s="154" t="s">
        <v>33</v>
      </c>
      <c r="B18" s="83">
        <v>0</v>
      </c>
      <c r="C18" s="83">
        <v>206.89145669284204</v>
      </c>
      <c r="D18" s="83">
        <v>251.89618141034688</v>
      </c>
      <c r="E18" s="83">
        <v>303.46978255699679</v>
      </c>
      <c r="F18" s="83">
        <v>198.05166347358787</v>
      </c>
      <c r="G18" s="83">
        <v>295.44562657453838</v>
      </c>
      <c r="H18" s="83">
        <v>295.66955293743717</v>
      </c>
      <c r="I18" s="83">
        <v>396.9380757575762</v>
      </c>
      <c r="J18" s="83">
        <v>371.00437840283638</v>
      </c>
      <c r="K18" s="83">
        <v>257.21729155899641</v>
      </c>
      <c r="L18" s="83">
        <v>248.77015512548323</v>
      </c>
      <c r="M18" s="83">
        <v>227.37242040443692</v>
      </c>
      <c r="N18" s="83">
        <v>155.25897288275806</v>
      </c>
      <c r="O18" s="83">
        <v>0</v>
      </c>
      <c r="P18" s="83">
        <v>0</v>
      </c>
      <c r="Q18" s="83">
        <v>0</v>
      </c>
    </row>
    <row r="19" spans="1:17" x14ac:dyDescent="0.25">
      <c r="A19" s="154" t="s">
        <v>30</v>
      </c>
      <c r="B19" s="208">
        <v>0</v>
      </c>
      <c r="C19" s="208">
        <v>0</v>
      </c>
      <c r="D19" s="208">
        <v>0</v>
      </c>
      <c r="E19" s="208">
        <v>0</v>
      </c>
      <c r="F19" s="208">
        <v>0</v>
      </c>
      <c r="G19" s="208">
        <v>0</v>
      </c>
      <c r="H19" s="208">
        <v>0</v>
      </c>
      <c r="I19" s="208">
        <v>0</v>
      </c>
      <c r="J19" s="208">
        <v>0</v>
      </c>
      <c r="K19" s="208">
        <v>0</v>
      </c>
      <c r="L19" s="208">
        <v>0</v>
      </c>
      <c r="M19" s="208">
        <v>0</v>
      </c>
      <c r="N19" s="208">
        <v>0</v>
      </c>
      <c r="O19" s="208">
        <v>0</v>
      </c>
      <c r="P19" s="208">
        <v>0</v>
      </c>
      <c r="Q19" s="208">
        <v>0</v>
      </c>
    </row>
    <row r="20" spans="1:17" x14ac:dyDescent="0.25">
      <c r="A20" s="154" t="s">
        <v>125</v>
      </c>
      <c r="B20" s="208">
        <v>0</v>
      </c>
      <c r="C20" s="208">
        <v>0</v>
      </c>
      <c r="D20" s="208">
        <v>0</v>
      </c>
      <c r="E20" s="208">
        <v>0</v>
      </c>
      <c r="F20" s="208">
        <v>0</v>
      </c>
      <c r="G20" s="208">
        <v>0</v>
      </c>
      <c r="H20" s="208">
        <v>0</v>
      </c>
      <c r="I20" s="208">
        <v>0</v>
      </c>
      <c r="J20" s="208">
        <v>0</v>
      </c>
      <c r="K20" s="208">
        <v>0</v>
      </c>
      <c r="L20" s="208">
        <v>0</v>
      </c>
      <c r="M20" s="208">
        <v>0</v>
      </c>
      <c r="N20" s="208">
        <v>0</v>
      </c>
      <c r="O20" s="208">
        <v>0</v>
      </c>
      <c r="P20" s="208">
        <v>0</v>
      </c>
      <c r="Q20" s="208">
        <v>0</v>
      </c>
    </row>
    <row r="21" spans="1:17" x14ac:dyDescent="0.25">
      <c r="A21" s="154" t="s">
        <v>29</v>
      </c>
      <c r="B21" s="208">
        <v>0</v>
      </c>
      <c r="C21" s="208">
        <v>0</v>
      </c>
      <c r="D21" s="208">
        <v>0</v>
      </c>
      <c r="E21" s="208">
        <v>0</v>
      </c>
      <c r="F21" s="208">
        <v>0</v>
      </c>
      <c r="G21" s="208">
        <v>0</v>
      </c>
      <c r="H21" s="208">
        <v>0</v>
      </c>
      <c r="I21" s="208">
        <v>0</v>
      </c>
      <c r="J21" s="208">
        <v>0</v>
      </c>
      <c r="K21" s="208">
        <v>0</v>
      </c>
      <c r="L21" s="208">
        <v>0</v>
      </c>
      <c r="M21" s="208">
        <v>0</v>
      </c>
      <c r="N21" s="208">
        <v>0</v>
      </c>
      <c r="O21" s="208">
        <v>0</v>
      </c>
      <c r="P21" s="208">
        <v>0</v>
      </c>
      <c r="Q21" s="208">
        <v>0</v>
      </c>
    </row>
    <row r="22" spans="1:17" x14ac:dyDescent="0.25">
      <c r="A22" s="154" t="s">
        <v>28</v>
      </c>
      <c r="B22" s="208">
        <v>0</v>
      </c>
      <c r="C22" s="208">
        <v>146.93488142580003</v>
      </c>
      <c r="D22" s="208">
        <v>134.3089349784</v>
      </c>
      <c r="E22" s="208">
        <v>96.715130241600008</v>
      </c>
      <c r="F22" s="208">
        <v>168.60082722210001</v>
      </c>
      <c r="G22" s="208">
        <v>137.28137754911063</v>
      </c>
      <c r="H22" s="208">
        <v>121.66127159940001</v>
      </c>
      <c r="I22" s="208">
        <v>44.019158999399991</v>
      </c>
      <c r="J22" s="208">
        <v>54.209135190599987</v>
      </c>
      <c r="K22" s="208">
        <v>87.366317758199997</v>
      </c>
      <c r="L22" s="208">
        <v>77.414387939415917</v>
      </c>
      <c r="M22" s="208">
        <v>126.16361205445466</v>
      </c>
      <c r="N22" s="208">
        <v>159.79983774138151</v>
      </c>
      <c r="O22" s="208">
        <v>149.66190859214564</v>
      </c>
      <c r="P22" s="208">
        <v>163.60176571714095</v>
      </c>
      <c r="Q22" s="208">
        <v>166.72290422043483</v>
      </c>
    </row>
    <row r="23" spans="1:17" x14ac:dyDescent="0.25">
      <c r="A23" s="154" t="s">
        <v>26</v>
      </c>
      <c r="B23" s="208">
        <v>0</v>
      </c>
      <c r="C23" s="208">
        <v>0</v>
      </c>
      <c r="D23" s="208">
        <v>0</v>
      </c>
      <c r="E23" s="208">
        <v>0</v>
      </c>
      <c r="F23" s="208">
        <v>0</v>
      </c>
      <c r="G23" s="208">
        <v>0</v>
      </c>
      <c r="H23" s="208">
        <v>0</v>
      </c>
      <c r="I23" s="208">
        <v>0</v>
      </c>
      <c r="J23" s="208">
        <v>0</v>
      </c>
      <c r="K23" s="208">
        <v>0</v>
      </c>
      <c r="L23" s="208">
        <v>0</v>
      </c>
      <c r="M23" s="208">
        <v>0</v>
      </c>
      <c r="N23" s="208">
        <v>0</v>
      </c>
      <c r="O23" s="208">
        <v>0</v>
      </c>
      <c r="P23" s="208">
        <v>0</v>
      </c>
      <c r="Q23" s="208">
        <v>0</v>
      </c>
    </row>
    <row r="24" spans="1:17" x14ac:dyDescent="0.25">
      <c r="A24" s="154" t="s">
        <v>86</v>
      </c>
      <c r="B24" s="208">
        <v>766.46832792703583</v>
      </c>
      <c r="C24" s="208">
        <v>101.47025652192002</v>
      </c>
      <c r="D24" s="208">
        <v>40.305139154279999</v>
      </c>
      <c r="E24" s="208">
        <v>4.1910466712400005</v>
      </c>
      <c r="F24" s="208">
        <v>2.99218496148</v>
      </c>
      <c r="G24" s="208">
        <v>20.019998747753824</v>
      </c>
      <c r="H24" s="208">
        <v>11.371045257000002</v>
      </c>
      <c r="I24" s="208">
        <v>6.6196636506000006</v>
      </c>
      <c r="J24" s="208">
        <v>6.5858364000000007</v>
      </c>
      <c r="K24" s="208">
        <v>6.5835014216400003</v>
      </c>
      <c r="L24" s="208">
        <v>6.2920109269464808</v>
      </c>
      <c r="M24" s="208">
        <v>6.5775462721064502</v>
      </c>
      <c r="N24" s="208">
        <v>5.7203523735885726</v>
      </c>
      <c r="O24" s="208">
        <v>368.07708045460436</v>
      </c>
      <c r="P24" s="208">
        <v>376.00711548325899</v>
      </c>
      <c r="Q24" s="208">
        <v>383.37134004637784</v>
      </c>
    </row>
    <row r="25" spans="1:17" x14ac:dyDescent="0.25">
      <c r="A25" s="152" t="s">
        <v>226</v>
      </c>
      <c r="B25" s="264">
        <v>50.52657228329295</v>
      </c>
      <c r="C25" s="264">
        <v>20.621799027320822</v>
      </c>
      <c r="D25" s="264">
        <v>6.9880437152613553</v>
      </c>
      <c r="E25" s="264">
        <v>8.5644532546986323</v>
      </c>
      <c r="F25" s="264">
        <v>17.161337811991615</v>
      </c>
      <c r="G25" s="264">
        <v>30.495022676382195</v>
      </c>
      <c r="H25" s="264">
        <v>25.995856750375779</v>
      </c>
      <c r="I25" s="264">
        <v>24.976725485534466</v>
      </c>
      <c r="J25" s="264">
        <v>22.500691865470682</v>
      </c>
      <c r="K25" s="264">
        <v>10.123954738655456</v>
      </c>
      <c r="L25" s="264">
        <v>9.3815686187254652</v>
      </c>
      <c r="M25" s="264">
        <v>3.0020588127248717</v>
      </c>
      <c r="N25" s="264">
        <v>3.0168186126960763</v>
      </c>
      <c r="O25" s="264">
        <v>11.695733390484701</v>
      </c>
      <c r="P25" s="264">
        <v>15.732257426768454</v>
      </c>
      <c r="Q25" s="264">
        <v>16.974106458991084</v>
      </c>
    </row>
    <row r="26" spans="1:17" x14ac:dyDescent="0.25">
      <c r="A26" s="150" t="s">
        <v>33</v>
      </c>
      <c r="B26" s="87">
        <v>50.52657228329295</v>
      </c>
      <c r="C26" s="87">
        <v>20.621799027320822</v>
      </c>
      <c r="D26" s="87">
        <v>6.9880437152613553</v>
      </c>
      <c r="E26" s="87">
        <v>8.5644532546986323</v>
      </c>
      <c r="F26" s="87">
        <v>17.161337811991615</v>
      </c>
      <c r="G26" s="87">
        <v>29.285474877820839</v>
      </c>
      <c r="H26" s="87">
        <v>21.607055642228659</v>
      </c>
      <c r="I26" s="87">
        <v>22.02015720889359</v>
      </c>
      <c r="J26" s="87">
        <v>20.798884491364344</v>
      </c>
      <c r="K26" s="87">
        <v>10.123954738655456</v>
      </c>
      <c r="L26" s="87">
        <v>9.3815686187254652</v>
      </c>
      <c r="M26" s="87">
        <v>3.0020588127248717</v>
      </c>
      <c r="N26" s="87">
        <v>3.0168186126960763</v>
      </c>
      <c r="O26" s="87">
        <v>11.695733390484701</v>
      </c>
      <c r="P26" s="87">
        <v>15.732257426768454</v>
      </c>
      <c r="Q26" s="87">
        <v>16.974106458991084</v>
      </c>
    </row>
    <row r="27" spans="1:17" x14ac:dyDescent="0.25">
      <c r="A27" s="150" t="s">
        <v>31</v>
      </c>
      <c r="B27" s="87">
        <v>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0</v>
      </c>
      <c r="M27" s="87">
        <v>0</v>
      </c>
      <c r="N27" s="87">
        <v>0</v>
      </c>
      <c r="O27" s="87">
        <v>0</v>
      </c>
      <c r="P27" s="87">
        <v>0</v>
      </c>
      <c r="Q27" s="87">
        <v>0</v>
      </c>
    </row>
    <row r="28" spans="1:17" x14ac:dyDescent="0.25">
      <c r="A28" s="150" t="s">
        <v>30</v>
      </c>
      <c r="B28" s="87">
        <v>0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0</v>
      </c>
      <c r="M28" s="87">
        <v>0</v>
      </c>
      <c r="N28" s="87">
        <v>0</v>
      </c>
      <c r="O28" s="87">
        <v>0</v>
      </c>
      <c r="P28" s="87">
        <v>0</v>
      </c>
      <c r="Q28" s="87">
        <v>0</v>
      </c>
    </row>
    <row r="29" spans="1:17" x14ac:dyDescent="0.25">
      <c r="A29" s="150" t="s">
        <v>125</v>
      </c>
      <c r="B29" s="87">
        <v>0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0</v>
      </c>
      <c r="M29" s="87">
        <v>0</v>
      </c>
      <c r="N29" s="87">
        <v>0</v>
      </c>
      <c r="O29" s="87">
        <v>0</v>
      </c>
      <c r="P29" s="87">
        <v>0</v>
      </c>
      <c r="Q29" s="87">
        <v>0</v>
      </c>
    </row>
    <row r="30" spans="1:17" x14ac:dyDescent="0.25">
      <c r="A30" s="150" t="s">
        <v>29</v>
      </c>
      <c r="B30" s="87">
        <v>0</v>
      </c>
      <c r="C30" s="87">
        <v>0</v>
      </c>
      <c r="D30" s="87">
        <v>0</v>
      </c>
      <c r="E30" s="87">
        <v>0</v>
      </c>
      <c r="F30" s="87">
        <v>0</v>
      </c>
      <c r="G30" s="87">
        <v>1.2095477985613563</v>
      </c>
      <c r="H30" s="87">
        <v>4.3888011081471197</v>
      </c>
      <c r="I30" s="87">
        <v>2.9565682766408767</v>
      </c>
      <c r="J30" s="87">
        <v>1.7018073741063362</v>
      </c>
      <c r="K30" s="87">
        <v>0</v>
      </c>
      <c r="L30" s="87">
        <v>0</v>
      </c>
      <c r="M30" s="87">
        <v>0</v>
      </c>
      <c r="N30" s="87">
        <v>0</v>
      </c>
      <c r="O30" s="87">
        <v>0</v>
      </c>
      <c r="P30" s="87">
        <v>0</v>
      </c>
      <c r="Q30" s="87">
        <v>0</v>
      </c>
    </row>
    <row r="31" spans="1:17" x14ac:dyDescent="0.25">
      <c r="A31" s="150" t="s">
        <v>28</v>
      </c>
      <c r="B31" s="87">
        <v>0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0</v>
      </c>
      <c r="M31" s="87">
        <v>0</v>
      </c>
      <c r="N31" s="87">
        <v>0</v>
      </c>
      <c r="O31" s="87">
        <v>0</v>
      </c>
      <c r="P31" s="87">
        <v>0</v>
      </c>
      <c r="Q31" s="87">
        <v>0</v>
      </c>
    </row>
    <row r="32" spans="1:17" x14ac:dyDescent="0.25">
      <c r="A32" s="150" t="s">
        <v>26</v>
      </c>
      <c r="B32" s="87">
        <v>0</v>
      </c>
      <c r="C32" s="87">
        <v>0</v>
      </c>
      <c r="D32" s="87">
        <v>0</v>
      </c>
      <c r="E32" s="87">
        <v>0</v>
      </c>
      <c r="F32" s="87">
        <v>0</v>
      </c>
      <c r="G32" s="87">
        <v>0</v>
      </c>
      <c r="H32" s="87">
        <v>0</v>
      </c>
      <c r="I32" s="87">
        <v>0</v>
      </c>
      <c r="J32" s="87">
        <v>0</v>
      </c>
      <c r="K32" s="87">
        <v>0</v>
      </c>
      <c r="L32" s="87">
        <v>0</v>
      </c>
      <c r="M32" s="87">
        <v>0</v>
      </c>
      <c r="N32" s="87">
        <v>0</v>
      </c>
      <c r="O32" s="87">
        <v>0</v>
      </c>
      <c r="P32" s="87">
        <v>0</v>
      </c>
      <c r="Q32" s="87">
        <v>0</v>
      </c>
    </row>
    <row r="33" spans="1:17" x14ac:dyDescent="0.25">
      <c r="A33" s="150" t="s">
        <v>25</v>
      </c>
      <c r="B33" s="87">
        <v>0</v>
      </c>
      <c r="C33" s="87">
        <v>0</v>
      </c>
      <c r="D33" s="87">
        <v>0</v>
      </c>
      <c r="E33" s="87">
        <v>0</v>
      </c>
      <c r="F33" s="87">
        <v>0</v>
      </c>
      <c r="G33" s="87">
        <v>0</v>
      </c>
      <c r="H33" s="87">
        <v>0</v>
      </c>
      <c r="I33" s="87">
        <v>0</v>
      </c>
      <c r="J33" s="87">
        <v>0</v>
      </c>
      <c r="K33" s="87">
        <v>0</v>
      </c>
      <c r="L33" s="87">
        <v>0</v>
      </c>
      <c r="M33" s="87">
        <v>0</v>
      </c>
      <c r="N33" s="87">
        <v>0</v>
      </c>
      <c r="O33" s="87">
        <v>0</v>
      </c>
      <c r="P33" s="87">
        <v>0</v>
      </c>
      <c r="Q33" s="87">
        <v>0</v>
      </c>
    </row>
    <row r="34" spans="1:17" x14ac:dyDescent="0.25">
      <c r="A34" s="150" t="s">
        <v>86</v>
      </c>
      <c r="B34" s="87">
        <v>0</v>
      </c>
      <c r="C34" s="87">
        <v>0</v>
      </c>
      <c r="D34" s="87">
        <v>0</v>
      </c>
      <c r="E34" s="87">
        <v>0</v>
      </c>
      <c r="F34" s="87">
        <v>0</v>
      </c>
      <c r="G34" s="87">
        <v>0</v>
      </c>
      <c r="H34" s="87">
        <v>0</v>
      </c>
      <c r="I34" s="87">
        <v>0</v>
      </c>
      <c r="J34" s="87">
        <v>0</v>
      </c>
      <c r="K34" s="87">
        <v>0</v>
      </c>
      <c r="L34" s="87">
        <v>0</v>
      </c>
      <c r="M34" s="87">
        <v>0</v>
      </c>
      <c r="N34" s="87">
        <v>0</v>
      </c>
      <c r="O34" s="87">
        <v>0</v>
      </c>
      <c r="P34" s="87">
        <v>0</v>
      </c>
      <c r="Q34" s="87">
        <v>0</v>
      </c>
    </row>
    <row r="35" spans="1:17" x14ac:dyDescent="0.25">
      <c r="A35" s="150" t="s">
        <v>22</v>
      </c>
      <c r="B35" s="87">
        <v>0</v>
      </c>
      <c r="C35" s="87">
        <v>0</v>
      </c>
      <c r="D35" s="87">
        <v>0</v>
      </c>
      <c r="E35" s="87">
        <v>0</v>
      </c>
      <c r="F35" s="87">
        <v>0</v>
      </c>
      <c r="G35" s="87">
        <v>0</v>
      </c>
      <c r="H35" s="87">
        <v>0</v>
      </c>
      <c r="I35" s="87">
        <v>0</v>
      </c>
      <c r="J35" s="87">
        <v>0</v>
      </c>
      <c r="K35" s="87">
        <v>0</v>
      </c>
      <c r="L35" s="87">
        <v>0</v>
      </c>
      <c r="M35" s="87">
        <v>0</v>
      </c>
      <c r="N35" s="87">
        <v>0</v>
      </c>
      <c r="O35" s="87">
        <v>0</v>
      </c>
      <c r="P35" s="87">
        <v>0</v>
      </c>
      <c r="Q35" s="87">
        <v>0</v>
      </c>
    </row>
    <row r="36" spans="1:17" x14ac:dyDescent="0.25">
      <c r="A36" s="156" t="s">
        <v>212</v>
      </c>
      <c r="B36" s="204">
        <v>1021.9302811483591</v>
      </c>
      <c r="C36" s="204">
        <v>574.81598301050519</v>
      </c>
      <c r="D36" s="204">
        <v>483.14508599060252</v>
      </c>
      <c r="E36" s="204">
        <v>508.14792020597986</v>
      </c>
      <c r="F36" s="204">
        <v>481.20007416297091</v>
      </c>
      <c r="G36" s="204">
        <v>548.36087473643147</v>
      </c>
      <c r="H36" s="204">
        <v>538.41103863463786</v>
      </c>
      <c r="I36" s="204">
        <v>534.725152852831</v>
      </c>
      <c r="J36" s="204">
        <v>578.14371810354032</v>
      </c>
      <c r="K36" s="204">
        <v>491.48279976128549</v>
      </c>
      <c r="L36" s="204">
        <v>436.75646572338559</v>
      </c>
      <c r="M36" s="204">
        <v>464.7898758420198</v>
      </c>
      <c r="N36" s="204">
        <v>392.2281053978034</v>
      </c>
      <c r="O36" s="204">
        <v>636.222421519514</v>
      </c>
      <c r="P36" s="204">
        <v>662.78957637048859</v>
      </c>
      <c r="Q36" s="204">
        <v>808.8320922411865</v>
      </c>
    </row>
    <row r="37" spans="1:17" x14ac:dyDescent="0.25">
      <c r="A37" s="84" t="s">
        <v>33</v>
      </c>
      <c r="B37" s="83">
        <v>514.38236468084551</v>
      </c>
      <c r="C37" s="83">
        <v>333.64319767720508</v>
      </c>
      <c r="D37" s="83">
        <v>160.83637319954383</v>
      </c>
      <c r="E37" s="83">
        <v>194.55084841399253</v>
      </c>
      <c r="F37" s="83">
        <v>266.18647772378051</v>
      </c>
      <c r="G37" s="83">
        <v>197.88007989779695</v>
      </c>
      <c r="H37" s="83">
        <v>179.14004908189409</v>
      </c>
      <c r="I37" s="83">
        <v>122.99479803694626</v>
      </c>
      <c r="J37" s="83">
        <v>264.55318146412725</v>
      </c>
      <c r="K37" s="83">
        <v>285.59555912702427</v>
      </c>
      <c r="L37" s="83">
        <v>244.26554966504978</v>
      </c>
      <c r="M37" s="83">
        <v>249.27748703785502</v>
      </c>
      <c r="N37" s="83">
        <v>168.51538190019022</v>
      </c>
      <c r="O37" s="83">
        <v>208.08133652362261</v>
      </c>
      <c r="P37" s="83">
        <v>213.09392271899105</v>
      </c>
      <c r="Q37" s="83">
        <v>212.29482172553548</v>
      </c>
    </row>
    <row r="38" spans="1:17" x14ac:dyDescent="0.25">
      <c r="A38" s="84" t="s">
        <v>30</v>
      </c>
      <c r="B38" s="208">
        <v>0</v>
      </c>
      <c r="C38" s="208">
        <v>0</v>
      </c>
      <c r="D38" s="208">
        <v>0</v>
      </c>
      <c r="E38" s="208">
        <v>0</v>
      </c>
      <c r="F38" s="208">
        <v>0</v>
      </c>
      <c r="G38" s="208">
        <v>0</v>
      </c>
      <c r="H38" s="208">
        <v>0</v>
      </c>
      <c r="I38" s="208">
        <v>0</v>
      </c>
      <c r="J38" s="208">
        <v>0</v>
      </c>
      <c r="K38" s="208">
        <v>0</v>
      </c>
      <c r="L38" s="208">
        <v>0</v>
      </c>
      <c r="M38" s="208">
        <v>0</v>
      </c>
      <c r="N38" s="208">
        <v>0</v>
      </c>
      <c r="O38" s="208">
        <v>0</v>
      </c>
      <c r="P38" s="208">
        <v>0</v>
      </c>
      <c r="Q38" s="208">
        <v>0</v>
      </c>
    </row>
    <row r="39" spans="1:17" x14ac:dyDescent="0.25">
      <c r="A39" s="84" t="s">
        <v>125</v>
      </c>
      <c r="B39" s="208">
        <v>0</v>
      </c>
      <c r="C39" s="208">
        <v>1.1022005708127836E-14</v>
      </c>
      <c r="D39" s="208">
        <v>0</v>
      </c>
      <c r="E39" s="208">
        <v>0</v>
      </c>
      <c r="F39" s="208">
        <v>0</v>
      </c>
      <c r="G39" s="208">
        <v>3.9954770691963406E-14</v>
      </c>
      <c r="H39" s="208">
        <v>0</v>
      </c>
      <c r="I39" s="208">
        <v>0</v>
      </c>
      <c r="J39" s="208">
        <v>0</v>
      </c>
      <c r="K39" s="208">
        <v>0</v>
      </c>
      <c r="L39" s="208">
        <v>1.4466382491917784E-14</v>
      </c>
      <c r="M39" s="208">
        <v>0</v>
      </c>
      <c r="N39" s="208">
        <v>1.5844133205433765E-14</v>
      </c>
      <c r="O39" s="208">
        <v>0</v>
      </c>
      <c r="P39" s="208">
        <v>0</v>
      </c>
      <c r="Q39" s="208">
        <v>0</v>
      </c>
    </row>
    <row r="40" spans="1:17" x14ac:dyDescent="0.25">
      <c r="A40" s="84" t="s">
        <v>29</v>
      </c>
      <c r="B40" s="208">
        <v>0</v>
      </c>
      <c r="C40" s="208">
        <v>38.670955445719329</v>
      </c>
      <c r="D40" s="208">
        <v>6.0524251928288049</v>
      </c>
      <c r="E40" s="208">
        <v>72.918088143197252</v>
      </c>
      <c r="F40" s="208">
        <v>0</v>
      </c>
      <c r="G40" s="208">
        <v>70.026085584606463</v>
      </c>
      <c r="H40" s="208">
        <v>138.95492472072453</v>
      </c>
      <c r="I40" s="208">
        <v>142.4233989549582</v>
      </c>
      <c r="J40" s="208">
        <v>140.88627257737272</v>
      </c>
      <c r="K40" s="208">
        <v>78.924955285708592</v>
      </c>
      <c r="L40" s="208">
        <v>12.14632376755806</v>
      </c>
      <c r="M40" s="208">
        <v>0</v>
      </c>
      <c r="N40" s="208">
        <v>0</v>
      </c>
      <c r="O40" s="208">
        <v>0</v>
      </c>
      <c r="P40" s="208">
        <v>2.8773376180857162</v>
      </c>
      <c r="Q40" s="208">
        <v>2.860532425473242</v>
      </c>
    </row>
    <row r="41" spans="1:17" x14ac:dyDescent="0.25">
      <c r="A41" s="84" t="s">
        <v>28</v>
      </c>
      <c r="B41" s="208">
        <v>0</v>
      </c>
      <c r="C41" s="208">
        <v>0</v>
      </c>
      <c r="D41" s="208">
        <v>0</v>
      </c>
      <c r="E41" s="208">
        <v>0</v>
      </c>
      <c r="F41" s="208">
        <v>0</v>
      </c>
      <c r="G41" s="208">
        <v>0</v>
      </c>
      <c r="H41" s="208">
        <v>0</v>
      </c>
      <c r="I41" s="208">
        <v>0</v>
      </c>
      <c r="J41" s="208">
        <v>0</v>
      </c>
      <c r="K41" s="208">
        <v>0</v>
      </c>
      <c r="L41" s="208">
        <v>0</v>
      </c>
      <c r="M41" s="208">
        <v>0</v>
      </c>
      <c r="N41" s="208">
        <v>0</v>
      </c>
      <c r="O41" s="208">
        <v>0</v>
      </c>
      <c r="P41" s="208">
        <v>0</v>
      </c>
      <c r="Q41" s="208">
        <v>0</v>
      </c>
    </row>
    <row r="42" spans="1:17" x14ac:dyDescent="0.25">
      <c r="A42" s="84" t="s">
        <v>26</v>
      </c>
      <c r="B42" s="208">
        <v>40.212252534022078</v>
      </c>
      <c r="C42" s="208">
        <v>202.50182988758081</v>
      </c>
      <c r="D42" s="208">
        <v>316.2562875982299</v>
      </c>
      <c r="E42" s="208">
        <v>240.67898364879008</v>
      </c>
      <c r="F42" s="208">
        <v>215.01359643919039</v>
      </c>
      <c r="G42" s="208">
        <v>280.45470925402799</v>
      </c>
      <c r="H42" s="208">
        <v>220.31606483201926</v>
      </c>
      <c r="I42" s="208">
        <v>269.30695586092656</v>
      </c>
      <c r="J42" s="208">
        <v>172.70426406204038</v>
      </c>
      <c r="K42" s="208">
        <v>126.96228534855267</v>
      </c>
      <c r="L42" s="208">
        <v>180.34459229077771</v>
      </c>
      <c r="M42" s="208">
        <v>215.51238880416477</v>
      </c>
      <c r="N42" s="208">
        <v>223.71272349761315</v>
      </c>
      <c r="O42" s="208">
        <v>187.61515724699407</v>
      </c>
      <c r="P42" s="208">
        <v>199.91701348737067</v>
      </c>
      <c r="Q42" s="208">
        <v>119.47207958697135</v>
      </c>
    </row>
    <row r="43" spans="1:17" x14ac:dyDescent="0.25">
      <c r="A43" s="84" t="s">
        <v>86</v>
      </c>
      <c r="B43" s="208">
        <v>467.33566393349145</v>
      </c>
      <c r="C43" s="208">
        <v>0</v>
      </c>
      <c r="D43" s="208">
        <v>0</v>
      </c>
      <c r="E43" s="208">
        <v>0</v>
      </c>
      <c r="F43" s="208">
        <v>0</v>
      </c>
      <c r="G43" s="208">
        <v>0</v>
      </c>
      <c r="H43" s="208">
        <v>0</v>
      </c>
      <c r="I43" s="208">
        <v>0</v>
      </c>
      <c r="J43" s="208">
        <v>0</v>
      </c>
      <c r="K43" s="208">
        <v>0</v>
      </c>
      <c r="L43" s="208">
        <v>0</v>
      </c>
      <c r="M43" s="208">
        <v>0</v>
      </c>
      <c r="N43" s="208">
        <v>0</v>
      </c>
      <c r="O43" s="208">
        <v>240.52592774889735</v>
      </c>
      <c r="P43" s="208">
        <v>246.90130254604119</v>
      </c>
      <c r="Q43" s="208">
        <v>474.20465850320647</v>
      </c>
    </row>
    <row r="44" spans="1:17" x14ac:dyDescent="0.25">
      <c r="A44" s="175" t="s">
        <v>211</v>
      </c>
      <c r="B44" s="255">
        <v>0</v>
      </c>
      <c r="C44" s="255">
        <v>0</v>
      </c>
      <c r="D44" s="255">
        <v>0</v>
      </c>
      <c r="E44" s="255">
        <v>0</v>
      </c>
      <c r="F44" s="255">
        <v>0</v>
      </c>
      <c r="G44" s="255">
        <v>0</v>
      </c>
      <c r="H44" s="255">
        <v>0</v>
      </c>
      <c r="I44" s="255">
        <v>0</v>
      </c>
      <c r="J44" s="255">
        <v>0</v>
      </c>
      <c r="K44" s="255">
        <v>0</v>
      </c>
      <c r="L44" s="255">
        <v>0</v>
      </c>
      <c r="M44" s="255">
        <v>0</v>
      </c>
      <c r="N44" s="255">
        <v>0</v>
      </c>
      <c r="O44" s="255">
        <v>0</v>
      </c>
      <c r="P44" s="255">
        <v>0</v>
      </c>
      <c r="Q44" s="255">
        <v>0</v>
      </c>
    </row>
    <row r="45" spans="1:17" x14ac:dyDescent="0.25">
      <c r="A45" s="177" t="s">
        <v>98</v>
      </c>
      <c r="B45" s="176">
        <v>1747.1827500000004</v>
      </c>
      <c r="C45" s="176">
        <v>1812.1178700000003</v>
      </c>
      <c r="D45" s="176">
        <v>1844.1586200000002</v>
      </c>
      <c r="E45" s="176">
        <v>1513.04856</v>
      </c>
      <c r="F45" s="176">
        <v>1910.3798400000001</v>
      </c>
      <c r="G45" s="176">
        <v>2067.2131700000004</v>
      </c>
      <c r="H45" s="176">
        <v>2270.3220700000002</v>
      </c>
      <c r="I45" s="176">
        <v>2410.5209599999998</v>
      </c>
      <c r="J45" s="176">
        <v>2491.3931200000002</v>
      </c>
      <c r="K45" s="176">
        <v>1924.5015300000002</v>
      </c>
      <c r="L45" s="176">
        <v>1611.89462</v>
      </c>
      <c r="M45" s="176">
        <v>2023.0216999999998</v>
      </c>
      <c r="N45" s="176">
        <v>1831.4955200000002</v>
      </c>
      <c r="O45" s="176">
        <v>1797.42983</v>
      </c>
      <c r="P45" s="176">
        <v>1933.6033400000001</v>
      </c>
      <c r="Q45" s="176">
        <v>1956.5728899999999</v>
      </c>
    </row>
    <row r="46" spans="1:17" x14ac:dyDescent="0.25">
      <c r="A46" s="40"/>
      <c r="B46" s="40"/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</row>
    <row r="47" spans="1:17" ht="12.75" x14ac:dyDescent="0.25">
      <c r="A47" s="97" t="s">
        <v>37</v>
      </c>
      <c r="B47" s="96">
        <v>781.07250754460097</v>
      </c>
      <c r="C47" s="96">
        <v>701.66301663049865</v>
      </c>
      <c r="D47" s="96">
        <v>629.03936794443518</v>
      </c>
      <c r="E47" s="96">
        <v>614.62179280322857</v>
      </c>
      <c r="F47" s="96">
        <v>606.55559897520448</v>
      </c>
      <c r="G47" s="96">
        <v>627.0457271629806</v>
      </c>
      <c r="H47" s="96">
        <v>463.24540320352702</v>
      </c>
      <c r="I47" s="96">
        <v>453.53226286017821</v>
      </c>
      <c r="J47" s="96">
        <v>540.495073365488</v>
      </c>
      <c r="K47" s="96">
        <v>374.49379071568808</v>
      </c>
      <c r="L47" s="96">
        <v>516.17883281809327</v>
      </c>
      <c r="M47" s="96">
        <v>507.43306522867874</v>
      </c>
      <c r="N47" s="96">
        <v>460.63370290055377</v>
      </c>
      <c r="O47" s="96">
        <v>351.36383172155968</v>
      </c>
      <c r="P47" s="96">
        <v>433.79827957219265</v>
      </c>
      <c r="Q47" s="96">
        <v>401.3070354612251</v>
      </c>
    </row>
    <row r="48" spans="1:17" x14ac:dyDescent="0.25">
      <c r="A48" s="132" t="s">
        <v>83</v>
      </c>
      <c r="B48" s="160">
        <v>0</v>
      </c>
      <c r="C48" s="160">
        <v>0</v>
      </c>
      <c r="D48" s="160">
        <v>0</v>
      </c>
      <c r="E48" s="160">
        <v>0</v>
      </c>
      <c r="F48" s="160">
        <v>0</v>
      </c>
      <c r="G48" s="160">
        <v>0</v>
      </c>
      <c r="H48" s="160">
        <v>0</v>
      </c>
      <c r="I48" s="160">
        <v>0</v>
      </c>
      <c r="J48" s="160">
        <v>0</v>
      </c>
      <c r="K48" s="160">
        <v>0</v>
      </c>
      <c r="L48" s="160">
        <v>0</v>
      </c>
      <c r="M48" s="160">
        <v>0</v>
      </c>
      <c r="N48" s="160">
        <v>0</v>
      </c>
      <c r="O48" s="160">
        <v>0</v>
      </c>
      <c r="P48" s="160">
        <v>0</v>
      </c>
      <c r="Q48" s="160">
        <v>0</v>
      </c>
    </row>
    <row r="49" spans="1:17" x14ac:dyDescent="0.25">
      <c r="A49" s="76" t="s">
        <v>82</v>
      </c>
      <c r="B49" s="159">
        <v>0</v>
      </c>
      <c r="C49" s="159">
        <v>0</v>
      </c>
      <c r="D49" s="159">
        <v>0</v>
      </c>
      <c r="E49" s="159">
        <v>0</v>
      </c>
      <c r="F49" s="159">
        <v>0</v>
      </c>
      <c r="G49" s="159">
        <v>0</v>
      </c>
      <c r="H49" s="159">
        <v>0</v>
      </c>
      <c r="I49" s="159">
        <v>0</v>
      </c>
      <c r="J49" s="159">
        <v>0</v>
      </c>
      <c r="K49" s="159">
        <v>0</v>
      </c>
      <c r="L49" s="159">
        <v>0</v>
      </c>
      <c r="M49" s="159">
        <v>0</v>
      </c>
      <c r="N49" s="159">
        <v>0</v>
      </c>
      <c r="O49" s="159">
        <v>0</v>
      </c>
      <c r="P49" s="159">
        <v>0</v>
      </c>
      <c r="Q49" s="159">
        <v>0</v>
      </c>
    </row>
    <row r="50" spans="1:17" x14ac:dyDescent="0.25">
      <c r="A50" s="76" t="s">
        <v>81</v>
      </c>
      <c r="B50" s="159">
        <v>0</v>
      </c>
      <c r="C50" s="159">
        <v>0</v>
      </c>
      <c r="D50" s="159">
        <v>0</v>
      </c>
      <c r="E50" s="159">
        <v>0</v>
      </c>
      <c r="F50" s="159">
        <v>0</v>
      </c>
      <c r="G50" s="159">
        <v>0</v>
      </c>
      <c r="H50" s="159">
        <v>0</v>
      </c>
      <c r="I50" s="159">
        <v>0</v>
      </c>
      <c r="J50" s="159">
        <v>0</v>
      </c>
      <c r="K50" s="159">
        <v>0</v>
      </c>
      <c r="L50" s="159">
        <v>0</v>
      </c>
      <c r="M50" s="159">
        <v>0</v>
      </c>
      <c r="N50" s="159">
        <v>0</v>
      </c>
      <c r="O50" s="159">
        <v>0</v>
      </c>
      <c r="P50" s="159">
        <v>0</v>
      </c>
      <c r="Q50" s="159">
        <v>0</v>
      </c>
    </row>
    <row r="51" spans="1:17" x14ac:dyDescent="0.25">
      <c r="A51" s="76" t="s">
        <v>80</v>
      </c>
      <c r="B51" s="159">
        <v>0</v>
      </c>
      <c r="C51" s="159">
        <v>0</v>
      </c>
      <c r="D51" s="159">
        <v>0</v>
      </c>
      <c r="E51" s="159">
        <v>0</v>
      </c>
      <c r="F51" s="159">
        <v>0</v>
      </c>
      <c r="G51" s="159">
        <v>0</v>
      </c>
      <c r="H51" s="159">
        <v>0</v>
      </c>
      <c r="I51" s="159">
        <v>0</v>
      </c>
      <c r="J51" s="159">
        <v>0</v>
      </c>
      <c r="K51" s="159">
        <v>0</v>
      </c>
      <c r="L51" s="159">
        <v>0</v>
      </c>
      <c r="M51" s="159">
        <v>0</v>
      </c>
      <c r="N51" s="159">
        <v>0</v>
      </c>
      <c r="O51" s="159">
        <v>0</v>
      </c>
      <c r="P51" s="159">
        <v>0</v>
      </c>
      <c r="Q51" s="159">
        <v>0</v>
      </c>
    </row>
    <row r="52" spans="1:17" x14ac:dyDescent="0.25">
      <c r="A52" s="129" t="s">
        <v>79</v>
      </c>
      <c r="B52" s="158">
        <v>0.79658062108550132</v>
      </c>
      <c r="C52" s="158">
        <v>0.55019968408075515</v>
      </c>
      <c r="D52" s="158">
        <v>0.36427860116093935</v>
      </c>
      <c r="E52" s="158">
        <v>0.30954005794089146</v>
      </c>
      <c r="F52" s="158">
        <v>0.1546276000322267</v>
      </c>
      <c r="G52" s="158">
        <v>0.2450129795304066</v>
      </c>
      <c r="H52" s="158">
        <v>0.16896533262279104</v>
      </c>
      <c r="I52" s="158">
        <v>0.25934743051159337</v>
      </c>
      <c r="J52" s="158">
        <v>0.24270026773988823</v>
      </c>
      <c r="K52" s="158">
        <v>0.15947931686686395</v>
      </c>
      <c r="L52" s="158">
        <v>0.27476494288391606</v>
      </c>
      <c r="M52" s="158">
        <v>0.26942507373913926</v>
      </c>
      <c r="N52" s="158">
        <v>0.23734748630866831</v>
      </c>
      <c r="O52" s="158">
        <v>7.9526859517766446E-2</v>
      </c>
      <c r="P52" s="158">
        <v>0.28224850446645555</v>
      </c>
      <c r="Q52" s="158">
        <v>0.27068629839115244</v>
      </c>
    </row>
    <row r="53" spans="1:17" x14ac:dyDescent="0.25">
      <c r="A53" s="92" t="s">
        <v>125</v>
      </c>
      <c r="B53" s="91">
        <v>0.3729960443755807</v>
      </c>
      <c r="C53" s="91">
        <v>0.25762904638473277</v>
      </c>
      <c r="D53" s="91">
        <v>0.17057216016445881</v>
      </c>
      <c r="E53" s="91">
        <v>0.14494103186995297</v>
      </c>
      <c r="F53" s="91">
        <v>7.240382409091943E-2</v>
      </c>
      <c r="G53" s="91">
        <v>0.11472645676589655</v>
      </c>
      <c r="H53" s="91">
        <v>7.9117416412946714E-2</v>
      </c>
      <c r="I53" s="91">
        <v>0.1214385124859973</v>
      </c>
      <c r="J53" s="91">
        <v>0.11364353769052588</v>
      </c>
      <c r="K53" s="91">
        <v>7.4675623253299322E-2</v>
      </c>
      <c r="L53" s="91">
        <v>0.1286577078527531</v>
      </c>
      <c r="M53" s="91">
        <v>0.1261573331062889</v>
      </c>
      <c r="N53" s="91">
        <v>0.11113711681183142</v>
      </c>
      <c r="O53" s="91">
        <v>3.7238169290783538E-2</v>
      </c>
      <c r="P53" s="91">
        <v>0.13216185896343988</v>
      </c>
      <c r="Q53" s="91">
        <v>0.12674789706656805</v>
      </c>
    </row>
    <row r="54" spans="1:17" x14ac:dyDescent="0.25">
      <c r="A54" s="92" t="s">
        <v>26</v>
      </c>
      <c r="B54" s="91">
        <v>0.42358457670992061</v>
      </c>
      <c r="C54" s="91">
        <v>0.29257063769602237</v>
      </c>
      <c r="D54" s="91">
        <v>0.19370644099648052</v>
      </c>
      <c r="E54" s="91">
        <v>0.16459902607093851</v>
      </c>
      <c r="F54" s="91">
        <v>8.2223775941307281E-2</v>
      </c>
      <c r="G54" s="91">
        <v>0.13028652276451005</v>
      </c>
      <c r="H54" s="91">
        <v>8.9847916209844322E-2</v>
      </c>
      <c r="I54" s="91">
        <v>0.1379089180255961</v>
      </c>
      <c r="J54" s="91">
        <v>0.12905673004936236</v>
      </c>
      <c r="K54" s="91">
        <v>8.4803693613564615E-2</v>
      </c>
      <c r="L54" s="91">
        <v>0.14610723503116294</v>
      </c>
      <c r="M54" s="91">
        <v>0.14326774063285036</v>
      </c>
      <c r="N54" s="91">
        <v>0.12621036949683689</v>
      </c>
      <c r="O54" s="91">
        <v>4.2288690226982908E-2</v>
      </c>
      <c r="P54" s="91">
        <v>0.1500866455030157</v>
      </c>
      <c r="Q54" s="91">
        <v>0.14393840132458435</v>
      </c>
    </row>
    <row r="55" spans="1:17" x14ac:dyDescent="0.25">
      <c r="A55" s="92" t="s">
        <v>126</v>
      </c>
      <c r="B55" s="91">
        <v>0</v>
      </c>
      <c r="C55" s="91">
        <v>0</v>
      </c>
      <c r="D55" s="91">
        <v>0</v>
      </c>
      <c r="E55" s="91">
        <v>0</v>
      </c>
      <c r="F55" s="91">
        <v>0</v>
      </c>
      <c r="G55" s="91">
        <v>0</v>
      </c>
      <c r="H55" s="91">
        <v>0</v>
      </c>
      <c r="I55" s="91">
        <v>0</v>
      </c>
      <c r="J55" s="91">
        <v>0</v>
      </c>
      <c r="K55" s="91">
        <v>0</v>
      </c>
      <c r="L55" s="91">
        <v>0</v>
      </c>
      <c r="M55" s="91">
        <v>0</v>
      </c>
      <c r="N55" s="91">
        <v>0</v>
      </c>
      <c r="O55" s="91">
        <v>0</v>
      </c>
      <c r="P55" s="91">
        <v>0</v>
      </c>
      <c r="Q55" s="91">
        <v>0</v>
      </c>
    </row>
    <row r="56" spans="1:17" x14ac:dyDescent="0.25">
      <c r="A56" s="92" t="s">
        <v>21</v>
      </c>
      <c r="B56" s="157">
        <v>0</v>
      </c>
      <c r="C56" s="157">
        <v>0</v>
      </c>
      <c r="D56" s="157">
        <v>0</v>
      </c>
      <c r="E56" s="157">
        <v>0</v>
      </c>
      <c r="F56" s="157">
        <v>0</v>
      </c>
      <c r="G56" s="157">
        <v>0</v>
      </c>
      <c r="H56" s="157">
        <v>0</v>
      </c>
      <c r="I56" s="157">
        <v>0</v>
      </c>
      <c r="J56" s="157">
        <v>0</v>
      </c>
      <c r="K56" s="157">
        <v>0</v>
      </c>
      <c r="L56" s="157">
        <v>0</v>
      </c>
      <c r="M56" s="157">
        <v>0</v>
      </c>
      <c r="N56" s="157">
        <v>0</v>
      </c>
      <c r="O56" s="157">
        <v>0</v>
      </c>
      <c r="P56" s="157">
        <v>0</v>
      </c>
      <c r="Q56" s="157">
        <v>0</v>
      </c>
    </row>
    <row r="57" spans="1:17" x14ac:dyDescent="0.25">
      <c r="A57" s="156" t="s">
        <v>210</v>
      </c>
      <c r="B57" s="204">
        <v>0</v>
      </c>
      <c r="C57" s="204">
        <v>0</v>
      </c>
      <c r="D57" s="204">
        <v>0</v>
      </c>
      <c r="E57" s="204">
        <v>0</v>
      </c>
      <c r="F57" s="204">
        <v>0</v>
      </c>
      <c r="G57" s="204">
        <v>0</v>
      </c>
      <c r="H57" s="204">
        <v>0</v>
      </c>
      <c r="I57" s="204">
        <v>0</v>
      </c>
      <c r="J57" s="204">
        <v>0</v>
      </c>
      <c r="K57" s="204">
        <v>0</v>
      </c>
      <c r="L57" s="204">
        <v>0</v>
      </c>
      <c r="M57" s="204">
        <v>0</v>
      </c>
      <c r="N57" s="204">
        <v>0</v>
      </c>
      <c r="O57" s="204">
        <v>0</v>
      </c>
      <c r="P57" s="204">
        <v>0</v>
      </c>
      <c r="Q57" s="204">
        <v>0</v>
      </c>
    </row>
    <row r="58" spans="1:17" x14ac:dyDescent="0.25">
      <c r="A58" s="156" t="s">
        <v>209</v>
      </c>
      <c r="B58" s="204">
        <v>71.053315676676903</v>
      </c>
      <c r="C58" s="204">
        <v>44.267153990637986</v>
      </c>
      <c r="D58" s="204">
        <v>23.569693080412797</v>
      </c>
      <c r="E58" s="204">
        <v>19.369530473991919</v>
      </c>
      <c r="F58" s="204">
        <v>11.001781888113188</v>
      </c>
      <c r="G58" s="204">
        <v>19.608584099811484</v>
      </c>
      <c r="H58" s="204">
        <v>12.593436986721507</v>
      </c>
      <c r="I58" s="204">
        <v>18.280103792926202</v>
      </c>
      <c r="J58" s="204">
        <v>16.976521910242671</v>
      </c>
      <c r="K58" s="204">
        <v>10.378048148148096</v>
      </c>
      <c r="L58" s="204">
        <v>15.892149865515472</v>
      </c>
      <c r="M58" s="204">
        <v>12.936478329071601</v>
      </c>
      <c r="N58" s="204">
        <v>11.601814934910436</v>
      </c>
      <c r="O58" s="204">
        <v>5.3305360638122652</v>
      </c>
      <c r="P58" s="204">
        <v>16.581352955144286</v>
      </c>
      <c r="Q58" s="204">
        <v>20.167338817045092</v>
      </c>
    </row>
    <row r="59" spans="1:17" x14ac:dyDescent="0.25">
      <c r="A59" s="152" t="s">
        <v>225</v>
      </c>
      <c r="B59" s="151">
        <v>58.581138517283925</v>
      </c>
      <c r="C59" s="151">
        <v>42.749822446565311</v>
      </c>
      <c r="D59" s="151">
        <v>23.464362076601603</v>
      </c>
      <c r="E59" s="151">
        <v>18.080596557093152</v>
      </c>
      <c r="F59" s="151">
        <v>11.001781888113188</v>
      </c>
      <c r="G59" s="151">
        <v>16.540300276185746</v>
      </c>
      <c r="H59" s="151">
        <v>10.477493587177182</v>
      </c>
      <c r="I59" s="151">
        <v>15.032310442293245</v>
      </c>
      <c r="J59" s="151">
        <v>13.937200046873713</v>
      </c>
      <c r="K59" s="151">
        <v>8.8649231851366803</v>
      </c>
      <c r="L59" s="151">
        <v>15.654571543792091</v>
      </c>
      <c r="M59" s="151">
        <v>12.936478329071601</v>
      </c>
      <c r="N59" s="151">
        <v>11.601814934910436</v>
      </c>
      <c r="O59" s="151">
        <v>5.3305360638122652</v>
      </c>
      <c r="P59" s="151">
        <v>16.362663151218015</v>
      </c>
      <c r="Q59" s="151">
        <v>19.931841919794799</v>
      </c>
    </row>
    <row r="60" spans="1:17" x14ac:dyDescent="0.25">
      <c r="A60" s="154" t="s">
        <v>33</v>
      </c>
      <c r="B60" s="83">
        <v>0</v>
      </c>
      <c r="C60" s="83">
        <v>0</v>
      </c>
      <c r="D60" s="83">
        <v>0</v>
      </c>
      <c r="E60" s="83">
        <v>0</v>
      </c>
      <c r="F60" s="83">
        <v>0</v>
      </c>
      <c r="G60" s="83">
        <v>0</v>
      </c>
      <c r="H60" s="83">
        <v>0</v>
      </c>
      <c r="I60" s="83">
        <v>0</v>
      </c>
      <c r="J60" s="83">
        <v>0</v>
      </c>
      <c r="K60" s="83">
        <v>0</v>
      </c>
      <c r="L60" s="83">
        <v>0</v>
      </c>
      <c r="M60" s="83">
        <v>0</v>
      </c>
      <c r="N60" s="83">
        <v>0</v>
      </c>
      <c r="O60" s="83">
        <v>0</v>
      </c>
      <c r="P60" s="83">
        <v>0</v>
      </c>
      <c r="Q60" s="83">
        <v>0</v>
      </c>
    </row>
    <row r="61" spans="1:17" x14ac:dyDescent="0.25">
      <c r="A61" s="154" t="s">
        <v>30</v>
      </c>
      <c r="B61" s="208">
        <v>0</v>
      </c>
      <c r="C61" s="208">
        <v>0</v>
      </c>
      <c r="D61" s="208">
        <v>0</v>
      </c>
      <c r="E61" s="208">
        <v>0</v>
      </c>
      <c r="F61" s="208">
        <v>0</v>
      </c>
      <c r="G61" s="208">
        <v>0</v>
      </c>
      <c r="H61" s="208">
        <v>0</v>
      </c>
      <c r="I61" s="208">
        <v>0</v>
      </c>
      <c r="J61" s="208">
        <v>0</v>
      </c>
      <c r="K61" s="208">
        <v>0</v>
      </c>
      <c r="L61" s="208">
        <v>0</v>
      </c>
      <c r="M61" s="208">
        <v>0</v>
      </c>
      <c r="N61" s="208">
        <v>2.9029881763715544</v>
      </c>
      <c r="O61" s="208">
        <v>0</v>
      </c>
      <c r="P61" s="208">
        <v>2.900925326274852</v>
      </c>
      <c r="Q61" s="208">
        <v>2.9025594461268298</v>
      </c>
    </row>
    <row r="62" spans="1:17" x14ac:dyDescent="0.25">
      <c r="A62" s="154" t="s">
        <v>125</v>
      </c>
      <c r="B62" s="208">
        <v>11.114236066792429</v>
      </c>
      <c r="C62" s="208">
        <v>8.4114812688479201</v>
      </c>
      <c r="D62" s="208">
        <v>5.1258955148782208</v>
      </c>
      <c r="E62" s="208">
        <v>11.736246594881347</v>
      </c>
      <c r="F62" s="208">
        <v>11.001781888113188</v>
      </c>
      <c r="G62" s="208">
        <v>5.2957940838569177</v>
      </c>
      <c r="H62" s="208">
        <v>2.1328432691117762</v>
      </c>
      <c r="I62" s="208">
        <v>5.1543299314038675</v>
      </c>
      <c r="J62" s="208">
        <v>5.274726033882577</v>
      </c>
      <c r="K62" s="208">
        <v>2.3346628884573728</v>
      </c>
      <c r="L62" s="208">
        <v>2.3860396427808235</v>
      </c>
      <c r="M62" s="208">
        <v>2.3473858841676263</v>
      </c>
      <c r="N62" s="208">
        <v>2.4033304098101862</v>
      </c>
      <c r="O62" s="208">
        <v>5.3305360638122652</v>
      </c>
      <c r="P62" s="208">
        <v>5.3735059970552346</v>
      </c>
      <c r="Q62" s="208">
        <v>5.33985132727818</v>
      </c>
    </row>
    <row r="63" spans="1:17" x14ac:dyDescent="0.25">
      <c r="A63" s="154" t="s">
        <v>29</v>
      </c>
      <c r="B63" s="208">
        <v>0</v>
      </c>
      <c r="C63" s="208">
        <v>0</v>
      </c>
      <c r="D63" s="208">
        <v>0</v>
      </c>
      <c r="E63" s="208">
        <v>0</v>
      </c>
      <c r="F63" s="208">
        <v>0</v>
      </c>
      <c r="G63" s="208">
        <v>0</v>
      </c>
      <c r="H63" s="208">
        <v>0</v>
      </c>
      <c r="I63" s="208">
        <v>0</v>
      </c>
      <c r="J63" s="208">
        <v>0</v>
      </c>
      <c r="K63" s="208">
        <v>0</v>
      </c>
      <c r="L63" s="208">
        <v>0</v>
      </c>
      <c r="M63" s="208">
        <v>0</v>
      </c>
      <c r="N63" s="208">
        <v>0</v>
      </c>
      <c r="O63" s="208">
        <v>0</v>
      </c>
      <c r="P63" s="208">
        <v>0</v>
      </c>
      <c r="Q63" s="208">
        <v>0</v>
      </c>
    </row>
    <row r="64" spans="1:17" x14ac:dyDescent="0.25">
      <c r="A64" s="154" t="s">
        <v>26</v>
      </c>
      <c r="B64" s="208">
        <v>47.466902450491496</v>
      </c>
      <c r="C64" s="208">
        <v>34.338341177717389</v>
      </c>
      <c r="D64" s="208">
        <v>18.338466561723383</v>
      </c>
      <c r="E64" s="208">
        <v>6.3443499622118029</v>
      </c>
      <c r="F64" s="208">
        <v>0</v>
      </c>
      <c r="G64" s="208">
        <v>11.24450619232883</v>
      </c>
      <c r="H64" s="208">
        <v>8.3446503180654066</v>
      </c>
      <c r="I64" s="208">
        <v>9.8779805108893779</v>
      </c>
      <c r="J64" s="208">
        <v>8.6624740129911348</v>
      </c>
      <c r="K64" s="208">
        <v>6.530260296679308</v>
      </c>
      <c r="L64" s="208">
        <v>13.268531901011269</v>
      </c>
      <c r="M64" s="208">
        <v>10.589092444903974</v>
      </c>
      <c r="N64" s="208">
        <v>6.2954963487286948</v>
      </c>
      <c r="O64" s="208">
        <v>0</v>
      </c>
      <c r="P64" s="208">
        <v>8.0882318278879293</v>
      </c>
      <c r="Q64" s="208">
        <v>11.689431146389788</v>
      </c>
    </row>
    <row r="65" spans="1:17" x14ac:dyDescent="0.25">
      <c r="A65" s="152" t="s">
        <v>224</v>
      </c>
      <c r="B65" s="151">
        <v>12.472177159392974</v>
      </c>
      <c r="C65" s="151">
        <v>1.517331544072674</v>
      </c>
      <c r="D65" s="151">
        <v>0.10533100381119537</v>
      </c>
      <c r="E65" s="151">
        <v>1.288933916898767</v>
      </c>
      <c r="F65" s="151">
        <v>0</v>
      </c>
      <c r="G65" s="151">
        <v>3.0682838236257375</v>
      </c>
      <c r="H65" s="151">
        <v>2.1159433995443244</v>
      </c>
      <c r="I65" s="151">
        <v>3.2477933506329562</v>
      </c>
      <c r="J65" s="151">
        <v>3.0393218633689565</v>
      </c>
      <c r="K65" s="151">
        <v>1.5131249630114167</v>
      </c>
      <c r="L65" s="151">
        <v>0.23757832172338175</v>
      </c>
      <c r="M65" s="151">
        <v>0</v>
      </c>
      <c r="N65" s="151">
        <v>0</v>
      </c>
      <c r="O65" s="151">
        <v>0</v>
      </c>
      <c r="P65" s="151">
        <v>0.21868980392627149</v>
      </c>
      <c r="Q65" s="151">
        <v>0.23549689725029344</v>
      </c>
    </row>
    <row r="66" spans="1:17" x14ac:dyDescent="0.25">
      <c r="A66" s="263" t="s">
        <v>33</v>
      </c>
      <c r="B66" s="87">
        <v>12.472177159392974</v>
      </c>
      <c r="C66" s="87">
        <v>0</v>
      </c>
      <c r="D66" s="87">
        <v>0</v>
      </c>
      <c r="E66" s="87">
        <v>0</v>
      </c>
      <c r="F66" s="87">
        <v>0</v>
      </c>
      <c r="G66" s="87">
        <v>0</v>
      </c>
      <c r="H66" s="87">
        <v>0</v>
      </c>
      <c r="I66" s="87">
        <v>0</v>
      </c>
      <c r="J66" s="87">
        <v>0</v>
      </c>
      <c r="K66" s="87">
        <v>0</v>
      </c>
      <c r="L66" s="87">
        <v>0</v>
      </c>
      <c r="M66" s="87">
        <v>0</v>
      </c>
      <c r="N66" s="87">
        <v>0</v>
      </c>
      <c r="O66" s="87">
        <v>0</v>
      </c>
      <c r="P66" s="87">
        <v>0</v>
      </c>
      <c r="Q66" s="87">
        <v>0</v>
      </c>
    </row>
    <row r="67" spans="1:17" x14ac:dyDescent="0.25">
      <c r="A67" s="263" t="s">
        <v>31</v>
      </c>
      <c r="B67" s="87">
        <v>0</v>
      </c>
      <c r="C67" s="87">
        <v>0</v>
      </c>
      <c r="D67" s="87">
        <v>0</v>
      </c>
      <c r="E67" s="87">
        <v>0</v>
      </c>
      <c r="F67" s="87">
        <v>0</v>
      </c>
      <c r="G67" s="87">
        <v>0</v>
      </c>
      <c r="H67" s="87">
        <v>0</v>
      </c>
      <c r="I67" s="87">
        <v>0</v>
      </c>
      <c r="J67" s="87">
        <v>0</v>
      </c>
      <c r="K67" s="87">
        <v>0</v>
      </c>
      <c r="L67" s="87">
        <v>0</v>
      </c>
      <c r="M67" s="87">
        <v>0</v>
      </c>
      <c r="N67" s="87">
        <v>0</v>
      </c>
      <c r="O67" s="87">
        <v>0</v>
      </c>
      <c r="P67" s="87">
        <v>0</v>
      </c>
      <c r="Q67" s="87">
        <v>0</v>
      </c>
    </row>
    <row r="68" spans="1:17" x14ac:dyDescent="0.25">
      <c r="A68" s="263" t="s">
        <v>30</v>
      </c>
      <c r="B68" s="87">
        <v>0</v>
      </c>
      <c r="C68" s="87">
        <v>0</v>
      </c>
      <c r="D68" s="87">
        <v>0</v>
      </c>
      <c r="E68" s="87">
        <v>0</v>
      </c>
      <c r="F68" s="87">
        <v>0</v>
      </c>
      <c r="G68" s="87">
        <v>0</v>
      </c>
      <c r="H68" s="87">
        <v>0</v>
      </c>
      <c r="I68" s="87">
        <v>0</v>
      </c>
      <c r="J68" s="87">
        <v>0</v>
      </c>
      <c r="K68" s="87">
        <v>0</v>
      </c>
      <c r="L68" s="87">
        <v>0</v>
      </c>
      <c r="M68" s="87">
        <v>0</v>
      </c>
      <c r="N68" s="87">
        <v>0</v>
      </c>
      <c r="O68" s="87">
        <v>0</v>
      </c>
      <c r="P68" s="87">
        <v>0</v>
      </c>
      <c r="Q68" s="87">
        <v>0</v>
      </c>
    </row>
    <row r="69" spans="1:17" x14ac:dyDescent="0.25">
      <c r="A69" s="263" t="s">
        <v>125</v>
      </c>
      <c r="B69" s="87">
        <v>0</v>
      </c>
      <c r="C69" s="87">
        <v>0</v>
      </c>
      <c r="D69" s="87">
        <v>0</v>
      </c>
      <c r="E69" s="87">
        <v>0</v>
      </c>
      <c r="F69" s="87">
        <v>0</v>
      </c>
      <c r="G69" s="87">
        <v>0</v>
      </c>
      <c r="H69" s="87">
        <v>0</v>
      </c>
      <c r="I69" s="87">
        <v>0</v>
      </c>
      <c r="J69" s="87">
        <v>0</v>
      </c>
      <c r="K69" s="87">
        <v>0</v>
      </c>
      <c r="L69" s="87">
        <v>0</v>
      </c>
      <c r="M69" s="87">
        <v>0</v>
      </c>
      <c r="N69" s="87">
        <v>0</v>
      </c>
      <c r="O69" s="87">
        <v>0</v>
      </c>
      <c r="P69" s="87">
        <v>0</v>
      </c>
      <c r="Q69" s="87">
        <v>0</v>
      </c>
    </row>
    <row r="70" spans="1:17" x14ac:dyDescent="0.25">
      <c r="A70" s="263" t="s">
        <v>29</v>
      </c>
      <c r="B70" s="87">
        <v>0</v>
      </c>
      <c r="C70" s="87">
        <v>1.517331544072674</v>
      </c>
      <c r="D70" s="87">
        <v>0.10533100381119537</v>
      </c>
      <c r="E70" s="87">
        <v>1.288933916898767</v>
      </c>
      <c r="F70" s="87">
        <v>0</v>
      </c>
      <c r="G70" s="87">
        <v>3.0682838236257375</v>
      </c>
      <c r="H70" s="87">
        <v>2.1159433995443244</v>
      </c>
      <c r="I70" s="87">
        <v>3.2477933506329562</v>
      </c>
      <c r="J70" s="87">
        <v>3.0393218633689565</v>
      </c>
      <c r="K70" s="87">
        <v>1.5131249630114167</v>
      </c>
      <c r="L70" s="87">
        <v>0.23757832172338175</v>
      </c>
      <c r="M70" s="87">
        <v>0</v>
      </c>
      <c r="N70" s="87">
        <v>0</v>
      </c>
      <c r="O70" s="87">
        <v>0</v>
      </c>
      <c r="P70" s="87">
        <v>0.21868980392627149</v>
      </c>
      <c r="Q70" s="87">
        <v>0.23549689725029344</v>
      </c>
    </row>
    <row r="71" spans="1:17" x14ac:dyDescent="0.25">
      <c r="A71" s="263" t="s">
        <v>28</v>
      </c>
      <c r="B71" s="87">
        <v>0</v>
      </c>
      <c r="C71" s="87">
        <v>0</v>
      </c>
      <c r="D71" s="87">
        <v>0</v>
      </c>
      <c r="E71" s="87">
        <v>0</v>
      </c>
      <c r="F71" s="87">
        <v>0</v>
      </c>
      <c r="G71" s="87">
        <v>0</v>
      </c>
      <c r="H71" s="87">
        <v>0</v>
      </c>
      <c r="I71" s="87">
        <v>0</v>
      </c>
      <c r="J71" s="87">
        <v>0</v>
      </c>
      <c r="K71" s="87">
        <v>0</v>
      </c>
      <c r="L71" s="87">
        <v>0</v>
      </c>
      <c r="M71" s="87">
        <v>0</v>
      </c>
      <c r="N71" s="87">
        <v>0</v>
      </c>
      <c r="O71" s="87">
        <v>0</v>
      </c>
      <c r="P71" s="87">
        <v>0</v>
      </c>
      <c r="Q71" s="87">
        <v>0</v>
      </c>
    </row>
    <row r="72" spans="1:17" x14ac:dyDescent="0.25">
      <c r="A72" s="263" t="s">
        <v>26</v>
      </c>
      <c r="B72" s="87">
        <v>0</v>
      </c>
      <c r="C72" s="87">
        <v>0</v>
      </c>
      <c r="D72" s="87">
        <v>0</v>
      </c>
      <c r="E72" s="87">
        <v>0</v>
      </c>
      <c r="F72" s="87">
        <v>0</v>
      </c>
      <c r="G72" s="87">
        <v>0</v>
      </c>
      <c r="H72" s="87">
        <v>0</v>
      </c>
      <c r="I72" s="87">
        <v>0</v>
      </c>
      <c r="J72" s="87">
        <v>0</v>
      </c>
      <c r="K72" s="87">
        <v>0</v>
      </c>
      <c r="L72" s="87">
        <v>0</v>
      </c>
      <c r="M72" s="87">
        <v>0</v>
      </c>
      <c r="N72" s="87">
        <v>0</v>
      </c>
      <c r="O72" s="87">
        <v>0</v>
      </c>
      <c r="P72" s="87">
        <v>0</v>
      </c>
      <c r="Q72" s="87">
        <v>0</v>
      </c>
    </row>
    <row r="73" spans="1:17" x14ac:dyDescent="0.25">
      <c r="A73" s="263" t="s">
        <v>25</v>
      </c>
      <c r="B73" s="87">
        <v>0</v>
      </c>
      <c r="C73" s="87">
        <v>0</v>
      </c>
      <c r="D73" s="87">
        <v>0</v>
      </c>
      <c r="E73" s="87">
        <v>0</v>
      </c>
      <c r="F73" s="87">
        <v>0</v>
      </c>
      <c r="G73" s="87">
        <v>0</v>
      </c>
      <c r="H73" s="87">
        <v>0</v>
      </c>
      <c r="I73" s="87">
        <v>0</v>
      </c>
      <c r="J73" s="87">
        <v>0</v>
      </c>
      <c r="K73" s="87">
        <v>0</v>
      </c>
      <c r="L73" s="87">
        <v>0</v>
      </c>
      <c r="M73" s="87">
        <v>0</v>
      </c>
      <c r="N73" s="87">
        <v>0</v>
      </c>
      <c r="O73" s="87">
        <v>0</v>
      </c>
      <c r="P73" s="87">
        <v>0</v>
      </c>
      <c r="Q73" s="87">
        <v>0</v>
      </c>
    </row>
    <row r="74" spans="1:17" x14ac:dyDescent="0.25">
      <c r="A74" s="263" t="s">
        <v>86</v>
      </c>
      <c r="B74" s="87">
        <v>0</v>
      </c>
      <c r="C74" s="87">
        <v>0</v>
      </c>
      <c r="D74" s="87">
        <v>0</v>
      </c>
      <c r="E74" s="87">
        <v>0</v>
      </c>
      <c r="F74" s="87">
        <v>0</v>
      </c>
      <c r="G74" s="87">
        <v>0</v>
      </c>
      <c r="H74" s="87">
        <v>0</v>
      </c>
      <c r="I74" s="87">
        <v>0</v>
      </c>
      <c r="J74" s="87">
        <v>0</v>
      </c>
      <c r="K74" s="87">
        <v>0</v>
      </c>
      <c r="L74" s="87">
        <v>0</v>
      </c>
      <c r="M74" s="87">
        <v>0</v>
      </c>
      <c r="N74" s="87">
        <v>0</v>
      </c>
      <c r="O74" s="87">
        <v>0</v>
      </c>
      <c r="P74" s="87">
        <v>0</v>
      </c>
      <c r="Q74" s="87">
        <v>0</v>
      </c>
    </row>
    <row r="75" spans="1:17" x14ac:dyDescent="0.25">
      <c r="A75" s="263" t="s">
        <v>22</v>
      </c>
      <c r="B75" s="87">
        <v>0</v>
      </c>
      <c r="C75" s="87">
        <v>0</v>
      </c>
      <c r="D75" s="87">
        <v>0</v>
      </c>
      <c r="E75" s="87">
        <v>0</v>
      </c>
      <c r="F75" s="87">
        <v>0</v>
      </c>
      <c r="G75" s="87">
        <v>0</v>
      </c>
      <c r="H75" s="87">
        <v>0</v>
      </c>
      <c r="I75" s="87">
        <v>0</v>
      </c>
      <c r="J75" s="87">
        <v>0</v>
      </c>
      <c r="K75" s="87">
        <v>0</v>
      </c>
      <c r="L75" s="87">
        <v>0</v>
      </c>
      <c r="M75" s="87">
        <v>0</v>
      </c>
      <c r="N75" s="87">
        <v>0</v>
      </c>
      <c r="O75" s="87">
        <v>0</v>
      </c>
      <c r="P75" s="87">
        <v>0</v>
      </c>
      <c r="Q75" s="87">
        <v>0</v>
      </c>
    </row>
    <row r="76" spans="1:17" x14ac:dyDescent="0.25">
      <c r="A76" s="152" t="s">
        <v>223</v>
      </c>
      <c r="B76" s="261">
        <v>0</v>
      </c>
      <c r="C76" s="261">
        <v>0</v>
      </c>
      <c r="D76" s="261">
        <v>0</v>
      </c>
      <c r="E76" s="261">
        <v>0</v>
      </c>
      <c r="F76" s="261">
        <v>0</v>
      </c>
      <c r="G76" s="261">
        <v>0</v>
      </c>
      <c r="H76" s="261">
        <v>0</v>
      </c>
      <c r="I76" s="261">
        <v>0</v>
      </c>
      <c r="J76" s="261">
        <v>0</v>
      </c>
      <c r="K76" s="261">
        <v>0</v>
      </c>
      <c r="L76" s="261">
        <v>0</v>
      </c>
      <c r="M76" s="261">
        <v>0</v>
      </c>
      <c r="N76" s="261">
        <v>0</v>
      </c>
      <c r="O76" s="261">
        <v>0</v>
      </c>
      <c r="P76" s="261">
        <v>0</v>
      </c>
      <c r="Q76" s="261">
        <v>0</v>
      </c>
    </row>
    <row r="77" spans="1:17" x14ac:dyDescent="0.25">
      <c r="A77" s="156" t="s">
        <v>208</v>
      </c>
      <c r="B77" s="204">
        <v>220.52504304424019</v>
      </c>
      <c r="C77" s="204">
        <v>152.3170483980586</v>
      </c>
      <c r="D77" s="204">
        <v>100.84673424724103</v>
      </c>
      <c r="E77" s="204">
        <v>85.692939037748488</v>
      </c>
      <c r="F77" s="204">
        <v>42.807039551711974</v>
      </c>
      <c r="G77" s="204">
        <v>67.82928987616053</v>
      </c>
      <c r="H77" s="204">
        <v>46.776291392639749</v>
      </c>
      <c r="I77" s="204">
        <v>71.797633237732796</v>
      </c>
      <c r="J77" s="204">
        <v>67.189039719863729</v>
      </c>
      <c r="K77" s="204">
        <v>44.150186793153537</v>
      </c>
      <c r="L77" s="204">
        <v>76.065810857856675</v>
      </c>
      <c r="M77" s="204">
        <v>74.587523736839628</v>
      </c>
      <c r="N77" s="204">
        <v>65.707177966915665</v>
      </c>
      <c r="O77" s="204">
        <v>22.016182234549049</v>
      </c>
      <c r="P77" s="204">
        <v>78.137556888867223</v>
      </c>
      <c r="Q77" s="204">
        <v>74.936680637361064</v>
      </c>
    </row>
    <row r="78" spans="1:17" x14ac:dyDescent="0.25">
      <c r="A78" s="152" t="s">
        <v>222</v>
      </c>
      <c r="B78" s="261">
        <v>220.52504304424019</v>
      </c>
      <c r="C78" s="261">
        <v>152.3170483980586</v>
      </c>
      <c r="D78" s="261">
        <v>100.84673424724103</v>
      </c>
      <c r="E78" s="261">
        <v>85.692939037748488</v>
      </c>
      <c r="F78" s="261">
        <v>42.807039551711974</v>
      </c>
      <c r="G78" s="261">
        <v>67.82928987616053</v>
      </c>
      <c r="H78" s="261">
        <v>46.776291392639749</v>
      </c>
      <c r="I78" s="261">
        <v>71.797633237732796</v>
      </c>
      <c r="J78" s="261">
        <v>67.189039719863729</v>
      </c>
      <c r="K78" s="261">
        <v>44.150186793153537</v>
      </c>
      <c r="L78" s="261">
        <v>76.065810857856675</v>
      </c>
      <c r="M78" s="261">
        <v>74.587523736839628</v>
      </c>
      <c r="N78" s="261">
        <v>65.707177966915665</v>
      </c>
      <c r="O78" s="261">
        <v>22.016182234549049</v>
      </c>
      <c r="P78" s="261">
        <v>78.137556888867223</v>
      </c>
      <c r="Q78" s="261">
        <v>74.936680637361064</v>
      </c>
    </row>
    <row r="79" spans="1:17" x14ac:dyDescent="0.25">
      <c r="A79" s="154" t="s">
        <v>33</v>
      </c>
      <c r="B79" s="83">
        <v>0</v>
      </c>
      <c r="C79" s="83">
        <v>0</v>
      </c>
      <c r="D79" s="83">
        <v>0</v>
      </c>
      <c r="E79" s="83">
        <v>0</v>
      </c>
      <c r="F79" s="83">
        <v>0</v>
      </c>
      <c r="G79" s="83">
        <v>0</v>
      </c>
      <c r="H79" s="83">
        <v>0</v>
      </c>
      <c r="I79" s="83">
        <v>0</v>
      </c>
      <c r="J79" s="83">
        <v>0</v>
      </c>
      <c r="K79" s="83">
        <v>0</v>
      </c>
      <c r="L79" s="83">
        <v>0</v>
      </c>
      <c r="M79" s="83">
        <v>0</v>
      </c>
      <c r="N79" s="83">
        <v>0</v>
      </c>
      <c r="O79" s="83">
        <v>0</v>
      </c>
      <c r="P79" s="83">
        <v>0</v>
      </c>
      <c r="Q79" s="83">
        <v>0</v>
      </c>
    </row>
    <row r="80" spans="1:17" x14ac:dyDescent="0.25">
      <c r="A80" s="154" t="s">
        <v>30</v>
      </c>
      <c r="B80" s="208">
        <v>0</v>
      </c>
      <c r="C80" s="208">
        <v>0</v>
      </c>
      <c r="D80" s="208">
        <v>0</v>
      </c>
      <c r="E80" s="208">
        <v>0</v>
      </c>
      <c r="F80" s="208">
        <v>0</v>
      </c>
      <c r="G80" s="208">
        <v>0</v>
      </c>
      <c r="H80" s="208">
        <v>0</v>
      </c>
      <c r="I80" s="208">
        <v>0</v>
      </c>
      <c r="J80" s="208">
        <v>0</v>
      </c>
      <c r="K80" s="208">
        <v>0</v>
      </c>
      <c r="L80" s="208">
        <v>0</v>
      </c>
      <c r="M80" s="208">
        <v>0</v>
      </c>
      <c r="N80" s="208">
        <v>1.349210263512646E-14</v>
      </c>
      <c r="O80" s="208">
        <v>0</v>
      </c>
      <c r="P80" s="208">
        <v>0</v>
      </c>
      <c r="Q80" s="208">
        <v>0</v>
      </c>
    </row>
    <row r="81" spans="1:17" x14ac:dyDescent="0.25">
      <c r="A81" s="154" t="s">
        <v>125</v>
      </c>
      <c r="B81" s="208">
        <v>0</v>
      </c>
      <c r="C81" s="208">
        <v>0</v>
      </c>
      <c r="D81" s="208">
        <v>0</v>
      </c>
      <c r="E81" s="208">
        <v>0</v>
      </c>
      <c r="F81" s="208">
        <v>0</v>
      </c>
      <c r="G81" s="208">
        <v>0</v>
      </c>
      <c r="H81" s="208">
        <v>0</v>
      </c>
      <c r="I81" s="208">
        <v>0</v>
      </c>
      <c r="J81" s="208">
        <v>0</v>
      </c>
      <c r="K81" s="208">
        <v>0</v>
      </c>
      <c r="L81" s="208">
        <v>0</v>
      </c>
      <c r="M81" s="208">
        <v>0</v>
      </c>
      <c r="N81" s="208">
        <v>0</v>
      </c>
      <c r="O81" s="208">
        <v>0</v>
      </c>
      <c r="P81" s="208">
        <v>0</v>
      </c>
      <c r="Q81" s="208">
        <v>0</v>
      </c>
    </row>
    <row r="82" spans="1:17" x14ac:dyDescent="0.25">
      <c r="A82" s="154" t="s">
        <v>29</v>
      </c>
      <c r="B82" s="208">
        <v>0</v>
      </c>
      <c r="C82" s="208">
        <v>0</v>
      </c>
      <c r="D82" s="208">
        <v>0</v>
      </c>
      <c r="E82" s="208">
        <v>0</v>
      </c>
      <c r="F82" s="208">
        <v>0</v>
      </c>
      <c r="G82" s="208">
        <v>0</v>
      </c>
      <c r="H82" s="208">
        <v>0</v>
      </c>
      <c r="I82" s="208">
        <v>0</v>
      </c>
      <c r="J82" s="208">
        <v>0</v>
      </c>
      <c r="K82" s="208">
        <v>0</v>
      </c>
      <c r="L82" s="208">
        <v>0</v>
      </c>
      <c r="M82" s="208">
        <v>0</v>
      </c>
      <c r="N82" s="208">
        <v>0</v>
      </c>
      <c r="O82" s="208">
        <v>0</v>
      </c>
      <c r="P82" s="208">
        <v>0</v>
      </c>
      <c r="Q82" s="208">
        <v>0</v>
      </c>
    </row>
    <row r="83" spans="1:17" x14ac:dyDescent="0.25">
      <c r="A83" s="154" t="s">
        <v>28</v>
      </c>
      <c r="B83" s="208">
        <v>0</v>
      </c>
      <c r="C83" s="208">
        <v>0</v>
      </c>
      <c r="D83" s="208">
        <v>0</v>
      </c>
      <c r="E83" s="208">
        <v>0</v>
      </c>
      <c r="F83" s="208">
        <v>0</v>
      </c>
      <c r="G83" s="208">
        <v>0</v>
      </c>
      <c r="H83" s="208">
        <v>0</v>
      </c>
      <c r="I83" s="208">
        <v>0</v>
      </c>
      <c r="J83" s="208">
        <v>0</v>
      </c>
      <c r="K83" s="208">
        <v>0</v>
      </c>
      <c r="L83" s="208">
        <v>0</v>
      </c>
      <c r="M83" s="208">
        <v>0</v>
      </c>
      <c r="N83" s="208">
        <v>0</v>
      </c>
      <c r="O83" s="208">
        <v>0</v>
      </c>
      <c r="P83" s="208">
        <v>0</v>
      </c>
      <c r="Q83" s="208">
        <v>0</v>
      </c>
    </row>
    <row r="84" spans="1:17" x14ac:dyDescent="0.25">
      <c r="A84" s="154" t="s">
        <v>26</v>
      </c>
      <c r="B84" s="208">
        <v>220.52504304424019</v>
      </c>
      <c r="C84" s="208">
        <v>152.3170483980586</v>
      </c>
      <c r="D84" s="208">
        <v>100.84673424724103</v>
      </c>
      <c r="E84" s="208">
        <v>85.692939037748488</v>
      </c>
      <c r="F84" s="208">
        <v>42.807039551711974</v>
      </c>
      <c r="G84" s="208">
        <v>67.82928987616053</v>
      </c>
      <c r="H84" s="208">
        <v>46.776291392639749</v>
      </c>
      <c r="I84" s="208">
        <v>71.797633237732796</v>
      </c>
      <c r="J84" s="208">
        <v>67.189039719863729</v>
      </c>
      <c r="K84" s="208">
        <v>44.150186793153537</v>
      </c>
      <c r="L84" s="208">
        <v>76.065810857856675</v>
      </c>
      <c r="M84" s="208">
        <v>74.587523736839628</v>
      </c>
      <c r="N84" s="208">
        <v>65.707177966915651</v>
      </c>
      <c r="O84" s="208">
        <v>22.016182234549049</v>
      </c>
      <c r="P84" s="208">
        <v>78.137556888867223</v>
      </c>
      <c r="Q84" s="208">
        <v>74.936680637361064</v>
      </c>
    </row>
    <row r="85" spans="1:17" x14ac:dyDescent="0.25">
      <c r="A85" s="154" t="s">
        <v>86</v>
      </c>
      <c r="B85" s="208">
        <v>0</v>
      </c>
      <c r="C85" s="208">
        <v>0</v>
      </c>
      <c r="D85" s="208">
        <v>0</v>
      </c>
      <c r="E85" s="208">
        <v>0</v>
      </c>
      <c r="F85" s="208">
        <v>0</v>
      </c>
      <c r="G85" s="208">
        <v>0</v>
      </c>
      <c r="H85" s="208">
        <v>0</v>
      </c>
      <c r="I85" s="208">
        <v>0</v>
      </c>
      <c r="J85" s="208">
        <v>0</v>
      </c>
      <c r="K85" s="208">
        <v>0</v>
      </c>
      <c r="L85" s="208">
        <v>0</v>
      </c>
      <c r="M85" s="208">
        <v>0</v>
      </c>
      <c r="N85" s="208">
        <v>0</v>
      </c>
      <c r="O85" s="208">
        <v>0</v>
      </c>
      <c r="P85" s="208">
        <v>0</v>
      </c>
      <c r="Q85" s="208">
        <v>0</v>
      </c>
    </row>
    <row r="86" spans="1:17" x14ac:dyDescent="0.25">
      <c r="A86" s="152" t="s">
        <v>221</v>
      </c>
      <c r="B86" s="261">
        <v>0</v>
      </c>
      <c r="C86" s="261">
        <v>0</v>
      </c>
      <c r="D86" s="261">
        <v>0</v>
      </c>
      <c r="E86" s="261">
        <v>0</v>
      </c>
      <c r="F86" s="261">
        <v>0</v>
      </c>
      <c r="G86" s="261">
        <v>0</v>
      </c>
      <c r="H86" s="261">
        <v>0</v>
      </c>
      <c r="I86" s="261">
        <v>0</v>
      </c>
      <c r="J86" s="261">
        <v>0</v>
      </c>
      <c r="K86" s="261">
        <v>0</v>
      </c>
      <c r="L86" s="261">
        <v>0</v>
      </c>
      <c r="M86" s="261">
        <v>0</v>
      </c>
      <c r="N86" s="261">
        <v>0</v>
      </c>
      <c r="O86" s="261">
        <v>0</v>
      </c>
      <c r="P86" s="261">
        <v>0</v>
      </c>
      <c r="Q86" s="261">
        <v>0</v>
      </c>
    </row>
    <row r="87" spans="1:17" x14ac:dyDescent="0.25">
      <c r="A87" s="156" t="s">
        <v>207</v>
      </c>
      <c r="B87" s="204">
        <v>28.596648202598633</v>
      </c>
      <c r="C87" s="204">
        <v>20.831124557721434</v>
      </c>
      <c r="D87" s="204">
        <v>11.370432015620478</v>
      </c>
      <c r="E87" s="204">
        <v>7.7936232335471471</v>
      </c>
      <c r="F87" s="204">
        <v>5.6300399353470487</v>
      </c>
      <c r="G87" s="204">
        <v>7.8060002074784745</v>
      </c>
      <c r="H87" s="204">
        <v>5.0966094915432221</v>
      </c>
      <c r="I87" s="204">
        <v>7.0518883990076668</v>
      </c>
      <c r="J87" s="204">
        <v>6.4765114676417683</v>
      </c>
      <c r="K87" s="204">
        <v>4.2463064575196547</v>
      </c>
      <c r="L87" s="204">
        <v>7.7144471518372617</v>
      </c>
      <c r="M87" s="204">
        <v>6.3282980890283165</v>
      </c>
      <c r="N87" s="204">
        <v>5.4735425124191055</v>
      </c>
      <c r="O87" s="204">
        <v>2.3389665636806698</v>
      </c>
      <c r="P87" s="204">
        <v>7.540751223714711</v>
      </c>
      <c r="Q87" s="204">
        <v>9.3713297084278615</v>
      </c>
    </row>
    <row r="88" spans="1:17" x14ac:dyDescent="0.25">
      <c r="A88" s="152" t="s">
        <v>220</v>
      </c>
      <c r="B88" s="261">
        <v>28.596648202598633</v>
      </c>
      <c r="C88" s="261">
        <v>20.831124557721434</v>
      </c>
      <c r="D88" s="261">
        <v>11.370432015620478</v>
      </c>
      <c r="E88" s="261">
        <v>7.7936232335471471</v>
      </c>
      <c r="F88" s="261">
        <v>5.6300399353470487</v>
      </c>
      <c r="G88" s="261">
        <v>7.8060002074784745</v>
      </c>
      <c r="H88" s="261">
        <v>5.0966094915432221</v>
      </c>
      <c r="I88" s="261">
        <v>7.0518883990076668</v>
      </c>
      <c r="J88" s="261">
        <v>6.4765114676417683</v>
      </c>
      <c r="K88" s="261">
        <v>4.2463064575196547</v>
      </c>
      <c r="L88" s="261">
        <v>7.7144471518372617</v>
      </c>
      <c r="M88" s="261">
        <v>6.3282980890283165</v>
      </c>
      <c r="N88" s="261">
        <v>5.4735425124191055</v>
      </c>
      <c r="O88" s="261">
        <v>2.3389665636806698</v>
      </c>
      <c r="P88" s="261">
        <v>7.540751223714711</v>
      </c>
      <c r="Q88" s="261">
        <v>9.3713297084278615</v>
      </c>
    </row>
    <row r="89" spans="1:17" x14ac:dyDescent="0.25">
      <c r="A89" s="154" t="s">
        <v>33</v>
      </c>
      <c r="B89" s="83">
        <v>0</v>
      </c>
      <c r="C89" s="83">
        <v>0</v>
      </c>
      <c r="D89" s="83">
        <v>0</v>
      </c>
      <c r="E89" s="83">
        <v>0</v>
      </c>
      <c r="F89" s="83">
        <v>0</v>
      </c>
      <c r="G89" s="83">
        <v>0</v>
      </c>
      <c r="H89" s="83">
        <v>0</v>
      </c>
      <c r="I89" s="83">
        <v>0</v>
      </c>
      <c r="J89" s="83">
        <v>0</v>
      </c>
      <c r="K89" s="83">
        <v>0</v>
      </c>
      <c r="L89" s="83">
        <v>0</v>
      </c>
      <c r="M89" s="83">
        <v>0</v>
      </c>
      <c r="N89" s="83">
        <v>0</v>
      </c>
      <c r="O89" s="83">
        <v>0</v>
      </c>
      <c r="P89" s="83">
        <v>0</v>
      </c>
      <c r="Q89" s="83">
        <v>0</v>
      </c>
    </row>
    <row r="90" spans="1:17" x14ac:dyDescent="0.25">
      <c r="A90" s="154" t="s">
        <v>30</v>
      </c>
      <c r="B90" s="208">
        <v>0</v>
      </c>
      <c r="C90" s="208">
        <v>0</v>
      </c>
      <c r="D90" s="208">
        <v>0</v>
      </c>
      <c r="E90" s="208">
        <v>0</v>
      </c>
      <c r="F90" s="208">
        <v>0</v>
      </c>
      <c r="G90" s="208">
        <v>0</v>
      </c>
      <c r="H90" s="208">
        <v>0</v>
      </c>
      <c r="I90" s="208">
        <v>0</v>
      </c>
      <c r="J90" s="208">
        <v>0</v>
      </c>
      <c r="K90" s="208">
        <v>0</v>
      </c>
      <c r="L90" s="208">
        <v>0</v>
      </c>
      <c r="M90" s="208">
        <v>0</v>
      </c>
      <c r="N90" s="208">
        <v>0</v>
      </c>
      <c r="O90" s="208">
        <v>2.2307351910474598</v>
      </c>
      <c r="P90" s="208">
        <v>0</v>
      </c>
      <c r="Q90" s="208">
        <v>0</v>
      </c>
    </row>
    <row r="91" spans="1:17" x14ac:dyDescent="0.25">
      <c r="A91" s="154" t="s">
        <v>125</v>
      </c>
      <c r="B91" s="208">
        <v>0</v>
      </c>
      <c r="C91" s="208">
        <v>0</v>
      </c>
      <c r="D91" s="208">
        <v>0</v>
      </c>
      <c r="E91" s="208">
        <v>0</v>
      </c>
      <c r="F91" s="208">
        <v>5.6300399353470487</v>
      </c>
      <c r="G91" s="208">
        <v>0</v>
      </c>
      <c r="H91" s="208">
        <v>0</v>
      </c>
      <c r="I91" s="208">
        <v>0</v>
      </c>
      <c r="J91" s="208">
        <v>0</v>
      </c>
      <c r="K91" s="208">
        <v>0</v>
      </c>
      <c r="L91" s="208">
        <v>0</v>
      </c>
      <c r="M91" s="208">
        <v>0</v>
      </c>
      <c r="N91" s="208">
        <v>0</v>
      </c>
      <c r="O91" s="208">
        <v>0.10823137263321024</v>
      </c>
      <c r="P91" s="208">
        <v>0</v>
      </c>
      <c r="Q91" s="208">
        <v>0</v>
      </c>
    </row>
    <row r="92" spans="1:17" x14ac:dyDescent="0.25">
      <c r="A92" s="154" t="s">
        <v>29</v>
      </c>
      <c r="B92" s="208">
        <v>0</v>
      </c>
      <c r="C92" s="208">
        <v>0</v>
      </c>
      <c r="D92" s="208">
        <v>0</v>
      </c>
      <c r="E92" s="208">
        <v>0</v>
      </c>
      <c r="F92" s="208">
        <v>0</v>
      </c>
      <c r="G92" s="208">
        <v>0</v>
      </c>
      <c r="H92" s="208">
        <v>0</v>
      </c>
      <c r="I92" s="208">
        <v>0</v>
      </c>
      <c r="J92" s="208">
        <v>0</v>
      </c>
      <c r="K92" s="208">
        <v>0</v>
      </c>
      <c r="L92" s="208">
        <v>0</v>
      </c>
      <c r="M92" s="208">
        <v>0</v>
      </c>
      <c r="N92" s="208">
        <v>0</v>
      </c>
      <c r="O92" s="208">
        <v>0</v>
      </c>
      <c r="P92" s="208">
        <v>0</v>
      </c>
      <c r="Q92" s="208">
        <v>0</v>
      </c>
    </row>
    <row r="93" spans="1:17" x14ac:dyDescent="0.25">
      <c r="A93" s="154" t="s">
        <v>26</v>
      </c>
      <c r="B93" s="208">
        <v>28.596648202598633</v>
      </c>
      <c r="C93" s="208">
        <v>20.831124557721434</v>
      </c>
      <c r="D93" s="208">
        <v>11.370432015620478</v>
      </c>
      <c r="E93" s="208">
        <v>7.7936232335471471</v>
      </c>
      <c r="F93" s="208">
        <v>0</v>
      </c>
      <c r="G93" s="208">
        <v>7.8060002074784745</v>
      </c>
      <c r="H93" s="208">
        <v>5.0966094915432221</v>
      </c>
      <c r="I93" s="208">
        <v>7.0518883990076668</v>
      </c>
      <c r="J93" s="208">
        <v>6.4765114676417683</v>
      </c>
      <c r="K93" s="208">
        <v>4.2463064575196547</v>
      </c>
      <c r="L93" s="208">
        <v>7.7144471518372617</v>
      </c>
      <c r="M93" s="208">
        <v>6.3282980890283165</v>
      </c>
      <c r="N93" s="208">
        <v>5.4735425124191055</v>
      </c>
      <c r="O93" s="208">
        <v>0</v>
      </c>
      <c r="P93" s="208">
        <v>7.540751223714711</v>
      </c>
      <c r="Q93" s="208">
        <v>9.3713297084278615</v>
      </c>
    </row>
    <row r="94" spans="1:17" x14ac:dyDescent="0.25">
      <c r="A94" s="152" t="s">
        <v>219</v>
      </c>
      <c r="B94" s="261">
        <v>0</v>
      </c>
      <c r="C94" s="261">
        <v>0</v>
      </c>
      <c r="D94" s="261">
        <v>0</v>
      </c>
      <c r="E94" s="261">
        <v>0</v>
      </c>
      <c r="F94" s="261">
        <v>0</v>
      </c>
      <c r="G94" s="261">
        <v>0</v>
      </c>
      <c r="H94" s="261">
        <v>0</v>
      </c>
      <c r="I94" s="261">
        <v>0</v>
      </c>
      <c r="J94" s="261">
        <v>0</v>
      </c>
      <c r="K94" s="261">
        <v>0</v>
      </c>
      <c r="L94" s="261">
        <v>0</v>
      </c>
      <c r="M94" s="261">
        <v>0</v>
      </c>
      <c r="N94" s="261">
        <v>0</v>
      </c>
      <c r="O94" s="261">
        <v>0</v>
      </c>
      <c r="P94" s="261">
        <v>0</v>
      </c>
      <c r="Q94" s="261">
        <v>0</v>
      </c>
    </row>
    <row r="95" spans="1:17" x14ac:dyDescent="0.25">
      <c r="A95" s="177" t="s">
        <v>98</v>
      </c>
      <c r="B95" s="176">
        <v>460.10091999999975</v>
      </c>
      <c r="C95" s="176">
        <v>483.6974899999999</v>
      </c>
      <c r="D95" s="176">
        <v>492.88822999999991</v>
      </c>
      <c r="E95" s="176">
        <v>501.45616000000007</v>
      </c>
      <c r="F95" s="176">
        <v>546.96211000000005</v>
      </c>
      <c r="G95" s="176">
        <v>531.55683999999974</v>
      </c>
      <c r="H95" s="176">
        <v>398.61009999999976</v>
      </c>
      <c r="I95" s="176">
        <v>356.14328999999998</v>
      </c>
      <c r="J95" s="176">
        <v>449.61029999999988</v>
      </c>
      <c r="K95" s="176">
        <v>315.55976999999996</v>
      </c>
      <c r="L95" s="176">
        <v>416.23165999999992</v>
      </c>
      <c r="M95" s="176">
        <v>413.31134000000003</v>
      </c>
      <c r="N95" s="176">
        <v>377.61381999999992</v>
      </c>
      <c r="O95" s="176">
        <v>321.59861999999993</v>
      </c>
      <c r="P95" s="176">
        <v>331.25637</v>
      </c>
      <c r="Q95" s="176">
        <v>296.56099999999992</v>
      </c>
    </row>
    <row r="96" spans="1:17" x14ac:dyDescent="0.25">
      <c r="A96" s="40"/>
      <c r="B96" s="40"/>
      <c r="C96" s="40"/>
      <c r="D96" s="40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</row>
    <row r="97" spans="1:17" ht="12.75" x14ac:dyDescent="0.25">
      <c r="A97" s="97" t="s">
        <v>36</v>
      </c>
      <c r="B97" s="96">
        <v>335.3292124561828</v>
      </c>
      <c r="C97" s="96">
        <v>274.2490892688823</v>
      </c>
      <c r="D97" s="96">
        <v>212.07055262929373</v>
      </c>
      <c r="E97" s="96">
        <v>169.75404725586222</v>
      </c>
      <c r="F97" s="96">
        <v>176.50541835251397</v>
      </c>
      <c r="G97" s="96">
        <v>222.19016407758096</v>
      </c>
      <c r="H97" s="96">
        <v>200.92595179051881</v>
      </c>
      <c r="I97" s="96">
        <v>200.40934423606353</v>
      </c>
      <c r="J97" s="96">
        <v>147.5113670223121</v>
      </c>
      <c r="K97" s="96">
        <v>125.25881340920702</v>
      </c>
      <c r="L97" s="96">
        <v>120.97573488205902</v>
      </c>
      <c r="M97" s="96">
        <v>104.58885730977008</v>
      </c>
      <c r="N97" s="96">
        <v>79.84846439981132</v>
      </c>
      <c r="O97" s="96">
        <v>110.42445297099046</v>
      </c>
      <c r="P97" s="96">
        <v>89.975121504168712</v>
      </c>
      <c r="Q97" s="96">
        <v>124.95728702718293</v>
      </c>
    </row>
    <row r="98" spans="1:17" x14ac:dyDescent="0.25">
      <c r="A98" s="132" t="s">
        <v>83</v>
      </c>
      <c r="B98" s="160">
        <v>0</v>
      </c>
      <c r="C98" s="160">
        <v>0</v>
      </c>
      <c r="D98" s="160">
        <v>0</v>
      </c>
      <c r="E98" s="160">
        <v>0</v>
      </c>
      <c r="F98" s="160">
        <v>0</v>
      </c>
      <c r="G98" s="160">
        <v>0</v>
      </c>
      <c r="H98" s="160">
        <v>0</v>
      </c>
      <c r="I98" s="160">
        <v>0</v>
      </c>
      <c r="J98" s="160">
        <v>0</v>
      </c>
      <c r="K98" s="160">
        <v>0</v>
      </c>
      <c r="L98" s="160">
        <v>0</v>
      </c>
      <c r="M98" s="160">
        <v>0</v>
      </c>
      <c r="N98" s="160">
        <v>0</v>
      </c>
      <c r="O98" s="160">
        <v>0</v>
      </c>
      <c r="P98" s="160">
        <v>0</v>
      </c>
      <c r="Q98" s="160">
        <v>0</v>
      </c>
    </row>
    <row r="99" spans="1:17" x14ac:dyDescent="0.25">
      <c r="A99" s="76" t="s">
        <v>82</v>
      </c>
      <c r="B99" s="159">
        <v>0</v>
      </c>
      <c r="C99" s="159">
        <v>0</v>
      </c>
      <c r="D99" s="159">
        <v>0</v>
      </c>
      <c r="E99" s="159">
        <v>0</v>
      </c>
      <c r="F99" s="159">
        <v>0</v>
      </c>
      <c r="G99" s="159">
        <v>0</v>
      </c>
      <c r="H99" s="159">
        <v>0</v>
      </c>
      <c r="I99" s="159">
        <v>0</v>
      </c>
      <c r="J99" s="159">
        <v>0</v>
      </c>
      <c r="K99" s="159">
        <v>0</v>
      </c>
      <c r="L99" s="159">
        <v>0</v>
      </c>
      <c r="M99" s="159">
        <v>0</v>
      </c>
      <c r="N99" s="159">
        <v>0</v>
      </c>
      <c r="O99" s="159">
        <v>0</v>
      </c>
      <c r="P99" s="159">
        <v>0</v>
      </c>
      <c r="Q99" s="159">
        <v>0</v>
      </c>
    </row>
    <row r="100" spans="1:17" x14ac:dyDescent="0.25">
      <c r="A100" s="76" t="s">
        <v>81</v>
      </c>
      <c r="B100" s="159">
        <v>0</v>
      </c>
      <c r="C100" s="159">
        <v>0</v>
      </c>
      <c r="D100" s="159">
        <v>0</v>
      </c>
      <c r="E100" s="159">
        <v>0</v>
      </c>
      <c r="F100" s="159">
        <v>0</v>
      </c>
      <c r="G100" s="159">
        <v>0</v>
      </c>
      <c r="H100" s="159">
        <v>0</v>
      </c>
      <c r="I100" s="159">
        <v>0</v>
      </c>
      <c r="J100" s="159">
        <v>0</v>
      </c>
      <c r="K100" s="159">
        <v>0</v>
      </c>
      <c r="L100" s="159">
        <v>0</v>
      </c>
      <c r="M100" s="159">
        <v>0</v>
      </c>
      <c r="N100" s="159">
        <v>0</v>
      </c>
      <c r="O100" s="159">
        <v>0</v>
      </c>
      <c r="P100" s="159">
        <v>0</v>
      </c>
      <c r="Q100" s="159">
        <v>0</v>
      </c>
    </row>
    <row r="101" spans="1:17" x14ac:dyDescent="0.25">
      <c r="A101" s="76" t="s">
        <v>80</v>
      </c>
      <c r="B101" s="159">
        <v>0</v>
      </c>
      <c r="C101" s="159">
        <v>0</v>
      </c>
      <c r="D101" s="159">
        <v>0</v>
      </c>
      <c r="E101" s="159">
        <v>0</v>
      </c>
      <c r="F101" s="159">
        <v>0</v>
      </c>
      <c r="G101" s="159">
        <v>0</v>
      </c>
      <c r="H101" s="159">
        <v>0</v>
      </c>
      <c r="I101" s="159">
        <v>0</v>
      </c>
      <c r="J101" s="159">
        <v>0</v>
      </c>
      <c r="K101" s="159">
        <v>0</v>
      </c>
      <c r="L101" s="159">
        <v>0</v>
      </c>
      <c r="M101" s="159">
        <v>0</v>
      </c>
      <c r="N101" s="159">
        <v>0</v>
      </c>
      <c r="O101" s="159">
        <v>0</v>
      </c>
      <c r="P101" s="159">
        <v>0</v>
      </c>
      <c r="Q101" s="159">
        <v>0</v>
      </c>
    </row>
    <row r="102" spans="1:17" x14ac:dyDescent="0.25">
      <c r="A102" s="129" t="s">
        <v>79</v>
      </c>
      <c r="B102" s="158">
        <v>1.2588770434073022</v>
      </c>
      <c r="C102" s="158">
        <v>0.95955531680640727</v>
      </c>
      <c r="D102" s="158">
        <v>0.88276747959907631</v>
      </c>
      <c r="E102" s="158">
        <v>0.84467662346718519</v>
      </c>
      <c r="F102" s="158">
        <v>0.75455582231028351</v>
      </c>
      <c r="G102" s="158">
        <v>0.85813842866293844</v>
      </c>
      <c r="H102" s="158">
        <v>0.80896165903059736</v>
      </c>
      <c r="I102" s="158">
        <v>0.84574371908890322</v>
      </c>
      <c r="J102" s="158">
        <v>0.67143551970601512</v>
      </c>
      <c r="K102" s="158">
        <v>0.60780381789153748</v>
      </c>
      <c r="L102" s="158">
        <v>0.55477794374544276</v>
      </c>
      <c r="M102" s="158">
        <v>0.56991977079189526</v>
      </c>
      <c r="N102" s="158">
        <v>0.42791632138220154</v>
      </c>
      <c r="O102" s="158">
        <v>0.54003669811083999</v>
      </c>
      <c r="P102" s="158">
        <v>0.42006727498599783</v>
      </c>
      <c r="Q102" s="158">
        <v>0.47204831758758603</v>
      </c>
    </row>
    <row r="103" spans="1:17" x14ac:dyDescent="0.25">
      <c r="A103" s="92" t="s">
        <v>125</v>
      </c>
      <c r="B103" s="91">
        <v>0.58946470089403535</v>
      </c>
      <c r="C103" s="91">
        <v>0.44930836635295285</v>
      </c>
      <c r="D103" s="91">
        <v>0.41335273452316945</v>
      </c>
      <c r="E103" s="91">
        <v>0.39551682653344977</v>
      </c>
      <c r="F103" s="91">
        <v>0.35331808172633183</v>
      </c>
      <c r="G103" s="91">
        <v>0.40182026896634271</v>
      </c>
      <c r="H103" s="91">
        <v>0.37879342138494326</v>
      </c>
      <c r="I103" s="91">
        <v>0.39601649026532532</v>
      </c>
      <c r="J103" s="91">
        <v>0.31439729548319573</v>
      </c>
      <c r="K103" s="91">
        <v>0.28460197728760145</v>
      </c>
      <c r="L103" s="91">
        <v>0.25977280019928789</v>
      </c>
      <c r="M103" s="91">
        <v>0.2668629068921291</v>
      </c>
      <c r="N103" s="91">
        <v>0.20037029645763751</v>
      </c>
      <c r="O103" s="91">
        <v>0.25287026432867771</v>
      </c>
      <c r="P103" s="91">
        <v>0.1966950083820691</v>
      </c>
      <c r="Q103" s="91">
        <v>0.22103494681352373</v>
      </c>
    </row>
    <row r="104" spans="1:17" x14ac:dyDescent="0.25">
      <c r="A104" s="92" t="s">
        <v>26</v>
      </c>
      <c r="B104" s="91">
        <v>0.66941234251326698</v>
      </c>
      <c r="C104" s="91">
        <v>0.51024695045345447</v>
      </c>
      <c r="D104" s="91">
        <v>0.46941474507590691</v>
      </c>
      <c r="E104" s="91">
        <v>0.44915979693373542</v>
      </c>
      <c r="F104" s="91">
        <v>0.40123774058395173</v>
      </c>
      <c r="G104" s="91">
        <v>0.45631815969659573</v>
      </c>
      <c r="H104" s="91">
        <v>0.43016823764565409</v>
      </c>
      <c r="I104" s="91">
        <v>0.44972722882357791</v>
      </c>
      <c r="J104" s="91">
        <v>0.35703822422281939</v>
      </c>
      <c r="K104" s="91">
        <v>0.32320184060393609</v>
      </c>
      <c r="L104" s="91">
        <v>0.29500514354615492</v>
      </c>
      <c r="M104" s="91">
        <v>0.3030568638997661</v>
      </c>
      <c r="N104" s="91">
        <v>0.22754602492456402</v>
      </c>
      <c r="O104" s="91">
        <v>0.28716643378216233</v>
      </c>
      <c r="P104" s="91">
        <v>0.2233722666039287</v>
      </c>
      <c r="Q104" s="91">
        <v>0.25101337077406233</v>
      </c>
    </row>
    <row r="105" spans="1:17" x14ac:dyDescent="0.25">
      <c r="A105" s="92" t="s">
        <v>126</v>
      </c>
      <c r="B105" s="91">
        <v>0</v>
      </c>
      <c r="C105" s="91">
        <v>0</v>
      </c>
      <c r="D105" s="91">
        <v>0</v>
      </c>
      <c r="E105" s="91">
        <v>0</v>
      </c>
      <c r="F105" s="91">
        <v>0</v>
      </c>
      <c r="G105" s="91">
        <v>0</v>
      </c>
      <c r="H105" s="91">
        <v>0</v>
      </c>
      <c r="I105" s="91">
        <v>0</v>
      </c>
      <c r="J105" s="91">
        <v>0</v>
      </c>
      <c r="K105" s="91">
        <v>0</v>
      </c>
      <c r="L105" s="91">
        <v>0</v>
      </c>
      <c r="M105" s="91">
        <v>0</v>
      </c>
      <c r="N105" s="91">
        <v>0</v>
      </c>
      <c r="O105" s="91">
        <v>0</v>
      </c>
      <c r="P105" s="91">
        <v>0</v>
      </c>
      <c r="Q105" s="91">
        <v>0</v>
      </c>
    </row>
    <row r="106" spans="1:17" x14ac:dyDescent="0.25">
      <c r="A106" s="92" t="s">
        <v>21</v>
      </c>
      <c r="B106" s="157">
        <v>0</v>
      </c>
      <c r="C106" s="157">
        <v>0</v>
      </c>
      <c r="D106" s="157">
        <v>0</v>
      </c>
      <c r="E106" s="157">
        <v>0</v>
      </c>
      <c r="F106" s="157">
        <v>0</v>
      </c>
      <c r="G106" s="157">
        <v>0</v>
      </c>
      <c r="H106" s="157">
        <v>0</v>
      </c>
      <c r="I106" s="157">
        <v>0</v>
      </c>
      <c r="J106" s="157">
        <v>0</v>
      </c>
      <c r="K106" s="157">
        <v>0</v>
      </c>
      <c r="L106" s="157">
        <v>0</v>
      </c>
      <c r="M106" s="157">
        <v>0</v>
      </c>
      <c r="N106" s="157">
        <v>0</v>
      </c>
      <c r="O106" s="157">
        <v>0</v>
      </c>
      <c r="P106" s="157">
        <v>0</v>
      </c>
      <c r="Q106" s="157">
        <v>0</v>
      </c>
    </row>
    <row r="107" spans="1:17" x14ac:dyDescent="0.25">
      <c r="A107" s="156" t="s">
        <v>206</v>
      </c>
      <c r="B107" s="204">
        <v>287.35471618911441</v>
      </c>
      <c r="C107" s="204">
        <v>231.00001857527513</v>
      </c>
      <c r="D107" s="204">
        <v>175.20207725217085</v>
      </c>
      <c r="E107" s="204">
        <v>135.22675986467306</v>
      </c>
      <c r="F107" s="204">
        <v>140.38241515768871</v>
      </c>
      <c r="G107" s="204">
        <v>173.83868861501128</v>
      </c>
      <c r="H107" s="204">
        <v>155.15340435781081</v>
      </c>
      <c r="I107" s="204">
        <v>146.22171787470651</v>
      </c>
      <c r="J107" s="204">
        <v>113.92651569090575</v>
      </c>
      <c r="K107" s="204">
        <v>102.90109845287269</v>
      </c>
      <c r="L107" s="204">
        <v>99.040379055085594</v>
      </c>
      <c r="M107" s="204">
        <v>85.116206660284547</v>
      </c>
      <c r="N107" s="204">
        <v>62.746908031459867</v>
      </c>
      <c r="O107" s="204">
        <v>89.245524289607033</v>
      </c>
      <c r="P107" s="204">
        <v>71.359439946617982</v>
      </c>
      <c r="Q107" s="204">
        <v>103.91327158976478</v>
      </c>
    </row>
    <row r="108" spans="1:17" x14ac:dyDescent="0.25">
      <c r="A108" s="152" t="s">
        <v>218</v>
      </c>
      <c r="B108" s="151">
        <v>287.35471618911441</v>
      </c>
      <c r="C108" s="151">
        <v>231.00001857527513</v>
      </c>
      <c r="D108" s="151">
        <v>175.20207725217085</v>
      </c>
      <c r="E108" s="151">
        <v>135.22675986467306</v>
      </c>
      <c r="F108" s="151">
        <v>140.38241515768871</v>
      </c>
      <c r="G108" s="151">
        <v>173.83868861501128</v>
      </c>
      <c r="H108" s="151">
        <v>155.15340435781081</v>
      </c>
      <c r="I108" s="151">
        <v>146.22171787470651</v>
      </c>
      <c r="J108" s="151">
        <v>113.92651569090575</v>
      </c>
      <c r="K108" s="151">
        <v>102.90109845287269</v>
      </c>
      <c r="L108" s="151">
        <v>99.040379055085594</v>
      </c>
      <c r="M108" s="151">
        <v>85.116206660284547</v>
      </c>
      <c r="N108" s="151">
        <v>62.746908031459867</v>
      </c>
      <c r="O108" s="151">
        <v>89.245524289607033</v>
      </c>
      <c r="P108" s="151">
        <v>71.359439946617982</v>
      </c>
      <c r="Q108" s="151">
        <v>103.91327158976478</v>
      </c>
    </row>
    <row r="109" spans="1:17" x14ac:dyDescent="0.25">
      <c r="A109" s="154" t="s">
        <v>33</v>
      </c>
      <c r="B109" s="83">
        <v>0</v>
      </c>
      <c r="C109" s="83">
        <v>0</v>
      </c>
      <c r="D109" s="83">
        <v>0</v>
      </c>
      <c r="E109" s="83">
        <v>0</v>
      </c>
      <c r="F109" s="83">
        <v>0</v>
      </c>
      <c r="G109" s="83">
        <v>0</v>
      </c>
      <c r="H109" s="83">
        <v>0</v>
      </c>
      <c r="I109" s="83">
        <v>0</v>
      </c>
      <c r="J109" s="83">
        <v>0</v>
      </c>
      <c r="K109" s="83">
        <v>0</v>
      </c>
      <c r="L109" s="83">
        <v>0</v>
      </c>
      <c r="M109" s="83">
        <v>0</v>
      </c>
      <c r="N109" s="83">
        <v>0</v>
      </c>
      <c r="O109" s="83">
        <v>0</v>
      </c>
      <c r="P109" s="83">
        <v>0</v>
      </c>
      <c r="Q109" s="83">
        <v>0</v>
      </c>
    </row>
    <row r="110" spans="1:17" x14ac:dyDescent="0.25">
      <c r="A110" s="154" t="s">
        <v>30</v>
      </c>
      <c r="B110" s="208">
        <v>0</v>
      </c>
      <c r="C110" s="208">
        <v>0</v>
      </c>
      <c r="D110" s="208">
        <v>0</v>
      </c>
      <c r="E110" s="208">
        <v>0</v>
      </c>
      <c r="F110" s="208">
        <v>0</v>
      </c>
      <c r="G110" s="208">
        <v>0</v>
      </c>
      <c r="H110" s="208">
        <v>0</v>
      </c>
      <c r="I110" s="208">
        <v>0</v>
      </c>
      <c r="J110" s="208">
        <v>0</v>
      </c>
      <c r="K110" s="208">
        <v>0</v>
      </c>
      <c r="L110" s="208">
        <v>0</v>
      </c>
      <c r="M110" s="208">
        <v>0</v>
      </c>
      <c r="N110" s="208">
        <v>0</v>
      </c>
      <c r="O110" s="208">
        <v>0.67288080275921258</v>
      </c>
      <c r="P110" s="208">
        <v>0</v>
      </c>
      <c r="Q110" s="208">
        <v>0</v>
      </c>
    </row>
    <row r="111" spans="1:17" x14ac:dyDescent="0.25">
      <c r="A111" s="154" t="s">
        <v>125</v>
      </c>
      <c r="B111" s="208">
        <v>0</v>
      </c>
      <c r="C111" s="208">
        <v>0</v>
      </c>
      <c r="D111" s="208">
        <v>0</v>
      </c>
      <c r="E111" s="208">
        <v>0</v>
      </c>
      <c r="F111" s="208">
        <v>33.460356651971793</v>
      </c>
      <c r="G111" s="208">
        <v>0</v>
      </c>
      <c r="H111" s="208">
        <v>0</v>
      </c>
      <c r="I111" s="208">
        <v>0</v>
      </c>
      <c r="J111" s="208">
        <v>0</v>
      </c>
      <c r="K111" s="208">
        <v>0</v>
      </c>
      <c r="L111" s="208">
        <v>0</v>
      </c>
      <c r="M111" s="208">
        <v>0</v>
      </c>
      <c r="N111" s="208">
        <v>0</v>
      </c>
      <c r="O111" s="208">
        <v>0</v>
      </c>
      <c r="P111" s="208">
        <v>0</v>
      </c>
      <c r="Q111" s="208">
        <v>0</v>
      </c>
    </row>
    <row r="112" spans="1:17" x14ac:dyDescent="0.25">
      <c r="A112" s="154" t="s">
        <v>29</v>
      </c>
      <c r="B112" s="208">
        <v>0</v>
      </c>
      <c r="C112" s="208">
        <v>0</v>
      </c>
      <c r="D112" s="208">
        <v>0</v>
      </c>
      <c r="E112" s="208">
        <v>0</v>
      </c>
      <c r="F112" s="208">
        <v>0</v>
      </c>
      <c r="G112" s="208">
        <v>0</v>
      </c>
      <c r="H112" s="208">
        <v>0</v>
      </c>
      <c r="I112" s="208">
        <v>0</v>
      </c>
      <c r="J112" s="208">
        <v>0</v>
      </c>
      <c r="K112" s="208">
        <v>0</v>
      </c>
      <c r="L112" s="208">
        <v>0</v>
      </c>
      <c r="M112" s="208">
        <v>0</v>
      </c>
      <c r="N112" s="208">
        <v>0</v>
      </c>
      <c r="O112" s="208">
        <v>0</v>
      </c>
      <c r="P112" s="208">
        <v>0</v>
      </c>
      <c r="Q112" s="208">
        <v>0</v>
      </c>
    </row>
    <row r="113" spans="1:17" x14ac:dyDescent="0.25">
      <c r="A113" s="154" t="s">
        <v>26</v>
      </c>
      <c r="B113" s="208">
        <v>287.35471618911441</v>
      </c>
      <c r="C113" s="208">
        <v>231.00001857527513</v>
      </c>
      <c r="D113" s="208">
        <v>175.20207725217085</v>
      </c>
      <c r="E113" s="208">
        <v>135.22675986467306</v>
      </c>
      <c r="F113" s="208">
        <v>106.92205850571692</v>
      </c>
      <c r="G113" s="208">
        <v>173.83868861501128</v>
      </c>
      <c r="H113" s="208">
        <v>155.15340435781081</v>
      </c>
      <c r="I113" s="208">
        <v>146.22171787470651</v>
      </c>
      <c r="J113" s="208">
        <v>113.92651569090575</v>
      </c>
      <c r="K113" s="208">
        <v>102.90109845287269</v>
      </c>
      <c r="L113" s="208">
        <v>99.040379055085594</v>
      </c>
      <c r="M113" s="208">
        <v>85.116206660284547</v>
      </c>
      <c r="N113" s="208">
        <v>62.746908031459867</v>
      </c>
      <c r="O113" s="208">
        <v>88.572643486847824</v>
      </c>
      <c r="P113" s="208">
        <v>71.359439946617982</v>
      </c>
      <c r="Q113" s="208">
        <v>103.91327158976478</v>
      </c>
    </row>
    <row r="114" spans="1:17" x14ac:dyDescent="0.25">
      <c r="A114" s="152" t="s">
        <v>217</v>
      </c>
      <c r="B114" s="151">
        <v>0</v>
      </c>
      <c r="C114" s="151">
        <v>0</v>
      </c>
      <c r="D114" s="151">
        <v>0</v>
      </c>
      <c r="E114" s="151">
        <v>0</v>
      </c>
      <c r="F114" s="151">
        <v>0</v>
      </c>
      <c r="G114" s="151">
        <v>0</v>
      </c>
      <c r="H114" s="151">
        <v>0</v>
      </c>
      <c r="I114" s="151">
        <v>0</v>
      </c>
      <c r="J114" s="151">
        <v>0</v>
      </c>
      <c r="K114" s="151">
        <v>0</v>
      </c>
      <c r="L114" s="151">
        <v>0</v>
      </c>
      <c r="M114" s="151">
        <v>0</v>
      </c>
      <c r="N114" s="151">
        <v>0</v>
      </c>
      <c r="O114" s="151">
        <v>0</v>
      </c>
      <c r="P114" s="151">
        <v>0</v>
      </c>
      <c r="Q114" s="151">
        <v>0</v>
      </c>
    </row>
    <row r="115" spans="1:17" x14ac:dyDescent="0.25">
      <c r="A115" s="156" t="s">
        <v>205</v>
      </c>
      <c r="B115" s="204">
        <v>0</v>
      </c>
      <c r="C115" s="204">
        <v>0</v>
      </c>
      <c r="D115" s="204">
        <v>0</v>
      </c>
      <c r="E115" s="204">
        <v>0</v>
      </c>
      <c r="F115" s="204">
        <v>0</v>
      </c>
      <c r="G115" s="204">
        <v>0</v>
      </c>
      <c r="H115" s="204">
        <v>0</v>
      </c>
      <c r="I115" s="204">
        <v>0</v>
      </c>
      <c r="J115" s="204">
        <v>0</v>
      </c>
      <c r="K115" s="204">
        <v>0</v>
      </c>
      <c r="L115" s="204">
        <v>0</v>
      </c>
      <c r="M115" s="204">
        <v>0</v>
      </c>
      <c r="N115" s="204">
        <v>0</v>
      </c>
      <c r="O115" s="204">
        <v>0</v>
      </c>
      <c r="P115" s="204">
        <v>0</v>
      </c>
      <c r="Q115" s="204">
        <v>0</v>
      </c>
    </row>
    <row r="116" spans="1:17" x14ac:dyDescent="0.25">
      <c r="A116" s="156" t="s">
        <v>204</v>
      </c>
      <c r="B116" s="204">
        <v>23.894619223661024</v>
      </c>
      <c r="C116" s="204">
        <v>19.208515376800765</v>
      </c>
      <c r="D116" s="204">
        <v>14.568707897523817</v>
      </c>
      <c r="E116" s="204">
        <v>11.244610767721982</v>
      </c>
      <c r="F116" s="204">
        <v>10.99744737251498</v>
      </c>
      <c r="G116" s="204">
        <v>14.455337033906748</v>
      </c>
      <c r="H116" s="204">
        <v>12.901585773677427</v>
      </c>
      <c r="I116" s="204">
        <v>12.158882642268098</v>
      </c>
      <c r="J116" s="204">
        <v>9.4734158117003524</v>
      </c>
      <c r="K116" s="204">
        <v>8.5566111384427899</v>
      </c>
      <c r="L116" s="204">
        <v>8.23557788322797</v>
      </c>
      <c r="M116" s="204">
        <v>7.0777308786936297</v>
      </c>
      <c r="N116" s="204">
        <v>5.2176400469692528</v>
      </c>
      <c r="O116" s="204">
        <v>7.4148919832725797</v>
      </c>
      <c r="P116" s="204">
        <v>5.933804282564739</v>
      </c>
      <c r="Q116" s="204">
        <v>8.6407771198305543</v>
      </c>
    </row>
    <row r="117" spans="1:17" x14ac:dyDescent="0.25">
      <c r="A117" s="152" t="s">
        <v>216</v>
      </c>
      <c r="B117" s="151">
        <v>23.894619223661024</v>
      </c>
      <c r="C117" s="151">
        <v>19.208515376800765</v>
      </c>
      <c r="D117" s="151">
        <v>14.568707897523817</v>
      </c>
      <c r="E117" s="151">
        <v>11.244610767721982</v>
      </c>
      <c r="F117" s="151">
        <v>10.99744737251498</v>
      </c>
      <c r="G117" s="151">
        <v>14.455337033906748</v>
      </c>
      <c r="H117" s="151">
        <v>12.901585773677427</v>
      </c>
      <c r="I117" s="151">
        <v>12.158882642268098</v>
      </c>
      <c r="J117" s="151">
        <v>9.4734158117003524</v>
      </c>
      <c r="K117" s="151">
        <v>8.5566111384427899</v>
      </c>
      <c r="L117" s="151">
        <v>8.23557788322797</v>
      </c>
      <c r="M117" s="151">
        <v>7.0777308786936297</v>
      </c>
      <c r="N117" s="151">
        <v>5.2176400469692528</v>
      </c>
      <c r="O117" s="151">
        <v>7.4148919832725797</v>
      </c>
      <c r="P117" s="151">
        <v>5.933804282564739</v>
      </c>
      <c r="Q117" s="151">
        <v>8.6407771198305543</v>
      </c>
    </row>
    <row r="118" spans="1:17" x14ac:dyDescent="0.25">
      <c r="A118" s="154" t="s">
        <v>33</v>
      </c>
      <c r="B118" s="83">
        <v>0</v>
      </c>
      <c r="C118" s="83">
        <v>0</v>
      </c>
      <c r="D118" s="83">
        <v>0</v>
      </c>
      <c r="E118" s="83">
        <v>0</v>
      </c>
      <c r="F118" s="83">
        <v>0</v>
      </c>
      <c r="G118" s="83">
        <v>0</v>
      </c>
      <c r="H118" s="83">
        <v>0</v>
      </c>
      <c r="I118" s="83">
        <v>0</v>
      </c>
      <c r="J118" s="83">
        <v>0</v>
      </c>
      <c r="K118" s="83">
        <v>0</v>
      </c>
      <c r="L118" s="83">
        <v>0</v>
      </c>
      <c r="M118" s="83">
        <v>0</v>
      </c>
      <c r="N118" s="83">
        <v>0</v>
      </c>
      <c r="O118" s="83">
        <v>0</v>
      </c>
      <c r="P118" s="83">
        <v>0</v>
      </c>
      <c r="Q118" s="83">
        <v>0</v>
      </c>
    </row>
    <row r="119" spans="1:17" x14ac:dyDescent="0.25">
      <c r="A119" s="154" t="s">
        <v>30</v>
      </c>
      <c r="B119" s="208">
        <v>0</v>
      </c>
      <c r="C119" s="208">
        <v>0</v>
      </c>
      <c r="D119" s="208">
        <v>0</v>
      </c>
      <c r="E119" s="208">
        <v>0</v>
      </c>
      <c r="F119" s="208">
        <v>0</v>
      </c>
      <c r="G119" s="208">
        <v>0</v>
      </c>
      <c r="H119" s="208">
        <v>0</v>
      </c>
      <c r="I119" s="208">
        <v>0</v>
      </c>
      <c r="J119" s="208">
        <v>0</v>
      </c>
      <c r="K119" s="208">
        <v>0</v>
      </c>
      <c r="L119" s="208">
        <v>0</v>
      </c>
      <c r="M119" s="208">
        <v>0</v>
      </c>
      <c r="N119" s="208">
        <v>0</v>
      </c>
      <c r="O119" s="208">
        <v>0</v>
      </c>
      <c r="P119" s="208">
        <v>0</v>
      </c>
      <c r="Q119" s="208">
        <v>0</v>
      </c>
    </row>
    <row r="120" spans="1:17" x14ac:dyDescent="0.25">
      <c r="A120" s="154" t="s">
        <v>125</v>
      </c>
      <c r="B120" s="208">
        <v>0</v>
      </c>
      <c r="C120" s="208">
        <v>0</v>
      </c>
      <c r="D120" s="208">
        <v>0</v>
      </c>
      <c r="E120" s="208">
        <v>0</v>
      </c>
      <c r="F120" s="208">
        <v>0</v>
      </c>
      <c r="G120" s="208">
        <v>0</v>
      </c>
      <c r="H120" s="208">
        <v>0</v>
      </c>
      <c r="I120" s="208">
        <v>0</v>
      </c>
      <c r="J120" s="208">
        <v>0</v>
      </c>
      <c r="K120" s="208">
        <v>0</v>
      </c>
      <c r="L120" s="208">
        <v>0</v>
      </c>
      <c r="M120" s="208">
        <v>0</v>
      </c>
      <c r="N120" s="208">
        <v>0</v>
      </c>
      <c r="O120" s="208">
        <v>0</v>
      </c>
      <c r="P120" s="208">
        <v>0</v>
      </c>
      <c r="Q120" s="208">
        <v>0</v>
      </c>
    </row>
    <row r="121" spans="1:17" x14ac:dyDescent="0.25">
      <c r="A121" s="154" t="s">
        <v>29</v>
      </c>
      <c r="B121" s="208">
        <v>0</v>
      </c>
      <c r="C121" s="208">
        <v>0</v>
      </c>
      <c r="D121" s="208">
        <v>0</v>
      </c>
      <c r="E121" s="208">
        <v>0</v>
      </c>
      <c r="F121" s="208">
        <v>0</v>
      </c>
      <c r="G121" s="208">
        <v>0</v>
      </c>
      <c r="H121" s="208">
        <v>0</v>
      </c>
      <c r="I121" s="208">
        <v>0</v>
      </c>
      <c r="J121" s="208">
        <v>0</v>
      </c>
      <c r="K121" s="208">
        <v>0</v>
      </c>
      <c r="L121" s="208">
        <v>0</v>
      </c>
      <c r="M121" s="208">
        <v>0</v>
      </c>
      <c r="N121" s="208">
        <v>0</v>
      </c>
      <c r="O121" s="208">
        <v>0</v>
      </c>
      <c r="P121" s="208">
        <v>0</v>
      </c>
      <c r="Q121" s="208">
        <v>0</v>
      </c>
    </row>
    <row r="122" spans="1:17" x14ac:dyDescent="0.25">
      <c r="A122" s="154" t="s">
        <v>26</v>
      </c>
      <c r="B122" s="208">
        <v>23.894619223661024</v>
      </c>
      <c r="C122" s="208">
        <v>19.208515376800765</v>
      </c>
      <c r="D122" s="208">
        <v>14.568707897523817</v>
      </c>
      <c r="E122" s="208">
        <v>11.244610767721982</v>
      </c>
      <c r="F122" s="208">
        <v>10.99744737251498</v>
      </c>
      <c r="G122" s="208">
        <v>14.455337033906748</v>
      </c>
      <c r="H122" s="208">
        <v>12.901585773677427</v>
      </c>
      <c r="I122" s="208">
        <v>12.158882642268098</v>
      </c>
      <c r="J122" s="208">
        <v>9.4734158117003524</v>
      </c>
      <c r="K122" s="208">
        <v>8.5566111384427899</v>
      </c>
      <c r="L122" s="208">
        <v>8.23557788322797</v>
      </c>
      <c r="M122" s="208">
        <v>7.0777308786936297</v>
      </c>
      <c r="N122" s="208">
        <v>5.2176400469692528</v>
      </c>
      <c r="O122" s="208">
        <v>7.4148919832725797</v>
      </c>
      <c r="P122" s="208">
        <v>5.933804282564739</v>
      </c>
      <c r="Q122" s="208">
        <v>8.6407771198305543</v>
      </c>
    </row>
    <row r="123" spans="1:17" x14ac:dyDescent="0.25">
      <c r="A123" s="152" t="s">
        <v>215</v>
      </c>
      <c r="B123" s="261">
        <v>0</v>
      </c>
      <c r="C123" s="261">
        <v>0</v>
      </c>
      <c r="D123" s="261">
        <v>0</v>
      </c>
      <c r="E123" s="261">
        <v>0</v>
      </c>
      <c r="F123" s="261">
        <v>0</v>
      </c>
      <c r="G123" s="261">
        <v>0</v>
      </c>
      <c r="H123" s="261">
        <v>0</v>
      </c>
      <c r="I123" s="261">
        <v>0</v>
      </c>
      <c r="J123" s="261">
        <v>0</v>
      </c>
      <c r="K123" s="261">
        <v>0</v>
      </c>
      <c r="L123" s="261">
        <v>0</v>
      </c>
      <c r="M123" s="261">
        <v>0</v>
      </c>
      <c r="N123" s="261">
        <v>0</v>
      </c>
      <c r="O123" s="261">
        <v>0</v>
      </c>
      <c r="P123" s="261">
        <v>0</v>
      </c>
      <c r="Q123" s="261">
        <v>0</v>
      </c>
    </row>
    <row r="124" spans="1:17" x14ac:dyDescent="0.25">
      <c r="A124" s="175" t="s">
        <v>203</v>
      </c>
      <c r="B124" s="255">
        <v>0</v>
      </c>
      <c r="C124" s="255">
        <v>0</v>
      </c>
      <c r="D124" s="255">
        <v>0</v>
      </c>
      <c r="E124" s="255">
        <v>0</v>
      </c>
      <c r="F124" s="255">
        <v>0</v>
      </c>
      <c r="G124" s="255">
        <v>0</v>
      </c>
      <c r="H124" s="255">
        <v>0</v>
      </c>
      <c r="I124" s="255">
        <v>0</v>
      </c>
      <c r="J124" s="255">
        <v>0</v>
      </c>
      <c r="K124" s="255">
        <v>0</v>
      </c>
      <c r="L124" s="255">
        <v>0</v>
      </c>
      <c r="M124" s="255">
        <v>0</v>
      </c>
      <c r="N124" s="255">
        <v>0</v>
      </c>
      <c r="O124" s="255">
        <v>0</v>
      </c>
      <c r="P124" s="255">
        <v>0</v>
      </c>
      <c r="Q124" s="255">
        <v>0</v>
      </c>
    </row>
    <row r="125" spans="1:17" x14ac:dyDescent="0.25">
      <c r="A125" s="177" t="s">
        <v>98</v>
      </c>
      <c r="B125" s="176">
        <v>22.821000000000002</v>
      </c>
      <c r="C125" s="176">
        <v>23.081</v>
      </c>
      <c r="D125" s="176">
        <v>21.417000000000002</v>
      </c>
      <c r="E125" s="176">
        <v>22.437999999999999</v>
      </c>
      <c r="F125" s="176">
        <v>24.370999999999995</v>
      </c>
      <c r="G125" s="176">
        <v>33.037999999999997</v>
      </c>
      <c r="H125" s="176">
        <v>32.061999999999998</v>
      </c>
      <c r="I125" s="176">
        <v>41.183</v>
      </c>
      <c r="J125" s="176">
        <v>23.439999999999998</v>
      </c>
      <c r="K125" s="176">
        <v>13.193300000000001</v>
      </c>
      <c r="L125" s="176">
        <v>13.145</v>
      </c>
      <c r="M125" s="176">
        <v>11.824999999999999</v>
      </c>
      <c r="N125" s="176">
        <v>11.456</v>
      </c>
      <c r="O125" s="176">
        <v>13.224</v>
      </c>
      <c r="P125" s="176">
        <v>12.261810000000001</v>
      </c>
      <c r="Q125" s="176">
        <v>11.931190000000001</v>
      </c>
    </row>
    <row r="126" spans="1:17" x14ac:dyDescent="0.25">
      <c r="A126" s="40"/>
      <c r="B126" s="40"/>
      <c r="C126" s="40"/>
      <c r="D126" s="40"/>
      <c r="E126" s="40"/>
      <c r="F126" s="40"/>
      <c r="G126" s="40"/>
      <c r="H126" s="40"/>
      <c r="I126" s="40"/>
      <c r="J126" s="40"/>
      <c r="K126" s="40"/>
      <c r="L126" s="40"/>
      <c r="M126" s="40"/>
      <c r="N126" s="40"/>
      <c r="O126" s="40"/>
      <c r="P126" s="40"/>
      <c r="Q126" s="40"/>
    </row>
    <row r="127" spans="1:17" ht="12.75" x14ac:dyDescent="0.25">
      <c r="A127" s="80" t="s">
        <v>134</v>
      </c>
      <c r="B127" s="233"/>
      <c r="C127" s="233"/>
      <c r="D127" s="233"/>
      <c r="E127" s="233"/>
      <c r="F127" s="233"/>
      <c r="G127" s="233"/>
      <c r="H127" s="233"/>
      <c r="I127" s="233"/>
      <c r="J127" s="233"/>
      <c r="K127" s="233"/>
      <c r="L127" s="233"/>
      <c r="M127" s="233"/>
      <c r="N127" s="233"/>
      <c r="O127" s="233"/>
      <c r="P127" s="233"/>
      <c r="Q127" s="233"/>
    </row>
    <row r="128" spans="1:17" x14ac:dyDescent="0.25">
      <c r="A128" s="40"/>
      <c r="B128" s="40"/>
      <c r="C128" s="40"/>
      <c r="D128" s="40"/>
      <c r="E128" s="40"/>
      <c r="F128" s="40"/>
      <c r="G128" s="40"/>
      <c r="H128" s="40"/>
      <c r="I128" s="40"/>
      <c r="J128" s="40"/>
      <c r="K128" s="40"/>
      <c r="L128" s="40"/>
      <c r="M128" s="40"/>
      <c r="N128" s="40"/>
      <c r="O128" s="40"/>
      <c r="P128" s="40"/>
      <c r="Q128" s="40"/>
    </row>
    <row r="129" spans="1:17" x14ac:dyDescent="0.25">
      <c r="A129" s="78" t="s">
        <v>38</v>
      </c>
      <c r="B129" s="77">
        <f t="shared" ref="B129:Q129" si="0">SUM(B130:B135,B137:B140,B141)</f>
        <v>1</v>
      </c>
      <c r="C129" s="77">
        <f t="shared" si="0"/>
        <v>0.99999999999999989</v>
      </c>
      <c r="D129" s="77">
        <f t="shared" si="0"/>
        <v>1</v>
      </c>
      <c r="E129" s="77">
        <f t="shared" si="0"/>
        <v>1</v>
      </c>
      <c r="F129" s="77">
        <f t="shared" si="0"/>
        <v>1</v>
      </c>
      <c r="G129" s="77">
        <f t="shared" si="0"/>
        <v>1</v>
      </c>
      <c r="H129" s="77">
        <f t="shared" si="0"/>
        <v>1</v>
      </c>
      <c r="I129" s="77">
        <f t="shared" si="0"/>
        <v>1</v>
      </c>
      <c r="J129" s="77">
        <f t="shared" si="0"/>
        <v>1</v>
      </c>
      <c r="K129" s="77">
        <f t="shared" si="0"/>
        <v>1</v>
      </c>
      <c r="L129" s="77">
        <f t="shared" si="0"/>
        <v>1</v>
      </c>
      <c r="M129" s="77">
        <f t="shared" si="0"/>
        <v>1</v>
      </c>
      <c r="N129" s="77">
        <f t="shared" si="0"/>
        <v>1</v>
      </c>
      <c r="O129" s="77">
        <f t="shared" si="0"/>
        <v>1</v>
      </c>
      <c r="P129" s="77">
        <f t="shared" si="0"/>
        <v>1</v>
      </c>
      <c r="Q129" s="77">
        <f t="shared" si="0"/>
        <v>1</v>
      </c>
    </row>
    <row r="130" spans="1:17" x14ac:dyDescent="0.25">
      <c r="A130" s="132" t="s">
        <v>83</v>
      </c>
      <c r="B130" s="240">
        <f t="shared" ref="B130:Q130" si="1">IF(B$6=0,0,B$6/B$5)</f>
        <v>0</v>
      </c>
      <c r="C130" s="240">
        <f t="shared" si="1"/>
        <v>0</v>
      </c>
      <c r="D130" s="240">
        <f t="shared" si="1"/>
        <v>0</v>
      </c>
      <c r="E130" s="240">
        <f t="shared" si="1"/>
        <v>0</v>
      </c>
      <c r="F130" s="240">
        <f t="shared" si="1"/>
        <v>0</v>
      </c>
      <c r="G130" s="240">
        <f t="shared" si="1"/>
        <v>0</v>
      </c>
      <c r="H130" s="240">
        <f t="shared" si="1"/>
        <v>0</v>
      </c>
      <c r="I130" s="240">
        <f t="shared" si="1"/>
        <v>0</v>
      </c>
      <c r="J130" s="240">
        <f t="shared" si="1"/>
        <v>0</v>
      </c>
      <c r="K130" s="240">
        <f t="shared" si="1"/>
        <v>0</v>
      </c>
      <c r="L130" s="240">
        <f t="shared" si="1"/>
        <v>0</v>
      </c>
      <c r="M130" s="240">
        <f t="shared" si="1"/>
        <v>0</v>
      </c>
      <c r="N130" s="240">
        <f t="shared" si="1"/>
        <v>0</v>
      </c>
      <c r="O130" s="240">
        <f t="shared" si="1"/>
        <v>0</v>
      </c>
      <c r="P130" s="240">
        <f t="shared" si="1"/>
        <v>0</v>
      </c>
      <c r="Q130" s="240">
        <f t="shared" si="1"/>
        <v>0</v>
      </c>
    </row>
    <row r="131" spans="1:17" x14ac:dyDescent="0.25">
      <c r="A131" s="76" t="s">
        <v>82</v>
      </c>
      <c r="B131" s="239">
        <f t="shared" ref="B131:Q131" si="2">IF(B$7=0,0,B$7/B$5)</f>
        <v>0</v>
      </c>
      <c r="C131" s="239">
        <f t="shared" si="2"/>
        <v>0</v>
      </c>
      <c r="D131" s="239">
        <f t="shared" si="2"/>
        <v>0</v>
      </c>
      <c r="E131" s="239">
        <f t="shared" si="2"/>
        <v>0</v>
      </c>
      <c r="F131" s="239">
        <f t="shared" si="2"/>
        <v>0</v>
      </c>
      <c r="G131" s="239">
        <f t="shared" si="2"/>
        <v>0</v>
      </c>
      <c r="H131" s="239">
        <f t="shared" si="2"/>
        <v>0</v>
      </c>
      <c r="I131" s="239">
        <f t="shared" si="2"/>
        <v>0</v>
      </c>
      <c r="J131" s="239">
        <f t="shared" si="2"/>
        <v>0</v>
      </c>
      <c r="K131" s="239">
        <f t="shared" si="2"/>
        <v>0</v>
      </c>
      <c r="L131" s="239">
        <f t="shared" si="2"/>
        <v>0</v>
      </c>
      <c r="M131" s="239">
        <f t="shared" si="2"/>
        <v>0</v>
      </c>
      <c r="N131" s="239">
        <f t="shared" si="2"/>
        <v>0</v>
      </c>
      <c r="O131" s="239">
        <f t="shared" si="2"/>
        <v>0</v>
      </c>
      <c r="P131" s="239">
        <f t="shared" si="2"/>
        <v>0</v>
      </c>
      <c r="Q131" s="239">
        <f t="shared" si="2"/>
        <v>0</v>
      </c>
    </row>
    <row r="132" spans="1:17" x14ac:dyDescent="0.25">
      <c r="A132" s="76" t="s">
        <v>81</v>
      </c>
      <c r="B132" s="239">
        <f t="shared" ref="B132:Q132" si="3">IF(B$8=0,0,B$8/B$5)</f>
        <v>0</v>
      </c>
      <c r="C132" s="239">
        <f t="shared" si="3"/>
        <v>0</v>
      </c>
      <c r="D132" s="239">
        <f t="shared" si="3"/>
        <v>0</v>
      </c>
      <c r="E132" s="239">
        <f t="shared" si="3"/>
        <v>0</v>
      </c>
      <c r="F132" s="239">
        <f t="shared" si="3"/>
        <v>0</v>
      </c>
      <c r="G132" s="239">
        <f t="shared" si="3"/>
        <v>0</v>
      </c>
      <c r="H132" s="239">
        <f t="shared" si="3"/>
        <v>0</v>
      </c>
      <c r="I132" s="239">
        <f t="shared" si="3"/>
        <v>0</v>
      </c>
      <c r="J132" s="239">
        <f t="shared" si="3"/>
        <v>0</v>
      </c>
      <c r="K132" s="239">
        <f t="shared" si="3"/>
        <v>0</v>
      </c>
      <c r="L132" s="239">
        <f t="shared" si="3"/>
        <v>0</v>
      </c>
      <c r="M132" s="239">
        <f t="shared" si="3"/>
        <v>0</v>
      </c>
      <c r="N132" s="239">
        <f t="shared" si="3"/>
        <v>0</v>
      </c>
      <c r="O132" s="239">
        <f t="shared" si="3"/>
        <v>0</v>
      </c>
      <c r="P132" s="239">
        <f t="shared" si="3"/>
        <v>0</v>
      </c>
      <c r="Q132" s="239">
        <f t="shared" si="3"/>
        <v>0</v>
      </c>
    </row>
    <row r="133" spans="1:17" x14ac:dyDescent="0.25">
      <c r="A133" s="76" t="s">
        <v>80</v>
      </c>
      <c r="B133" s="239">
        <f t="shared" ref="B133:Q133" si="4">IF(B$9=0,0,B$9/B$5)</f>
        <v>0</v>
      </c>
      <c r="C133" s="239">
        <f t="shared" si="4"/>
        <v>0</v>
      </c>
      <c r="D133" s="239">
        <f t="shared" si="4"/>
        <v>0</v>
      </c>
      <c r="E133" s="239">
        <f t="shared" si="4"/>
        <v>0</v>
      </c>
      <c r="F133" s="239">
        <f t="shared" si="4"/>
        <v>0</v>
      </c>
      <c r="G133" s="239">
        <f t="shared" si="4"/>
        <v>0</v>
      </c>
      <c r="H133" s="239">
        <f t="shared" si="4"/>
        <v>0</v>
      </c>
      <c r="I133" s="239">
        <f t="shared" si="4"/>
        <v>0</v>
      </c>
      <c r="J133" s="239">
        <f t="shared" si="4"/>
        <v>0</v>
      </c>
      <c r="K133" s="239">
        <f t="shared" si="4"/>
        <v>0</v>
      </c>
      <c r="L133" s="239">
        <f t="shared" si="4"/>
        <v>0</v>
      </c>
      <c r="M133" s="239">
        <f t="shared" si="4"/>
        <v>0</v>
      </c>
      <c r="N133" s="239">
        <f t="shared" si="4"/>
        <v>0</v>
      </c>
      <c r="O133" s="239">
        <f t="shared" si="4"/>
        <v>0</v>
      </c>
      <c r="P133" s="239">
        <f t="shared" si="4"/>
        <v>0</v>
      </c>
      <c r="Q133" s="239">
        <f t="shared" si="4"/>
        <v>0</v>
      </c>
    </row>
    <row r="134" spans="1:17" x14ac:dyDescent="0.25">
      <c r="A134" s="129" t="s">
        <v>79</v>
      </c>
      <c r="B134" s="238">
        <f t="shared" ref="B134:Q134" si="5">IF(B$10=0,0,B$10/B$5)</f>
        <v>3.8631274109817554E-4</v>
      </c>
      <c r="C134" s="238">
        <f t="shared" si="5"/>
        <v>3.9401807123718964E-4</v>
      </c>
      <c r="D134" s="238">
        <f t="shared" si="5"/>
        <v>3.9747544001107017E-4</v>
      </c>
      <c r="E134" s="238">
        <f t="shared" si="5"/>
        <v>4.442443107612029E-4</v>
      </c>
      <c r="F134" s="238">
        <f t="shared" si="5"/>
        <v>3.5211575938373088E-4</v>
      </c>
      <c r="G134" s="238">
        <f t="shared" si="5"/>
        <v>3.8104191198107788E-4</v>
      </c>
      <c r="H134" s="238">
        <f t="shared" si="5"/>
        <v>3.4495286814472499E-4</v>
      </c>
      <c r="I134" s="238">
        <f t="shared" si="5"/>
        <v>3.4416674181818779E-4</v>
      </c>
      <c r="J134" s="238">
        <f t="shared" si="5"/>
        <v>3.20761525087779E-4</v>
      </c>
      <c r="K134" s="238">
        <f t="shared" si="5"/>
        <v>3.3317511274944483E-4</v>
      </c>
      <c r="L134" s="238">
        <f t="shared" si="5"/>
        <v>3.6585642133350028E-4</v>
      </c>
      <c r="M134" s="238">
        <f t="shared" si="5"/>
        <v>3.354744440319232E-4</v>
      </c>
      <c r="N134" s="238">
        <f t="shared" si="5"/>
        <v>3.337256342683195E-4</v>
      </c>
      <c r="O134" s="238">
        <f t="shared" si="5"/>
        <v>3.5858774980898004E-4</v>
      </c>
      <c r="P134" s="238">
        <f t="shared" si="5"/>
        <v>3.5344856144958953E-4</v>
      </c>
      <c r="Q134" s="238">
        <f t="shared" si="5"/>
        <v>3.4102399144621341E-4</v>
      </c>
    </row>
    <row r="135" spans="1:17" x14ac:dyDescent="0.25">
      <c r="A135" s="127" t="s">
        <v>214</v>
      </c>
      <c r="B135" s="236">
        <f t="shared" ref="B135:Q135" si="6">IF(B$15=0,0,B$15/B$5)</f>
        <v>0</v>
      </c>
      <c r="C135" s="236">
        <f t="shared" si="6"/>
        <v>0</v>
      </c>
      <c r="D135" s="236">
        <f t="shared" si="6"/>
        <v>0</v>
      </c>
      <c r="E135" s="236">
        <f t="shared" si="6"/>
        <v>0</v>
      </c>
      <c r="F135" s="236">
        <f t="shared" si="6"/>
        <v>0</v>
      </c>
      <c r="G135" s="236">
        <f t="shared" si="6"/>
        <v>0</v>
      </c>
      <c r="H135" s="236">
        <f t="shared" si="6"/>
        <v>0</v>
      </c>
      <c r="I135" s="236">
        <f t="shared" si="6"/>
        <v>0</v>
      </c>
      <c r="J135" s="236">
        <f t="shared" si="6"/>
        <v>0</v>
      </c>
      <c r="K135" s="236">
        <f t="shared" si="6"/>
        <v>0</v>
      </c>
      <c r="L135" s="236">
        <f t="shared" si="6"/>
        <v>0</v>
      </c>
      <c r="M135" s="236">
        <f t="shared" si="6"/>
        <v>0</v>
      </c>
      <c r="N135" s="236">
        <f t="shared" si="6"/>
        <v>0</v>
      </c>
      <c r="O135" s="236">
        <f t="shared" si="6"/>
        <v>0</v>
      </c>
      <c r="P135" s="236">
        <f t="shared" si="6"/>
        <v>0</v>
      </c>
      <c r="Q135" s="236">
        <f t="shared" si="6"/>
        <v>0</v>
      </c>
    </row>
    <row r="136" spans="1:17" x14ac:dyDescent="0.25">
      <c r="A136" s="127" t="s">
        <v>213</v>
      </c>
      <c r="B136" s="237">
        <f t="shared" ref="B136:Q136" si="7">IF(B$16=0,0,B$16/B$5)</f>
        <v>0.2277341620227101</v>
      </c>
      <c r="C136" s="237">
        <f t="shared" si="7"/>
        <v>0.16617374290702855</v>
      </c>
      <c r="D136" s="237">
        <f t="shared" si="7"/>
        <v>0.15695656316794854</v>
      </c>
      <c r="E136" s="237">
        <f t="shared" si="7"/>
        <v>0.16957015338548653</v>
      </c>
      <c r="F136" s="237">
        <f t="shared" si="7"/>
        <v>0.13917066348861426</v>
      </c>
      <c r="G136" s="237">
        <f t="shared" si="7"/>
        <v>0.15588466018188543</v>
      </c>
      <c r="H136" s="237">
        <f t="shared" si="7"/>
        <v>0.1392831349019204</v>
      </c>
      <c r="I136" s="237">
        <f t="shared" si="7"/>
        <v>0.13821494032350778</v>
      </c>
      <c r="J136" s="237">
        <f t="shared" si="7"/>
        <v>0.12888063078829934</v>
      </c>
      <c r="K136" s="237">
        <f t="shared" si="7"/>
        <v>0.13004496885875599</v>
      </c>
      <c r="L136" s="237">
        <f t="shared" si="7"/>
        <v>0.14295408293340006</v>
      </c>
      <c r="M136" s="237">
        <f t="shared" si="7"/>
        <v>0.12732482955817365</v>
      </c>
      <c r="N136" s="237">
        <f t="shared" si="7"/>
        <v>0.12706003192306042</v>
      </c>
      <c r="O136" s="237">
        <f t="shared" si="7"/>
        <v>0.17861266924767982</v>
      </c>
      <c r="P136" s="237">
        <f t="shared" si="7"/>
        <v>0.17613949794409908</v>
      </c>
      <c r="Q136" s="237">
        <f t="shared" si="7"/>
        <v>0.17010637750811719</v>
      </c>
    </row>
    <row r="137" spans="1:17" x14ac:dyDescent="0.25">
      <c r="A137" s="142" t="s">
        <v>227</v>
      </c>
      <c r="B137" s="235">
        <f t="shared" ref="B137:Q137" si="8">IF(B$17=0,0,B$17/B$5)</f>
        <v>0.21365007582357554</v>
      </c>
      <c r="C137" s="235">
        <f t="shared" si="8"/>
        <v>0.15897334557958714</v>
      </c>
      <c r="D137" s="235">
        <f t="shared" si="8"/>
        <v>0.15442640485662076</v>
      </c>
      <c r="E137" s="235">
        <f t="shared" si="8"/>
        <v>0.1660532400311357</v>
      </c>
      <c r="F137" s="235">
        <f t="shared" si="8"/>
        <v>0.13299610909576343</v>
      </c>
      <c r="G137" s="235">
        <f t="shared" si="8"/>
        <v>0.1460475475223271</v>
      </c>
      <c r="H137" s="235">
        <f t="shared" si="8"/>
        <v>0.13132007678378943</v>
      </c>
      <c r="I137" s="235">
        <f t="shared" si="8"/>
        <v>0.13090961782059404</v>
      </c>
      <c r="J137" s="235">
        <f t="shared" si="8"/>
        <v>0.12249739703615356</v>
      </c>
      <c r="K137" s="235">
        <f t="shared" si="8"/>
        <v>0.12640090039286161</v>
      </c>
      <c r="L137" s="235">
        <f t="shared" si="8"/>
        <v>0.13903101236797014</v>
      </c>
      <c r="M137" s="235">
        <f t="shared" si="8"/>
        <v>0.12627217143185493</v>
      </c>
      <c r="N137" s="235">
        <f t="shared" si="8"/>
        <v>0.125876209111768</v>
      </c>
      <c r="O137" s="235">
        <f t="shared" si="8"/>
        <v>0.17466693982882528</v>
      </c>
      <c r="P137" s="235">
        <f t="shared" si="8"/>
        <v>0.17114964264267382</v>
      </c>
      <c r="Q137" s="235">
        <f t="shared" si="8"/>
        <v>0.16501456845638568</v>
      </c>
    </row>
    <row r="138" spans="1:17" x14ac:dyDescent="0.25">
      <c r="A138" s="142" t="s">
        <v>226</v>
      </c>
      <c r="B138" s="235">
        <f t="shared" ref="B138:Q138" si="9">IF(B$25=0,0,B$25/B$5)</f>
        <v>1.4084086199134562E-2</v>
      </c>
      <c r="C138" s="235">
        <f t="shared" si="9"/>
        <v>7.2003973274413855E-3</v>
      </c>
      <c r="D138" s="235">
        <f t="shared" si="9"/>
        <v>2.5301583113277555E-3</v>
      </c>
      <c r="E138" s="235">
        <f t="shared" si="9"/>
        <v>3.5169133543508655E-3</v>
      </c>
      <c r="F138" s="235">
        <f t="shared" si="9"/>
        <v>6.1745543928508314E-3</v>
      </c>
      <c r="G138" s="235">
        <f t="shared" si="9"/>
        <v>9.8371126595583353E-3</v>
      </c>
      <c r="H138" s="235">
        <f t="shared" si="9"/>
        <v>7.9630581181309619E-3</v>
      </c>
      <c r="I138" s="235">
        <f t="shared" si="9"/>
        <v>7.3053225029137518E-3</v>
      </c>
      <c r="J138" s="235">
        <f t="shared" si="9"/>
        <v>6.3832337521457826E-3</v>
      </c>
      <c r="K138" s="235">
        <f t="shared" si="9"/>
        <v>3.6440684658943638E-3</v>
      </c>
      <c r="L138" s="235">
        <f t="shared" si="9"/>
        <v>3.9230705654299189E-3</v>
      </c>
      <c r="M138" s="235">
        <f t="shared" si="9"/>
        <v>1.0526581263187328E-3</v>
      </c>
      <c r="N138" s="235">
        <f t="shared" si="9"/>
        <v>1.183822811292436E-3</v>
      </c>
      <c r="O138" s="235">
        <f t="shared" si="9"/>
        <v>3.9457294188545477E-3</v>
      </c>
      <c r="P138" s="235">
        <f t="shared" si="9"/>
        <v>4.9898553014252655E-3</v>
      </c>
      <c r="Q138" s="235">
        <f t="shared" si="9"/>
        <v>5.0918090517315133E-3</v>
      </c>
    </row>
    <row r="139" spans="1:17" x14ac:dyDescent="0.25">
      <c r="A139" s="127" t="s">
        <v>212</v>
      </c>
      <c r="B139" s="237">
        <f t="shared" ref="B139:Q139" si="10">IF(B$36=0,0,B$36/B$5)</f>
        <v>0.28485910519519769</v>
      </c>
      <c r="C139" s="237">
        <f t="shared" si="10"/>
        <v>0.20070525672158873</v>
      </c>
      <c r="D139" s="237">
        <f t="shared" si="10"/>
        <v>0.17493215622372027</v>
      </c>
      <c r="E139" s="237">
        <f t="shared" si="10"/>
        <v>0.20866623395691752</v>
      </c>
      <c r="F139" s="237">
        <f t="shared" si="10"/>
        <v>0.17313312425369146</v>
      </c>
      <c r="G139" s="237">
        <f t="shared" si="10"/>
        <v>0.17689075886649541</v>
      </c>
      <c r="H139" s="237">
        <f t="shared" si="10"/>
        <v>0.16492622009962801</v>
      </c>
      <c r="I139" s="237">
        <f t="shared" si="10"/>
        <v>0.15639919229092619</v>
      </c>
      <c r="J139" s="237">
        <f t="shared" si="10"/>
        <v>0.16401391197454085</v>
      </c>
      <c r="K139" s="237">
        <f t="shared" si="10"/>
        <v>0.17690685294168287</v>
      </c>
      <c r="L139" s="237">
        <f t="shared" si="10"/>
        <v>0.18263752092807198</v>
      </c>
      <c r="M139" s="237">
        <f t="shared" si="10"/>
        <v>0.16297643395989539</v>
      </c>
      <c r="N139" s="237">
        <f t="shared" si="10"/>
        <v>0.1539133232756647</v>
      </c>
      <c r="O139" s="237">
        <f t="shared" si="10"/>
        <v>0.21463908604199031</v>
      </c>
      <c r="P139" s="237">
        <f t="shared" si="10"/>
        <v>0.2102192960404044</v>
      </c>
      <c r="Q139" s="237">
        <f t="shared" si="10"/>
        <v>0.2426294767594738</v>
      </c>
    </row>
    <row r="140" spans="1:17" x14ac:dyDescent="0.25">
      <c r="A140" s="127" t="s">
        <v>211</v>
      </c>
      <c r="B140" s="236">
        <f t="shared" ref="B140:Q140" si="11">IF(B$44=0,0,B$44/B$5)</f>
        <v>0</v>
      </c>
      <c r="C140" s="236">
        <f t="shared" si="11"/>
        <v>0</v>
      </c>
      <c r="D140" s="236">
        <f t="shared" si="11"/>
        <v>0</v>
      </c>
      <c r="E140" s="236">
        <f t="shared" si="11"/>
        <v>0</v>
      </c>
      <c r="F140" s="236">
        <f t="shared" si="11"/>
        <v>0</v>
      </c>
      <c r="G140" s="236">
        <f t="shared" si="11"/>
        <v>0</v>
      </c>
      <c r="H140" s="236">
        <f t="shared" si="11"/>
        <v>0</v>
      </c>
      <c r="I140" s="236">
        <f t="shared" si="11"/>
        <v>0</v>
      </c>
      <c r="J140" s="236">
        <f t="shared" si="11"/>
        <v>0</v>
      </c>
      <c r="K140" s="236">
        <f t="shared" si="11"/>
        <v>0</v>
      </c>
      <c r="L140" s="236">
        <f t="shared" si="11"/>
        <v>0</v>
      </c>
      <c r="M140" s="236">
        <f t="shared" si="11"/>
        <v>0</v>
      </c>
      <c r="N140" s="236">
        <f t="shared" si="11"/>
        <v>0</v>
      </c>
      <c r="O140" s="236">
        <f t="shared" si="11"/>
        <v>0</v>
      </c>
      <c r="P140" s="236">
        <f t="shared" si="11"/>
        <v>0</v>
      </c>
      <c r="Q140" s="236">
        <f t="shared" si="11"/>
        <v>0</v>
      </c>
    </row>
    <row r="141" spans="1:17" x14ac:dyDescent="0.25">
      <c r="A141" s="177" t="s">
        <v>98</v>
      </c>
      <c r="B141" s="209">
        <f t="shared" ref="B141:Q141" si="12">IF(B$45=0,0,B$45/B$5)</f>
        <v>0.487020420040994</v>
      </c>
      <c r="C141" s="209">
        <f t="shared" si="12"/>
        <v>0.63272698230014546</v>
      </c>
      <c r="D141" s="209">
        <f t="shared" si="12"/>
        <v>0.66771380516832013</v>
      </c>
      <c r="E141" s="209">
        <f t="shared" si="12"/>
        <v>0.62131936834683466</v>
      </c>
      <c r="F141" s="209">
        <f t="shared" si="12"/>
        <v>0.68734409649831052</v>
      </c>
      <c r="G141" s="209">
        <f t="shared" si="12"/>
        <v>0.66684353903963811</v>
      </c>
      <c r="H141" s="209">
        <f t="shared" si="12"/>
        <v>0.69544569213030683</v>
      </c>
      <c r="I141" s="209">
        <f t="shared" si="12"/>
        <v>0.70504170064374783</v>
      </c>
      <c r="J141" s="209">
        <f t="shared" si="12"/>
        <v>0.70678469571207203</v>
      </c>
      <c r="K141" s="209">
        <f t="shared" si="12"/>
        <v>0.69271500308681166</v>
      </c>
      <c r="L141" s="209">
        <f t="shared" si="12"/>
        <v>0.67404253971719441</v>
      </c>
      <c r="M141" s="209">
        <f t="shared" si="12"/>
        <v>0.70936326203789901</v>
      </c>
      <c r="N141" s="209">
        <f t="shared" si="12"/>
        <v>0.71869291916700651</v>
      </c>
      <c r="O141" s="209">
        <f t="shared" si="12"/>
        <v>0.60638965696052094</v>
      </c>
      <c r="P141" s="209">
        <f t="shared" si="12"/>
        <v>0.61328775745404696</v>
      </c>
      <c r="Q141" s="209">
        <f t="shared" si="12"/>
        <v>0.58692312174096273</v>
      </c>
    </row>
    <row r="142" spans="1:17" x14ac:dyDescent="0.25">
      <c r="A142" s="40"/>
      <c r="B142" s="40"/>
      <c r="C142" s="40"/>
      <c r="D142" s="40"/>
      <c r="E142" s="40"/>
      <c r="F142" s="40"/>
      <c r="G142" s="40"/>
      <c r="H142" s="40"/>
      <c r="I142" s="40"/>
      <c r="J142" s="40"/>
      <c r="K142" s="40"/>
      <c r="L142" s="40"/>
      <c r="M142" s="40"/>
      <c r="N142" s="40"/>
      <c r="O142" s="40"/>
      <c r="P142" s="40"/>
      <c r="Q142" s="40"/>
    </row>
    <row r="143" spans="1:17" x14ac:dyDescent="0.25">
      <c r="A143" s="78" t="s">
        <v>37</v>
      </c>
      <c r="B143" s="77">
        <f t="shared" ref="B143:Q143" si="13">SUM(B144:B149,B151:B153,B155:B156,B158:B159,B160)</f>
        <v>1</v>
      </c>
      <c r="C143" s="77">
        <f t="shared" si="13"/>
        <v>1</v>
      </c>
      <c r="D143" s="77">
        <f t="shared" si="13"/>
        <v>1</v>
      </c>
      <c r="E143" s="77">
        <f t="shared" si="13"/>
        <v>1</v>
      </c>
      <c r="F143" s="77">
        <f t="shared" si="13"/>
        <v>1</v>
      </c>
      <c r="G143" s="77">
        <f t="shared" si="13"/>
        <v>1</v>
      </c>
      <c r="H143" s="77">
        <f t="shared" si="13"/>
        <v>1</v>
      </c>
      <c r="I143" s="77">
        <f t="shared" si="13"/>
        <v>1</v>
      </c>
      <c r="J143" s="77">
        <f t="shared" si="13"/>
        <v>1</v>
      </c>
      <c r="K143" s="77">
        <f t="shared" si="13"/>
        <v>1</v>
      </c>
      <c r="L143" s="77">
        <f t="shared" si="13"/>
        <v>1</v>
      </c>
      <c r="M143" s="77">
        <f t="shared" si="13"/>
        <v>1</v>
      </c>
      <c r="N143" s="77">
        <f t="shared" si="13"/>
        <v>1</v>
      </c>
      <c r="O143" s="77">
        <f t="shared" si="13"/>
        <v>1</v>
      </c>
      <c r="P143" s="77">
        <f t="shared" si="13"/>
        <v>1</v>
      </c>
      <c r="Q143" s="77">
        <f t="shared" si="13"/>
        <v>1</v>
      </c>
    </row>
    <row r="144" spans="1:17" x14ac:dyDescent="0.25">
      <c r="A144" s="132" t="s">
        <v>83</v>
      </c>
      <c r="B144" s="240">
        <f t="shared" ref="B144:Q144" si="14">IF(B$48=0,0,B$48/B$47)</f>
        <v>0</v>
      </c>
      <c r="C144" s="240">
        <f t="shared" si="14"/>
        <v>0</v>
      </c>
      <c r="D144" s="240">
        <f t="shared" si="14"/>
        <v>0</v>
      </c>
      <c r="E144" s="240">
        <f t="shared" si="14"/>
        <v>0</v>
      </c>
      <c r="F144" s="240">
        <f t="shared" si="14"/>
        <v>0</v>
      </c>
      <c r="G144" s="240">
        <f t="shared" si="14"/>
        <v>0</v>
      </c>
      <c r="H144" s="240">
        <f t="shared" si="14"/>
        <v>0</v>
      </c>
      <c r="I144" s="240">
        <f t="shared" si="14"/>
        <v>0</v>
      </c>
      <c r="J144" s="240">
        <f t="shared" si="14"/>
        <v>0</v>
      </c>
      <c r="K144" s="240">
        <f t="shared" si="14"/>
        <v>0</v>
      </c>
      <c r="L144" s="240">
        <f t="shared" si="14"/>
        <v>0</v>
      </c>
      <c r="M144" s="240">
        <f t="shared" si="14"/>
        <v>0</v>
      </c>
      <c r="N144" s="240">
        <f t="shared" si="14"/>
        <v>0</v>
      </c>
      <c r="O144" s="240">
        <f t="shared" si="14"/>
        <v>0</v>
      </c>
      <c r="P144" s="240">
        <f t="shared" si="14"/>
        <v>0</v>
      </c>
      <c r="Q144" s="240">
        <f t="shared" si="14"/>
        <v>0</v>
      </c>
    </row>
    <row r="145" spans="1:17" x14ac:dyDescent="0.25">
      <c r="A145" s="76" t="s">
        <v>82</v>
      </c>
      <c r="B145" s="239">
        <f t="shared" ref="B145:Q145" si="15">IF(B$49=0,0,B$49/B$47)</f>
        <v>0</v>
      </c>
      <c r="C145" s="239">
        <f t="shared" si="15"/>
        <v>0</v>
      </c>
      <c r="D145" s="239">
        <f t="shared" si="15"/>
        <v>0</v>
      </c>
      <c r="E145" s="239">
        <f t="shared" si="15"/>
        <v>0</v>
      </c>
      <c r="F145" s="239">
        <f t="shared" si="15"/>
        <v>0</v>
      </c>
      <c r="G145" s="239">
        <f t="shared" si="15"/>
        <v>0</v>
      </c>
      <c r="H145" s="239">
        <f t="shared" si="15"/>
        <v>0</v>
      </c>
      <c r="I145" s="239">
        <f t="shared" si="15"/>
        <v>0</v>
      </c>
      <c r="J145" s="239">
        <f t="shared" si="15"/>
        <v>0</v>
      </c>
      <c r="K145" s="239">
        <f t="shared" si="15"/>
        <v>0</v>
      </c>
      <c r="L145" s="239">
        <f t="shared" si="15"/>
        <v>0</v>
      </c>
      <c r="M145" s="239">
        <f t="shared" si="15"/>
        <v>0</v>
      </c>
      <c r="N145" s="239">
        <f t="shared" si="15"/>
        <v>0</v>
      </c>
      <c r="O145" s="239">
        <f t="shared" si="15"/>
        <v>0</v>
      </c>
      <c r="P145" s="239">
        <f t="shared" si="15"/>
        <v>0</v>
      </c>
      <c r="Q145" s="239">
        <f t="shared" si="15"/>
        <v>0</v>
      </c>
    </row>
    <row r="146" spans="1:17" x14ac:dyDescent="0.25">
      <c r="A146" s="76" t="s">
        <v>81</v>
      </c>
      <c r="B146" s="239">
        <f t="shared" ref="B146:Q146" si="16">IF(B$50=0,0,B$50/B$47)</f>
        <v>0</v>
      </c>
      <c r="C146" s="239">
        <f t="shared" si="16"/>
        <v>0</v>
      </c>
      <c r="D146" s="239">
        <f t="shared" si="16"/>
        <v>0</v>
      </c>
      <c r="E146" s="239">
        <f t="shared" si="16"/>
        <v>0</v>
      </c>
      <c r="F146" s="239">
        <f t="shared" si="16"/>
        <v>0</v>
      </c>
      <c r="G146" s="239">
        <f t="shared" si="16"/>
        <v>0</v>
      </c>
      <c r="H146" s="239">
        <f t="shared" si="16"/>
        <v>0</v>
      </c>
      <c r="I146" s="239">
        <f t="shared" si="16"/>
        <v>0</v>
      </c>
      <c r="J146" s="239">
        <f t="shared" si="16"/>
        <v>0</v>
      </c>
      <c r="K146" s="239">
        <f t="shared" si="16"/>
        <v>0</v>
      </c>
      <c r="L146" s="239">
        <f t="shared" si="16"/>
        <v>0</v>
      </c>
      <c r="M146" s="239">
        <f t="shared" si="16"/>
        <v>0</v>
      </c>
      <c r="N146" s="239">
        <f t="shared" si="16"/>
        <v>0</v>
      </c>
      <c r="O146" s="239">
        <f t="shared" si="16"/>
        <v>0</v>
      </c>
      <c r="P146" s="239">
        <f t="shared" si="16"/>
        <v>0</v>
      </c>
      <c r="Q146" s="239">
        <f t="shared" si="16"/>
        <v>0</v>
      </c>
    </row>
    <row r="147" spans="1:17" x14ac:dyDescent="0.25">
      <c r="A147" s="76" t="s">
        <v>80</v>
      </c>
      <c r="B147" s="239">
        <f t="shared" ref="B147:Q147" si="17">IF(B$51=0,0,B$51/B$47)</f>
        <v>0</v>
      </c>
      <c r="C147" s="239">
        <f t="shared" si="17"/>
        <v>0</v>
      </c>
      <c r="D147" s="239">
        <f t="shared" si="17"/>
        <v>0</v>
      </c>
      <c r="E147" s="239">
        <f t="shared" si="17"/>
        <v>0</v>
      </c>
      <c r="F147" s="239">
        <f t="shared" si="17"/>
        <v>0</v>
      </c>
      <c r="G147" s="239">
        <f t="shared" si="17"/>
        <v>0</v>
      </c>
      <c r="H147" s="239">
        <f t="shared" si="17"/>
        <v>0</v>
      </c>
      <c r="I147" s="239">
        <f t="shared" si="17"/>
        <v>0</v>
      </c>
      <c r="J147" s="239">
        <f t="shared" si="17"/>
        <v>0</v>
      </c>
      <c r="K147" s="239">
        <f t="shared" si="17"/>
        <v>0</v>
      </c>
      <c r="L147" s="239">
        <f t="shared" si="17"/>
        <v>0</v>
      </c>
      <c r="M147" s="239">
        <f t="shared" si="17"/>
        <v>0</v>
      </c>
      <c r="N147" s="239">
        <f t="shared" si="17"/>
        <v>0</v>
      </c>
      <c r="O147" s="239">
        <f t="shared" si="17"/>
        <v>0</v>
      </c>
      <c r="P147" s="239">
        <f t="shared" si="17"/>
        <v>0</v>
      </c>
      <c r="Q147" s="239">
        <f t="shared" si="17"/>
        <v>0</v>
      </c>
    </row>
    <row r="148" spans="1:17" x14ac:dyDescent="0.25">
      <c r="A148" s="129" t="s">
        <v>79</v>
      </c>
      <c r="B148" s="238">
        <f t="shared" ref="B148:Q148" si="18">IF(B$52=0,0,B$52/B$47)</f>
        <v>1.0198548961730225E-3</v>
      </c>
      <c r="C148" s="238">
        <f t="shared" si="18"/>
        <v>7.8413664542689547E-4</v>
      </c>
      <c r="D148" s="238">
        <f t="shared" si="18"/>
        <v>5.7910302554087061E-4</v>
      </c>
      <c r="E148" s="238">
        <f t="shared" si="18"/>
        <v>5.0362688333765418E-4</v>
      </c>
      <c r="F148" s="238">
        <f t="shared" si="18"/>
        <v>2.5492733113580205E-4</v>
      </c>
      <c r="G148" s="238">
        <f t="shared" si="18"/>
        <v>3.9074180544846178E-4</v>
      </c>
      <c r="H148" s="238">
        <f t="shared" si="18"/>
        <v>3.6474259961205932E-4</v>
      </c>
      <c r="I148" s="238">
        <f t="shared" si="18"/>
        <v>5.7183898864445045E-4</v>
      </c>
      <c r="J148" s="238">
        <f t="shared" si="18"/>
        <v>4.4903326542584775E-4</v>
      </c>
      <c r="K148" s="238">
        <f t="shared" si="18"/>
        <v>4.2585303367002696E-4</v>
      </c>
      <c r="L148" s="238">
        <f t="shared" si="18"/>
        <v>5.3230571541229013E-4</v>
      </c>
      <c r="M148" s="238">
        <f t="shared" si="18"/>
        <v>5.3095687333209302E-4</v>
      </c>
      <c r="N148" s="238">
        <f t="shared" si="18"/>
        <v>5.1526296233671222E-4</v>
      </c>
      <c r="O148" s="238">
        <f t="shared" si="18"/>
        <v>2.2633763733766421E-4</v>
      </c>
      <c r="P148" s="238">
        <f t="shared" si="18"/>
        <v>6.5064459164016527E-4</v>
      </c>
      <c r="Q148" s="238">
        <f t="shared" si="18"/>
        <v>6.7451171913806771E-4</v>
      </c>
    </row>
    <row r="149" spans="1:17" x14ac:dyDescent="0.25">
      <c r="A149" s="127" t="s">
        <v>210</v>
      </c>
      <c r="B149" s="237">
        <f t="shared" ref="B149:Q149" si="19">IF(B$57=0,0,B$57/B$47)</f>
        <v>0</v>
      </c>
      <c r="C149" s="237">
        <f t="shared" si="19"/>
        <v>0</v>
      </c>
      <c r="D149" s="237">
        <f t="shared" si="19"/>
        <v>0</v>
      </c>
      <c r="E149" s="237">
        <f t="shared" si="19"/>
        <v>0</v>
      </c>
      <c r="F149" s="237">
        <f t="shared" si="19"/>
        <v>0</v>
      </c>
      <c r="G149" s="237">
        <f t="shared" si="19"/>
        <v>0</v>
      </c>
      <c r="H149" s="237">
        <f t="shared" si="19"/>
        <v>0</v>
      </c>
      <c r="I149" s="237">
        <f t="shared" si="19"/>
        <v>0</v>
      </c>
      <c r="J149" s="237">
        <f t="shared" si="19"/>
        <v>0</v>
      </c>
      <c r="K149" s="237">
        <f t="shared" si="19"/>
        <v>0</v>
      </c>
      <c r="L149" s="237">
        <f t="shared" si="19"/>
        <v>0</v>
      </c>
      <c r="M149" s="237">
        <f t="shared" si="19"/>
        <v>0</v>
      </c>
      <c r="N149" s="237">
        <f t="shared" si="19"/>
        <v>0</v>
      </c>
      <c r="O149" s="237">
        <f t="shared" si="19"/>
        <v>0</v>
      </c>
      <c r="P149" s="237">
        <f t="shared" si="19"/>
        <v>0</v>
      </c>
      <c r="Q149" s="237">
        <f t="shared" si="19"/>
        <v>0</v>
      </c>
    </row>
    <row r="150" spans="1:17" x14ac:dyDescent="0.25">
      <c r="A150" s="127" t="s">
        <v>209</v>
      </c>
      <c r="B150" s="237">
        <f t="shared" ref="B150:Q150" si="20">IF(B$58=0,0,B$58/B$47)</f>
        <v>9.0968911324304416E-2</v>
      </c>
      <c r="C150" s="237">
        <f t="shared" si="20"/>
        <v>6.3088908694683879E-2</v>
      </c>
      <c r="D150" s="237">
        <f t="shared" si="20"/>
        <v>3.7469344975074398E-2</v>
      </c>
      <c r="E150" s="237">
        <f t="shared" si="20"/>
        <v>3.1514552039636323E-2</v>
      </c>
      <c r="F150" s="237">
        <f t="shared" si="20"/>
        <v>1.8138126013016873E-2</v>
      </c>
      <c r="G150" s="237">
        <f t="shared" si="20"/>
        <v>3.1271378227117487E-2</v>
      </c>
      <c r="H150" s="237">
        <f t="shared" si="20"/>
        <v>2.7185238967581456E-2</v>
      </c>
      <c r="I150" s="237">
        <f t="shared" si="20"/>
        <v>4.0306071452654003E-2</v>
      </c>
      <c r="J150" s="237">
        <f t="shared" si="20"/>
        <v>3.1409207496629635E-2</v>
      </c>
      <c r="K150" s="237">
        <f t="shared" si="20"/>
        <v>2.7712203527633403E-2</v>
      </c>
      <c r="L150" s="237">
        <f t="shared" si="20"/>
        <v>3.0788069667157449E-2</v>
      </c>
      <c r="M150" s="237">
        <f t="shared" si="20"/>
        <v>2.549396012110814E-2</v>
      </c>
      <c r="N150" s="237">
        <f t="shared" si="20"/>
        <v>2.5186639322861602E-2</v>
      </c>
      <c r="O150" s="237">
        <f t="shared" si="20"/>
        <v>1.5170986830643626E-2</v>
      </c>
      <c r="P150" s="237">
        <f t="shared" si="20"/>
        <v>3.8223648492789419E-2</v>
      </c>
      <c r="Q150" s="237">
        <f t="shared" si="20"/>
        <v>5.0254137194147674E-2</v>
      </c>
    </row>
    <row r="151" spans="1:17" x14ac:dyDescent="0.25">
      <c r="A151" s="142" t="s">
        <v>225</v>
      </c>
      <c r="B151" s="235">
        <f t="shared" ref="B151:Q151" si="21">IF(B$59=0,0,B$59/B$47)</f>
        <v>7.5000896781581852E-2</v>
      </c>
      <c r="C151" s="235">
        <f t="shared" si="21"/>
        <v>6.0926429686798941E-2</v>
      </c>
      <c r="D151" s="235">
        <f t="shared" si="21"/>
        <v>3.7301897579603116E-2</v>
      </c>
      <c r="E151" s="235">
        <f t="shared" si="21"/>
        <v>2.9417434866130205E-2</v>
      </c>
      <c r="F151" s="235">
        <f t="shared" si="21"/>
        <v>1.8138126013016873E-2</v>
      </c>
      <c r="G151" s="235">
        <f t="shared" si="21"/>
        <v>2.6378140476327049E-2</v>
      </c>
      <c r="H151" s="235">
        <f t="shared" si="21"/>
        <v>2.261758781570444E-2</v>
      </c>
      <c r="I151" s="235">
        <f t="shared" si="21"/>
        <v>3.3144963816890867E-2</v>
      </c>
      <c r="J151" s="235">
        <f t="shared" si="21"/>
        <v>2.5785989056461286E-2</v>
      </c>
      <c r="K151" s="235">
        <f t="shared" si="21"/>
        <v>2.3671749451960451E-2</v>
      </c>
      <c r="L151" s="235">
        <f t="shared" si="21"/>
        <v>3.032780607900077E-2</v>
      </c>
      <c r="M151" s="235">
        <f t="shared" si="21"/>
        <v>2.549396012110814E-2</v>
      </c>
      <c r="N151" s="235">
        <f t="shared" si="21"/>
        <v>2.5186639322861602E-2</v>
      </c>
      <c r="O151" s="235">
        <f t="shared" si="21"/>
        <v>1.5170986830643626E-2</v>
      </c>
      <c r="P151" s="235">
        <f t="shared" si="21"/>
        <v>3.7719520619940453E-2</v>
      </c>
      <c r="Q151" s="235">
        <f t="shared" si="21"/>
        <v>4.9667312452887816E-2</v>
      </c>
    </row>
    <row r="152" spans="1:17" x14ac:dyDescent="0.25">
      <c r="A152" s="142" t="s">
        <v>224</v>
      </c>
      <c r="B152" s="235">
        <f t="shared" ref="B152:Q152" si="22">IF(B$65=0,0,B$65/B$47)</f>
        <v>1.5968014542722571E-2</v>
      </c>
      <c r="C152" s="235">
        <f t="shared" si="22"/>
        <v>2.1624790078849389E-3</v>
      </c>
      <c r="D152" s="235">
        <f t="shared" si="22"/>
        <v>1.6744739547127924E-4</v>
      </c>
      <c r="E152" s="235">
        <f t="shared" si="22"/>
        <v>2.0971171735061139E-3</v>
      </c>
      <c r="F152" s="235">
        <f t="shared" si="22"/>
        <v>0</v>
      </c>
      <c r="G152" s="235">
        <f t="shared" si="22"/>
        <v>4.8932377507904376E-3</v>
      </c>
      <c r="H152" s="235">
        <f t="shared" si="22"/>
        <v>4.5676511518770195E-3</v>
      </c>
      <c r="I152" s="235">
        <f t="shared" si="22"/>
        <v>7.1611076357631365E-3</v>
      </c>
      <c r="J152" s="235">
        <f t="shared" si="22"/>
        <v>5.6232184401683481E-3</v>
      </c>
      <c r="K152" s="235">
        <f t="shared" si="22"/>
        <v>4.0404540756729555E-3</v>
      </c>
      <c r="L152" s="235">
        <f t="shared" si="22"/>
        <v>4.6026358815667824E-4</v>
      </c>
      <c r="M152" s="235">
        <f t="shared" si="22"/>
        <v>0</v>
      </c>
      <c r="N152" s="235">
        <f t="shared" si="22"/>
        <v>0</v>
      </c>
      <c r="O152" s="235">
        <f t="shared" si="22"/>
        <v>0</v>
      </c>
      <c r="P152" s="235">
        <f t="shared" si="22"/>
        <v>5.0412787284896817E-4</v>
      </c>
      <c r="Q152" s="235">
        <f t="shared" si="22"/>
        <v>5.8682474125985645E-4</v>
      </c>
    </row>
    <row r="153" spans="1:17" x14ac:dyDescent="0.25">
      <c r="A153" s="142" t="s">
        <v>223</v>
      </c>
      <c r="B153" s="259">
        <f t="shared" ref="B153:Q153" si="23">IF(B$76=0,0,B$76/B$47)</f>
        <v>0</v>
      </c>
      <c r="C153" s="259">
        <f t="shared" si="23"/>
        <v>0</v>
      </c>
      <c r="D153" s="259">
        <f t="shared" si="23"/>
        <v>0</v>
      </c>
      <c r="E153" s="259">
        <f t="shared" si="23"/>
        <v>0</v>
      </c>
      <c r="F153" s="259">
        <f t="shared" si="23"/>
        <v>0</v>
      </c>
      <c r="G153" s="259">
        <f t="shared" si="23"/>
        <v>0</v>
      </c>
      <c r="H153" s="259">
        <f t="shared" si="23"/>
        <v>0</v>
      </c>
      <c r="I153" s="259">
        <f t="shared" si="23"/>
        <v>0</v>
      </c>
      <c r="J153" s="259">
        <f t="shared" si="23"/>
        <v>0</v>
      </c>
      <c r="K153" s="259">
        <f t="shared" si="23"/>
        <v>0</v>
      </c>
      <c r="L153" s="259">
        <f t="shared" si="23"/>
        <v>0</v>
      </c>
      <c r="M153" s="259">
        <f t="shared" si="23"/>
        <v>0</v>
      </c>
      <c r="N153" s="259">
        <f t="shared" si="23"/>
        <v>0</v>
      </c>
      <c r="O153" s="259">
        <f t="shared" si="23"/>
        <v>0</v>
      </c>
      <c r="P153" s="259">
        <f t="shared" si="23"/>
        <v>0</v>
      </c>
      <c r="Q153" s="259">
        <f t="shared" si="23"/>
        <v>0</v>
      </c>
    </row>
    <row r="154" spans="1:17" x14ac:dyDescent="0.25">
      <c r="A154" s="127" t="s">
        <v>208</v>
      </c>
      <c r="B154" s="237">
        <f t="shared" ref="B154:Q154" si="24">IF(B$77=0,0,B$77/B$47)</f>
        <v>0.28233619915452951</v>
      </c>
      <c r="C154" s="237">
        <f t="shared" si="24"/>
        <v>0.21708005807333292</v>
      </c>
      <c r="D154" s="237">
        <f t="shared" si="24"/>
        <v>0.16031863725284218</v>
      </c>
      <c r="E154" s="237">
        <f t="shared" si="24"/>
        <v>0.13942385389055528</v>
      </c>
      <c r="F154" s="237">
        <f t="shared" si="24"/>
        <v>7.0573974791487984E-2</v>
      </c>
      <c r="G154" s="237">
        <f t="shared" si="24"/>
        <v>0.1081727965567182</v>
      </c>
      <c r="H154" s="237">
        <f t="shared" si="24"/>
        <v>0.10097518738267668</v>
      </c>
      <c r="I154" s="237">
        <f t="shared" si="24"/>
        <v>0.15830766434331411</v>
      </c>
      <c r="J154" s="237">
        <f t="shared" si="24"/>
        <v>0.12431017974224873</v>
      </c>
      <c r="K154" s="237">
        <f t="shared" si="24"/>
        <v>0.11789297416328036</v>
      </c>
      <c r="L154" s="237">
        <f t="shared" si="24"/>
        <v>0.14736328966178869</v>
      </c>
      <c r="M154" s="237">
        <f t="shared" si="24"/>
        <v>0.14698987678941688</v>
      </c>
      <c r="N154" s="237">
        <f t="shared" si="24"/>
        <v>0.1426451810911048</v>
      </c>
      <c r="O154" s="237">
        <f t="shared" si="24"/>
        <v>6.2659216023110489E-2</v>
      </c>
      <c r="P154" s="237">
        <f t="shared" si="24"/>
        <v>0.18012417422661442</v>
      </c>
      <c r="Q154" s="237">
        <f t="shared" si="24"/>
        <v>0.18673153973300216</v>
      </c>
    </row>
    <row r="155" spans="1:17" x14ac:dyDescent="0.25">
      <c r="A155" s="142" t="s">
        <v>222</v>
      </c>
      <c r="B155" s="259">
        <f t="shared" ref="B155:Q155" si="25">IF(B$78=0,0,B$78/B$47)</f>
        <v>0.28233619915452951</v>
      </c>
      <c r="C155" s="259">
        <f t="shared" si="25"/>
        <v>0.21708005807333292</v>
      </c>
      <c r="D155" s="259">
        <f t="shared" si="25"/>
        <v>0.16031863725284218</v>
      </c>
      <c r="E155" s="259">
        <f t="shared" si="25"/>
        <v>0.13942385389055528</v>
      </c>
      <c r="F155" s="259">
        <f t="shared" si="25"/>
        <v>7.0573974791487984E-2</v>
      </c>
      <c r="G155" s="259">
        <f t="shared" si="25"/>
        <v>0.1081727965567182</v>
      </c>
      <c r="H155" s="259">
        <f t="shared" si="25"/>
        <v>0.10097518738267668</v>
      </c>
      <c r="I155" s="259">
        <f t="shared" si="25"/>
        <v>0.15830766434331411</v>
      </c>
      <c r="J155" s="259">
        <f t="shared" si="25"/>
        <v>0.12431017974224873</v>
      </c>
      <c r="K155" s="259">
        <f t="shared" si="25"/>
        <v>0.11789297416328036</v>
      </c>
      <c r="L155" s="259">
        <f t="shared" si="25"/>
        <v>0.14736328966178869</v>
      </c>
      <c r="M155" s="259">
        <f t="shared" si="25"/>
        <v>0.14698987678941688</v>
      </c>
      <c r="N155" s="259">
        <f t="shared" si="25"/>
        <v>0.1426451810911048</v>
      </c>
      <c r="O155" s="259">
        <f t="shared" si="25"/>
        <v>6.2659216023110489E-2</v>
      </c>
      <c r="P155" s="259">
        <f t="shared" si="25"/>
        <v>0.18012417422661442</v>
      </c>
      <c r="Q155" s="259">
        <f t="shared" si="25"/>
        <v>0.18673153973300216</v>
      </c>
    </row>
    <row r="156" spans="1:17" x14ac:dyDescent="0.25">
      <c r="A156" s="142" t="s">
        <v>221</v>
      </c>
      <c r="B156" s="259">
        <f t="shared" ref="B156:Q156" si="26">IF(B$86=0,0,B$86/B$47)</f>
        <v>0</v>
      </c>
      <c r="C156" s="259">
        <f t="shared" si="26"/>
        <v>0</v>
      </c>
      <c r="D156" s="259">
        <f t="shared" si="26"/>
        <v>0</v>
      </c>
      <c r="E156" s="259">
        <f t="shared" si="26"/>
        <v>0</v>
      </c>
      <c r="F156" s="259">
        <f t="shared" si="26"/>
        <v>0</v>
      </c>
      <c r="G156" s="259">
        <f t="shared" si="26"/>
        <v>0</v>
      </c>
      <c r="H156" s="259">
        <f t="shared" si="26"/>
        <v>0</v>
      </c>
      <c r="I156" s="259">
        <f t="shared" si="26"/>
        <v>0</v>
      </c>
      <c r="J156" s="259">
        <f t="shared" si="26"/>
        <v>0</v>
      </c>
      <c r="K156" s="259">
        <f t="shared" si="26"/>
        <v>0</v>
      </c>
      <c r="L156" s="259">
        <f t="shared" si="26"/>
        <v>0</v>
      </c>
      <c r="M156" s="259">
        <f t="shared" si="26"/>
        <v>0</v>
      </c>
      <c r="N156" s="259">
        <f t="shared" si="26"/>
        <v>0</v>
      </c>
      <c r="O156" s="259">
        <f t="shared" si="26"/>
        <v>0</v>
      </c>
      <c r="P156" s="259">
        <f t="shared" si="26"/>
        <v>0</v>
      </c>
      <c r="Q156" s="259">
        <f t="shared" si="26"/>
        <v>0</v>
      </c>
    </row>
    <row r="157" spans="1:17" x14ac:dyDescent="0.25">
      <c r="A157" s="127" t="s">
        <v>207</v>
      </c>
      <c r="B157" s="237">
        <f t="shared" ref="B157:Q157" si="27">IF(B$87=0,0,B$87/B$47)</f>
        <v>3.6612027598430998E-2</v>
      </c>
      <c r="C157" s="237">
        <f t="shared" si="27"/>
        <v>2.9688217939369137E-2</v>
      </c>
      <c r="D157" s="237">
        <f t="shared" si="27"/>
        <v>1.8075867099982303E-2</v>
      </c>
      <c r="E157" s="237">
        <f t="shared" si="27"/>
        <v>1.2680356155288947E-2</v>
      </c>
      <c r="F157" s="237">
        <f t="shared" si="27"/>
        <v>9.28198494063724E-3</v>
      </c>
      <c r="G157" s="237">
        <f t="shared" si="27"/>
        <v>1.2448853200541071E-2</v>
      </c>
      <c r="H157" s="237">
        <f t="shared" si="27"/>
        <v>1.1001964523119133E-2</v>
      </c>
      <c r="I157" s="237">
        <f t="shared" si="27"/>
        <v>1.5548813119788415E-2</v>
      </c>
      <c r="J157" s="237">
        <f t="shared" si="27"/>
        <v>1.1982554118975823E-2</v>
      </c>
      <c r="K157" s="237">
        <f t="shared" si="27"/>
        <v>1.1338790022137932E-2</v>
      </c>
      <c r="L157" s="237">
        <f t="shared" si="27"/>
        <v>1.4945299305901435E-2</v>
      </c>
      <c r="M157" s="237">
        <f t="shared" si="27"/>
        <v>1.2471197725706776E-2</v>
      </c>
      <c r="N157" s="237">
        <f t="shared" si="27"/>
        <v>1.188263576449765E-2</v>
      </c>
      <c r="O157" s="237">
        <f t="shared" si="27"/>
        <v>6.6568222239054972E-3</v>
      </c>
      <c r="P157" s="237">
        <f t="shared" si="27"/>
        <v>1.738308236526738E-2</v>
      </c>
      <c r="Q157" s="237">
        <f t="shared" si="27"/>
        <v>2.3352019477199854E-2</v>
      </c>
    </row>
    <row r="158" spans="1:17" x14ac:dyDescent="0.25">
      <c r="A158" s="142" t="s">
        <v>220</v>
      </c>
      <c r="B158" s="259">
        <f t="shared" ref="B158:Q158" si="28">IF(B$88=0,0,B$88/B$47)</f>
        <v>3.6612027598430998E-2</v>
      </c>
      <c r="C158" s="259">
        <f t="shared" si="28"/>
        <v>2.9688217939369137E-2</v>
      </c>
      <c r="D158" s="259">
        <f t="shared" si="28"/>
        <v>1.8075867099982303E-2</v>
      </c>
      <c r="E158" s="259">
        <f t="shared" si="28"/>
        <v>1.2680356155288947E-2</v>
      </c>
      <c r="F158" s="259">
        <f t="shared" si="28"/>
        <v>9.28198494063724E-3</v>
      </c>
      <c r="G158" s="259">
        <f t="shared" si="28"/>
        <v>1.2448853200541071E-2</v>
      </c>
      <c r="H158" s="259">
        <f t="shared" si="28"/>
        <v>1.1001964523119133E-2</v>
      </c>
      <c r="I158" s="259">
        <f t="shared" si="28"/>
        <v>1.5548813119788415E-2</v>
      </c>
      <c r="J158" s="259">
        <f t="shared" si="28"/>
        <v>1.1982554118975823E-2</v>
      </c>
      <c r="K158" s="259">
        <f t="shared" si="28"/>
        <v>1.1338790022137932E-2</v>
      </c>
      <c r="L158" s="259">
        <f t="shared" si="28"/>
        <v>1.4945299305901435E-2</v>
      </c>
      <c r="M158" s="259">
        <f t="shared" si="28"/>
        <v>1.2471197725706776E-2</v>
      </c>
      <c r="N158" s="259">
        <f t="shared" si="28"/>
        <v>1.188263576449765E-2</v>
      </c>
      <c r="O158" s="259">
        <f t="shared" si="28"/>
        <v>6.6568222239054972E-3</v>
      </c>
      <c r="P158" s="259">
        <f t="shared" si="28"/>
        <v>1.738308236526738E-2</v>
      </c>
      <c r="Q158" s="259">
        <f t="shared" si="28"/>
        <v>2.3352019477199854E-2</v>
      </c>
    </row>
    <row r="159" spans="1:17" x14ac:dyDescent="0.25">
      <c r="A159" s="142" t="s">
        <v>219</v>
      </c>
      <c r="B159" s="259">
        <f t="shared" ref="B159:Q159" si="29">IF(B$94=0,0,B$94/B$47)</f>
        <v>0</v>
      </c>
      <c r="C159" s="259">
        <f t="shared" si="29"/>
        <v>0</v>
      </c>
      <c r="D159" s="259">
        <f t="shared" si="29"/>
        <v>0</v>
      </c>
      <c r="E159" s="259">
        <f t="shared" si="29"/>
        <v>0</v>
      </c>
      <c r="F159" s="259">
        <f t="shared" si="29"/>
        <v>0</v>
      </c>
      <c r="G159" s="259">
        <f t="shared" si="29"/>
        <v>0</v>
      </c>
      <c r="H159" s="259">
        <f t="shared" si="29"/>
        <v>0</v>
      </c>
      <c r="I159" s="259">
        <f t="shared" si="29"/>
        <v>0</v>
      </c>
      <c r="J159" s="259">
        <f t="shared" si="29"/>
        <v>0</v>
      </c>
      <c r="K159" s="259">
        <f t="shared" si="29"/>
        <v>0</v>
      </c>
      <c r="L159" s="259">
        <f t="shared" si="29"/>
        <v>0</v>
      </c>
      <c r="M159" s="259">
        <f t="shared" si="29"/>
        <v>0</v>
      </c>
      <c r="N159" s="259">
        <f t="shared" si="29"/>
        <v>0</v>
      </c>
      <c r="O159" s="259">
        <f t="shared" si="29"/>
        <v>0</v>
      </c>
      <c r="P159" s="259">
        <f t="shared" si="29"/>
        <v>0</v>
      </c>
      <c r="Q159" s="259">
        <f t="shared" si="29"/>
        <v>0</v>
      </c>
    </row>
    <row r="160" spans="1:17" x14ac:dyDescent="0.25">
      <c r="A160" s="177" t="s">
        <v>98</v>
      </c>
      <c r="B160" s="209">
        <f t="shared" ref="B160:Q160" si="30">IF(B$95=0,0,B$95/B$47)</f>
        <v>0.58906300702656211</v>
      </c>
      <c r="C160" s="209">
        <f t="shared" si="30"/>
        <v>0.68935867864718725</v>
      </c>
      <c r="D160" s="209">
        <f t="shared" si="30"/>
        <v>0.7835570476465602</v>
      </c>
      <c r="E160" s="209">
        <f t="shared" si="30"/>
        <v>0.81587761103118173</v>
      </c>
      <c r="F160" s="209">
        <f t="shared" si="30"/>
        <v>0.90175098692372213</v>
      </c>
      <c r="G160" s="209">
        <f t="shared" si="30"/>
        <v>0.84771623021017484</v>
      </c>
      <c r="H160" s="209">
        <f t="shared" si="30"/>
        <v>0.86047286652701072</v>
      </c>
      <c r="I160" s="209">
        <f t="shared" si="30"/>
        <v>0.78526561209559909</v>
      </c>
      <c r="J160" s="209">
        <f t="shared" si="30"/>
        <v>0.8318490253767199</v>
      </c>
      <c r="K160" s="209">
        <f t="shared" si="30"/>
        <v>0.84263017925327832</v>
      </c>
      <c r="L160" s="209">
        <f t="shared" si="30"/>
        <v>0.80637103564974011</v>
      </c>
      <c r="M160" s="209">
        <f t="shared" si="30"/>
        <v>0.81451400849043609</v>
      </c>
      <c r="N160" s="209">
        <f t="shared" si="30"/>
        <v>0.81977028085919923</v>
      </c>
      <c r="O160" s="209">
        <f t="shared" si="30"/>
        <v>0.9152866372850027</v>
      </c>
      <c r="P160" s="209">
        <f t="shared" si="30"/>
        <v>0.76361845032368869</v>
      </c>
      <c r="Q160" s="209">
        <f t="shared" si="30"/>
        <v>0.7389877918765122</v>
      </c>
    </row>
    <row r="161" spans="1:17" x14ac:dyDescent="0.25">
      <c r="A161" s="40"/>
      <c r="B161" s="40"/>
      <c r="C161" s="40"/>
      <c r="D161" s="40"/>
      <c r="E161" s="40"/>
      <c r="F161" s="40"/>
      <c r="G161" s="40"/>
      <c r="H161" s="40"/>
      <c r="I161" s="40"/>
      <c r="J161" s="40"/>
      <c r="K161" s="40"/>
      <c r="L161" s="40"/>
      <c r="M161" s="40"/>
      <c r="N161" s="40"/>
      <c r="O161" s="40"/>
      <c r="P161" s="40"/>
      <c r="Q161" s="40"/>
    </row>
    <row r="162" spans="1:17" x14ac:dyDescent="0.25">
      <c r="A162" s="78" t="s">
        <v>36</v>
      </c>
      <c r="B162" s="77">
        <f t="shared" ref="B162:Q162" si="31">SUM(B163:B167,B169:B171,B173:B175,B176)</f>
        <v>0.99999999999999989</v>
      </c>
      <c r="C162" s="77">
        <f t="shared" si="31"/>
        <v>1</v>
      </c>
      <c r="D162" s="77">
        <f t="shared" si="31"/>
        <v>1</v>
      </c>
      <c r="E162" s="77">
        <f t="shared" si="31"/>
        <v>1</v>
      </c>
      <c r="F162" s="77">
        <f t="shared" si="31"/>
        <v>1</v>
      </c>
      <c r="G162" s="77">
        <f t="shared" si="31"/>
        <v>1</v>
      </c>
      <c r="H162" s="77">
        <f t="shared" si="31"/>
        <v>1.0000000000000002</v>
      </c>
      <c r="I162" s="77">
        <f t="shared" si="31"/>
        <v>0.99999999999999989</v>
      </c>
      <c r="J162" s="77">
        <f t="shared" si="31"/>
        <v>1</v>
      </c>
      <c r="K162" s="77">
        <f t="shared" si="31"/>
        <v>1</v>
      </c>
      <c r="L162" s="77">
        <f t="shared" si="31"/>
        <v>1</v>
      </c>
      <c r="M162" s="77">
        <f t="shared" si="31"/>
        <v>0.99999999999999989</v>
      </c>
      <c r="N162" s="77">
        <f t="shared" si="31"/>
        <v>1</v>
      </c>
      <c r="O162" s="77">
        <f t="shared" si="31"/>
        <v>1</v>
      </c>
      <c r="P162" s="77">
        <f t="shared" si="31"/>
        <v>1.0000000000000002</v>
      </c>
      <c r="Q162" s="77">
        <f t="shared" si="31"/>
        <v>0.99999999999999989</v>
      </c>
    </row>
    <row r="163" spans="1:17" x14ac:dyDescent="0.25">
      <c r="A163" s="132" t="s">
        <v>83</v>
      </c>
      <c r="B163" s="240">
        <f t="shared" ref="B163:Q163" si="32">IF(B$98=0,0,B$98/B$97)</f>
        <v>0</v>
      </c>
      <c r="C163" s="240">
        <f t="shared" si="32"/>
        <v>0</v>
      </c>
      <c r="D163" s="240">
        <f t="shared" si="32"/>
        <v>0</v>
      </c>
      <c r="E163" s="240">
        <f t="shared" si="32"/>
        <v>0</v>
      </c>
      <c r="F163" s="240">
        <f t="shared" si="32"/>
        <v>0</v>
      </c>
      <c r="G163" s="240">
        <f t="shared" si="32"/>
        <v>0</v>
      </c>
      <c r="H163" s="240">
        <f t="shared" si="32"/>
        <v>0</v>
      </c>
      <c r="I163" s="240">
        <f t="shared" si="32"/>
        <v>0</v>
      </c>
      <c r="J163" s="240">
        <f t="shared" si="32"/>
        <v>0</v>
      </c>
      <c r="K163" s="240">
        <f t="shared" si="32"/>
        <v>0</v>
      </c>
      <c r="L163" s="240">
        <f t="shared" si="32"/>
        <v>0</v>
      </c>
      <c r="M163" s="240">
        <f t="shared" si="32"/>
        <v>0</v>
      </c>
      <c r="N163" s="240">
        <f t="shared" si="32"/>
        <v>0</v>
      </c>
      <c r="O163" s="240">
        <f t="shared" si="32"/>
        <v>0</v>
      </c>
      <c r="P163" s="240">
        <f t="shared" si="32"/>
        <v>0</v>
      </c>
      <c r="Q163" s="240">
        <f t="shared" si="32"/>
        <v>0</v>
      </c>
    </row>
    <row r="164" spans="1:17" x14ac:dyDescent="0.25">
      <c r="A164" s="76" t="s">
        <v>82</v>
      </c>
      <c r="B164" s="239">
        <f t="shared" ref="B164:Q164" si="33">IF(B$99=0,0,B$99/B$97)</f>
        <v>0</v>
      </c>
      <c r="C164" s="239">
        <f t="shared" si="33"/>
        <v>0</v>
      </c>
      <c r="D164" s="239">
        <f t="shared" si="33"/>
        <v>0</v>
      </c>
      <c r="E164" s="239">
        <f t="shared" si="33"/>
        <v>0</v>
      </c>
      <c r="F164" s="239">
        <f t="shared" si="33"/>
        <v>0</v>
      </c>
      <c r="G164" s="239">
        <f t="shared" si="33"/>
        <v>0</v>
      </c>
      <c r="H164" s="239">
        <f t="shared" si="33"/>
        <v>0</v>
      </c>
      <c r="I164" s="239">
        <f t="shared" si="33"/>
        <v>0</v>
      </c>
      <c r="J164" s="239">
        <f t="shared" si="33"/>
        <v>0</v>
      </c>
      <c r="K164" s="239">
        <f t="shared" si="33"/>
        <v>0</v>
      </c>
      <c r="L164" s="239">
        <f t="shared" si="33"/>
        <v>0</v>
      </c>
      <c r="M164" s="239">
        <f t="shared" si="33"/>
        <v>0</v>
      </c>
      <c r="N164" s="239">
        <f t="shared" si="33"/>
        <v>0</v>
      </c>
      <c r="O164" s="239">
        <f t="shared" si="33"/>
        <v>0</v>
      </c>
      <c r="P164" s="239">
        <f t="shared" si="33"/>
        <v>0</v>
      </c>
      <c r="Q164" s="239">
        <f t="shared" si="33"/>
        <v>0</v>
      </c>
    </row>
    <row r="165" spans="1:17" x14ac:dyDescent="0.25">
      <c r="A165" s="76" t="s">
        <v>81</v>
      </c>
      <c r="B165" s="239">
        <f t="shared" ref="B165:Q165" si="34">IF(B$100=0,0,B$100/B$97)</f>
        <v>0</v>
      </c>
      <c r="C165" s="239">
        <f t="shared" si="34"/>
        <v>0</v>
      </c>
      <c r="D165" s="239">
        <f t="shared" si="34"/>
        <v>0</v>
      </c>
      <c r="E165" s="239">
        <f t="shared" si="34"/>
        <v>0</v>
      </c>
      <c r="F165" s="239">
        <f t="shared" si="34"/>
        <v>0</v>
      </c>
      <c r="G165" s="239">
        <f t="shared" si="34"/>
        <v>0</v>
      </c>
      <c r="H165" s="239">
        <f t="shared" si="34"/>
        <v>0</v>
      </c>
      <c r="I165" s="239">
        <f t="shared" si="34"/>
        <v>0</v>
      </c>
      <c r="J165" s="239">
        <f t="shared" si="34"/>
        <v>0</v>
      </c>
      <c r="K165" s="239">
        <f t="shared" si="34"/>
        <v>0</v>
      </c>
      <c r="L165" s="239">
        <f t="shared" si="34"/>
        <v>0</v>
      </c>
      <c r="M165" s="239">
        <f t="shared" si="34"/>
        <v>0</v>
      </c>
      <c r="N165" s="239">
        <f t="shared" si="34"/>
        <v>0</v>
      </c>
      <c r="O165" s="239">
        <f t="shared" si="34"/>
        <v>0</v>
      </c>
      <c r="P165" s="239">
        <f t="shared" si="34"/>
        <v>0</v>
      </c>
      <c r="Q165" s="239">
        <f t="shared" si="34"/>
        <v>0</v>
      </c>
    </row>
    <row r="166" spans="1:17" x14ac:dyDescent="0.25">
      <c r="A166" s="76" t="s">
        <v>80</v>
      </c>
      <c r="B166" s="239">
        <f t="shared" ref="B166:Q166" si="35">IF(B$101=0,0,B$101/B$97)</f>
        <v>0</v>
      </c>
      <c r="C166" s="239">
        <f t="shared" si="35"/>
        <v>0</v>
      </c>
      <c r="D166" s="239">
        <f t="shared" si="35"/>
        <v>0</v>
      </c>
      <c r="E166" s="239">
        <f t="shared" si="35"/>
        <v>0</v>
      </c>
      <c r="F166" s="239">
        <f t="shared" si="35"/>
        <v>0</v>
      </c>
      <c r="G166" s="239">
        <f t="shared" si="35"/>
        <v>0</v>
      </c>
      <c r="H166" s="239">
        <f t="shared" si="35"/>
        <v>0</v>
      </c>
      <c r="I166" s="239">
        <f t="shared" si="35"/>
        <v>0</v>
      </c>
      <c r="J166" s="239">
        <f t="shared" si="35"/>
        <v>0</v>
      </c>
      <c r="K166" s="239">
        <f t="shared" si="35"/>
        <v>0</v>
      </c>
      <c r="L166" s="239">
        <f t="shared" si="35"/>
        <v>0</v>
      </c>
      <c r="M166" s="239">
        <f t="shared" si="35"/>
        <v>0</v>
      </c>
      <c r="N166" s="239">
        <f t="shared" si="35"/>
        <v>0</v>
      </c>
      <c r="O166" s="239">
        <f t="shared" si="35"/>
        <v>0</v>
      </c>
      <c r="P166" s="239">
        <f t="shared" si="35"/>
        <v>0</v>
      </c>
      <c r="Q166" s="239">
        <f t="shared" si="35"/>
        <v>0</v>
      </c>
    </row>
    <row r="167" spans="1:17" x14ac:dyDescent="0.25">
      <c r="A167" s="129" t="s">
        <v>79</v>
      </c>
      <c r="B167" s="238">
        <f t="shared" ref="B167:Q167" si="36">IF(B$102=0,0,B$102/B$97)</f>
        <v>3.7541526256731918E-3</v>
      </c>
      <c r="C167" s="238">
        <f t="shared" si="36"/>
        <v>3.4988459555671653E-3</v>
      </c>
      <c r="D167" s="238">
        <f t="shared" si="36"/>
        <v>4.1626122469826483E-3</v>
      </c>
      <c r="E167" s="238">
        <f t="shared" si="36"/>
        <v>4.975885035565863E-3</v>
      </c>
      <c r="F167" s="238">
        <f t="shared" si="36"/>
        <v>4.2749725722487225E-3</v>
      </c>
      <c r="G167" s="238">
        <f t="shared" si="36"/>
        <v>3.8621800934595233E-3</v>
      </c>
      <c r="H167" s="238">
        <f t="shared" si="36"/>
        <v>4.0261681073135037E-3</v>
      </c>
      <c r="I167" s="238">
        <f t="shared" si="36"/>
        <v>4.2200812657352737E-3</v>
      </c>
      <c r="J167" s="238">
        <f t="shared" si="36"/>
        <v>4.5517544394016486E-3</v>
      </c>
      <c r="K167" s="238">
        <f t="shared" si="36"/>
        <v>4.8523836474955902E-3</v>
      </c>
      <c r="L167" s="238">
        <f t="shared" si="36"/>
        <v>4.5858613240605962E-3</v>
      </c>
      <c r="M167" s="238">
        <f t="shared" si="36"/>
        <v>5.4491442535213232E-3</v>
      </c>
      <c r="N167" s="238">
        <f t="shared" si="36"/>
        <v>5.3591052075788286E-3</v>
      </c>
      <c r="O167" s="238">
        <f t="shared" si="36"/>
        <v>4.8905535285079715E-3</v>
      </c>
      <c r="P167" s="238">
        <f t="shared" si="36"/>
        <v>4.6687047259673367E-3</v>
      </c>
      <c r="Q167" s="238">
        <f t="shared" si="36"/>
        <v>3.7776773873531497E-3</v>
      </c>
    </row>
    <row r="168" spans="1:17" x14ac:dyDescent="0.25">
      <c r="A168" s="127" t="s">
        <v>206</v>
      </c>
      <c r="B168" s="237">
        <f t="shared" ref="B168:Q168" si="37">IF(B$107=0,0,B$107/B$97)</f>
        <v>0.8569331436540526</v>
      </c>
      <c r="C168" s="237">
        <f t="shared" si="37"/>
        <v>0.84230003895763372</v>
      </c>
      <c r="D168" s="237">
        <f t="shared" si="37"/>
        <v>0.82614995377708011</v>
      </c>
      <c r="E168" s="237">
        <f t="shared" si="37"/>
        <v>0.79660404008425312</v>
      </c>
      <c r="F168" s="237">
        <f t="shared" si="37"/>
        <v>0.79534337510998709</v>
      </c>
      <c r="G168" s="237">
        <f t="shared" si="37"/>
        <v>0.78238696720307088</v>
      </c>
      <c r="H168" s="237">
        <f t="shared" si="37"/>
        <v>0.77219195915304417</v>
      </c>
      <c r="I168" s="237">
        <f t="shared" si="37"/>
        <v>0.72961527034623175</v>
      </c>
      <c r="J168" s="237">
        <f t="shared" si="37"/>
        <v>0.77232363844661256</v>
      </c>
      <c r="K168" s="237">
        <f t="shared" si="37"/>
        <v>0.82150784964492607</v>
      </c>
      <c r="L168" s="237">
        <f t="shared" si="37"/>
        <v>0.81867970590665551</v>
      </c>
      <c r="M168" s="237">
        <f t="shared" si="37"/>
        <v>0.81381715843962554</v>
      </c>
      <c r="N168" s="237">
        <f t="shared" si="37"/>
        <v>0.78582485590803841</v>
      </c>
      <c r="O168" s="237">
        <f t="shared" si="37"/>
        <v>0.80820435952761904</v>
      </c>
      <c r="P168" s="237">
        <f t="shared" si="37"/>
        <v>0.79310190143296189</v>
      </c>
      <c r="Q168" s="237">
        <f t="shared" si="37"/>
        <v>0.83159033027949558</v>
      </c>
    </row>
    <row r="169" spans="1:17" x14ac:dyDescent="0.25">
      <c r="A169" s="142" t="s">
        <v>218</v>
      </c>
      <c r="B169" s="235">
        <f t="shared" ref="B169:Q169" si="38">IF(B$108=0,0,B$108/B$97)</f>
        <v>0.8569331436540526</v>
      </c>
      <c r="C169" s="235">
        <f t="shared" si="38"/>
        <v>0.84230003895763372</v>
      </c>
      <c r="D169" s="235">
        <f t="shared" si="38"/>
        <v>0.82614995377708011</v>
      </c>
      <c r="E169" s="235">
        <f t="shared" si="38"/>
        <v>0.79660404008425312</v>
      </c>
      <c r="F169" s="235">
        <f t="shared" si="38"/>
        <v>0.79534337510998709</v>
      </c>
      <c r="G169" s="235">
        <f t="shared" si="38"/>
        <v>0.78238696720307088</v>
      </c>
      <c r="H169" s="235">
        <f t="shared" si="38"/>
        <v>0.77219195915304417</v>
      </c>
      <c r="I169" s="235">
        <f t="shared" si="38"/>
        <v>0.72961527034623175</v>
      </c>
      <c r="J169" s="235">
        <f t="shared" si="38"/>
        <v>0.77232363844661256</v>
      </c>
      <c r="K169" s="235">
        <f t="shared" si="38"/>
        <v>0.82150784964492607</v>
      </c>
      <c r="L169" s="235">
        <f t="shared" si="38"/>
        <v>0.81867970590665551</v>
      </c>
      <c r="M169" s="235">
        <f t="shared" si="38"/>
        <v>0.81381715843962554</v>
      </c>
      <c r="N169" s="235">
        <f t="shared" si="38"/>
        <v>0.78582485590803841</v>
      </c>
      <c r="O169" s="235">
        <f t="shared" si="38"/>
        <v>0.80820435952761904</v>
      </c>
      <c r="P169" s="235">
        <f t="shared" si="38"/>
        <v>0.79310190143296189</v>
      </c>
      <c r="Q169" s="235">
        <f t="shared" si="38"/>
        <v>0.83159033027949558</v>
      </c>
    </row>
    <row r="170" spans="1:17" x14ac:dyDescent="0.25">
      <c r="A170" s="142" t="s">
        <v>217</v>
      </c>
      <c r="B170" s="235">
        <f t="shared" ref="B170:Q170" si="39">IF(B$114=0,0,B$114/B$97)</f>
        <v>0</v>
      </c>
      <c r="C170" s="235">
        <f t="shared" si="39"/>
        <v>0</v>
      </c>
      <c r="D170" s="235">
        <f t="shared" si="39"/>
        <v>0</v>
      </c>
      <c r="E170" s="235">
        <f t="shared" si="39"/>
        <v>0</v>
      </c>
      <c r="F170" s="235">
        <f t="shared" si="39"/>
        <v>0</v>
      </c>
      <c r="G170" s="235">
        <f t="shared" si="39"/>
        <v>0</v>
      </c>
      <c r="H170" s="235">
        <f t="shared" si="39"/>
        <v>0</v>
      </c>
      <c r="I170" s="235">
        <f t="shared" si="39"/>
        <v>0</v>
      </c>
      <c r="J170" s="235">
        <f t="shared" si="39"/>
        <v>0</v>
      </c>
      <c r="K170" s="235">
        <f t="shared" si="39"/>
        <v>0</v>
      </c>
      <c r="L170" s="235">
        <f t="shared" si="39"/>
        <v>0</v>
      </c>
      <c r="M170" s="235">
        <f t="shared" si="39"/>
        <v>0</v>
      </c>
      <c r="N170" s="235">
        <f t="shared" si="39"/>
        <v>0</v>
      </c>
      <c r="O170" s="235">
        <f t="shared" si="39"/>
        <v>0</v>
      </c>
      <c r="P170" s="235">
        <f t="shared" si="39"/>
        <v>0</v>
      </c>
      <c r="Q170" s="235">
        <f t="shared" si="39"/>
        <v>0</v>
      </c>
    </row>
    <row r="171" spans="1:17" x14ac:dyDescent="0.25">
      <c r="A171" s="127" t="s">
        <v>205</v>
      </c>
      <c r="B171" s="237">
        <f t="shared" ref="B171:Q171" si="40">IF(B$115=0,0,B$115/B$97)</f>
        <v>0</v>
      </c>
      <c r="C171" s="237">
        <f t="shared" si="40"/>
        <v>0</v>
      </c>
      <c r="D171" s="237">
        <f t="shared" si="40"/>
        <v>0</v>
      </c>
      <c r="E171" s="237">
        <f t="shared" si="40"/>
        <v>0</v>
      </c>
      <c r="F171" s="237">
        <f t="shared" si="40"/>
        <v>0</v>
      </c>
      <c r="G171" s="237">
        <f t="shared" si="40"/>
        <v>0</v>
      </c>
      <c r="H171" s="237">
        <f t="shared" si="40"/>
        <v>0</v>
      </c>
      <c r="I171" s="237">
        <f t="shared" si="40"/>
        <v>0</v>
      </c>
      <c r="J171" s="237">
        <f t="shared" si="40"/>
        <v>0</v>
      </c>
      <c r="K171" s="237">
        <f t="shared" si="40"/>
        <v>0</v>
      </c>
      <c r="L171" s="237">
        <f t="shared" si="40"/>
        <v>0</v>
      </c>
      <c r="M171" s="237">
        <f t="shared" si="40"/>
        <v>0</v>
      </c>
      <c r="N171" s="237">
        <f t="shared" si="40"/>
        <v>0</v>
      </c>
      <c r="O171" s="237">
        <f t="shared" si="40"/>
        <v>0</v>
      </c>
      <c r="P171" s="237">
        <f t="shared" si="40"/>
        <v>0</v>
      </c>
      <c r="Q171" s="237">
        <f t="shared" si="40"/>
        <v>0</v>
      </c>
    </row>
    <row r="172" spans="1:17" x14ac:dyDescent="0.25">
      <c r="A172" s="127" t="s">
        <v>204</v>
      </c>
      <c r="B172" s="237">
        <f t="shared" ref="B172:Q172" si="41">IF(B$116=0,0,B$116/B$97)</f>
        <v>7.1257195424879113E-2</v>
      </c>
      <c r="C172" s="237">
        <f t="shared" si="41"/>
        <v>7.0040398048389296E-2</v>
      </c>
      <c r="D172" s="237">
        <f t="shared" si="41"/>
        <v>6.8697458071844589E-2</v>
      </c>
      <c r="E172" s="237">
        <f t="shared" si="41"/>
        <v>6.6240604860357252E-2</v>
      </c>
      <c r="F172" s="237">
        <f t="shared" si="41"/>
        <v>6.2306570954955294E-2</v>
      </c>
      <c r="G172" s="237">
        <f t="shared" si="41"/>
        <v>6.5058402085069147E-2</v>
      </c>
      <c r="H172" s="237">
        <f t="shared" si="41"/>
        <v>6.4210649041137061E-2</v>
      </c>
      <c r="I172" s="237">
        <f t="shared" si="41"/>
        <v>6.0670238149904167E-2</v>
      </c>
      <c r="J172" s="237">
        <f t="shared" si="41"/>
        <v>6.422159866681619E-2</v>
      </c>
      <c r="K172" s="237">
        <f t="shared" si="41"/>
        <v>6.8311449753952758E-2</v>
      </c>
      <c r="L172" s="237">
        <f t="shared" si="41"/>
        <v>6.8076279026177883E-2</v>
      </c>
      <c r="M172" s="237">
        <f t="shared" si="41"/>
        <v>6.7671940020636118E-2</v>
      </c>
      <c r="N172" s="237">
        <f t="shared" si="41"/>
        <v>6.5344275386986422E-2</v>
      </c>
      <c r="O172" s="237">
        <f t="shared" si="41"/>
        <v>6.7149003538378785E-2</v>
      </c>
      <c r="P172" s="237">
        <f t="shared" si="41"/>
        <v>6.5949388935138201E-2</v>
      </c>
      <c r="Q172" s="237">
        <f t="shared" si="41"/>
        <v>6.9149845722489625E-2</v>
      </c>
    </row>
    <row r="173" spans="1:17" x14ac:dyDescent="0.25">
      <c r="A173" s="142" t="s">
        <v>216</v>
      </c>
      <c r="B173" s="235">
        <f t="shared" ref="B173:Q173" si="42">IF(B$117=0,0,B$117/B$97)</f>
        <v>7.1257195424879113E-2</v>
      </c>
      <c r="C173" s="235">
        <f t="shared" si="42"/>
        <v>7.0040398048389296E-2</v>
      </c>
      <c r="D173" s="235">
        <f t="shared" si="42"/>
        <v>6.8697458071844589E-2</v>
      </c>
      <c r="E173" s="235">
        <f t="shared" si="42"/>
        <v>6.6240604860357252E-2</v>
      </c>
      <c r="F173" s="235">
        <f t="shared" si="42"/>
        <v>6.2306570954955294E-2</v>
      </c>
      <c r="G173" s="235">
        <f t="shared" si="42"/>
        <v>6.5058402085069147E-2</v>
      </c>
      <c r="H173" s="235">
        <f t="shared" si="42"/>
        <v>6.4210649041137061E-2</v>
      </c>
      <c r="I173" s="235">
        <f t="shared" si="42"/>
        <v>6.0670238149904167E-2</v>
      </c>
      <c r="J173" s="235">
        <f t="shared" si="42"/>
        <v>6.422159866681619E-2</v>
      </c>
      <c r="K173" s="235">
        <f t="shared" si="42"/>
        <v>6.8311449753952758E-2</v>
      </c>
      <c r="L173" s="235">
        <f t="shared" si="42"/>
        <v>6.8076279026177883E-2</v>
      </c>
      <c r="M173" s="235">
        <f t="shared" si="42"/>
        <v>6.7671940020636118E-2</v>
      </c>
      <c r="N173" s="235">
        <f t="shared" si="42"/>
        <v>6.5344275386986422E-2</v>
      </c>
      <c r="O173" s="235">
        <f t="shared" si="42"/>
        <v>6.7149003538378785E-2</v>
      </c>
      <c r="P173" s="235">
        <f t="shared" si="42"/>
        <v>6.5949388935138201E-2</v>
      </c>
      <c r="Q173" s="235">
        <f t="shared" si="42"/>
        <v>6.9149845722489625E-2</v>
      </c>
    </row>
    <row r="174" spans="1:17" x14ac:dyDescent="0.25">
      <c r="A174" s="142" t="s">
        <v>215</v>
      </c>
      <c r="B174" s="259">
        <f t="shared" ref="B174:Q174" si="43">IF(B$123=0,0,B$123/B$97)</f>
        <v>0</v>
      </c>
      <c r="C174" s="259">
        <f t="shared" si="43"/>
        <v>0</v>
      </c>
      <c r="D174" s="259">
        <f t="shared" si="43"/>
        <v>0</v>
      </c>
      <c r="E174" s="259">
        <f t="shared" si="43"/>
        <v>0</v>
      </c>
      <c r="F174" s="259">
        <f t="shared" si="43"/>
        <v>0</v>
      </c>
      <c r="G174" s="259">
        <f t="shared" si="43"/>
        <v>0</v>
      </c>
      <c r="H174" s="259">
        <f t="shared" si="43"/>
        <v>0</v>
      </c>
      <c r="I174" s="259">
        <f t="shared" si="43"/>
        <v>0</v>
      </c>
      <c r="J174" s="259">
        <f t="shared" si="43"/>
        <v>0</v>
      </c>
      <c r="K174" s="259">
        <f t="shared" si="43"/>
        <v>0</v>
      </c>
      <c r="L174" s="259">
        <f t="shared" si="43"/>
        <v>0</v>
      </c>
      <c r="M174" s="259">
        <f t="shared" si="43"/>
        <v>0</v>
      </c>
      <c r="N174" s="259">
        <f t="shared" si="43"/>
        <v>0</v>
      </c>
      <c r="O174" s="259">
        <f t="shared" si="43"/>
        <v>0</v>
      </c>
      <c r="P174" s="259">
        <f t="shared" si="43"/>
        <v>0</v>
      </c>
      <c r="Q174" s="259">
        <f t="shared" si="43"/>
        <v>0</v>
      </c>
    </row>
    <row r="175" spans="1:17" x14ac:dyDescent="0.25">
      <c r="A175" s="127" t="s">
        <v>203</v>
      </c>
      <c r="B175" s="236">
        <f t="shared" ref="B175:Q175" si="44">IF(B$124=0,0,B$124/B$97)</f>
        <v>0</v>
      </c>
      <c r="C175" s="236">
        <f t="shared" si="44"/>
        <v>0</v>
      </c>
      <c r="D175" s="236">
        <f t="shared" si="44"/>
        <v>0</v>
      </c>
      <c r="E175" s="236">
        <f t="shared" si="44"/>
        <v>0</v>
      </c>
      <c r="F175" s="236">
        <f t="shared" si="44"/>
        <v>0</v>
      </c>
      <c r="G175" s="236">
        <f t="shared" si="44"/>
        <v>0</v>
      </c>
      <c r="H175" s="236">
        <f t="shared" si="44"/>
        <v>0</v>
      </c>
      <c r="I175" s="236">
        <f t="shared" si="44"/>
        <v>0</v>
      </c>
      <c r="J175" s="236">
        <f t="shared" si="44"/>
        <v>0</v>
      </c>
      <c r="K175" s="236">
        <f t="shared" si="44"/>
        <v>0</v>
      </c>
      <c r="L175" s="236">
        <f t="shared" si="44"/>
        <v>0</v>
      </c>
      <c r="M175" s="236">
        <f t="shared" si="44"/>
        <v>0</v>
      </c>
      <c r="N175" s="236">
        <f t="shared" si="44"/>
        <v>0</v>
      </c>
      <c r="O175" s="236">
        <f t="shared" si="44"/>
        <v>0</v>
      </c>
      <c r="P175" s="236">
        <f t="shared" si="44"/>
        <v>0</v>
      </c>
      <c r="Q175" s="236">
        <f t="shared" si="44"/>
        <v>0</v>
      </c>
    </row>
    <row r="176" spans="1:17" x14ac:dyDescent="0.25">
      <c r="A176" s="177" t="s">
        <v>98</v>
      </c>
      <c r="B176" s="209">
        <f t="shared" ref="B176:Q176" si="45">IF(B$125=0,0,B$125/B$97)</f>
        <v>6.8055508295394945E-2</v>
      </c>
      <c r="C176" s="209">
        <f t="shared" si="45"/>
        <v>8.4160717038409827E-2</v>
      </c>
      <c r="D176" s="209">
        <f t="shared" si="45"/>
        <v>0.10098997590409273</v>
      </c>
      <c r="E176" s="209">
        <f t="shared" si="45"/>
        <v>0.13217947001982383</v>
      </c>
      <c r="F176" s="209">
        <f t="shared" si="45"/>
        <v>0.13807508136280894</v>
      </c>
      <c r="G176" s="209">
        <f t="shared" si="45"/>
        <v>0.14869245061840045</v>
      </c>
      <c r="H176" s="209">
        <f t="shared" si="45"/>
        <v>0.15957122369850543</v>
      </c>
      <c r="I176" s="209">
        <f t="shared" si="45"/>
        <v>0.20549441023812873</v>
      </c>
      <c r="J176" s="209">
        <f t="shared" si="45"/>
        <v>0.15890300844716962</v>
      </c>
      <c r="K176" s="209">
        <f t="shared" si="45"/>
        <v>0.10532831695362556</v>
      </c>
      <c r="L176" s="209">
        <f t="shared" si="45"/>
        <v>0.108658153743106</v>
      </c>
      <c r="M176" s="209">
        <f t="shared" si="45"/>
        <v>0.11306175728621692</v>
      </c>
      <c r="N176" s="209">
        <f t="shared" si="45"/>
        <v>0.14347176349739632</v>
      </c>
      <c r="O176" s="209">
        <f t="shared" si="45"/>
        <v>0.11975608340549415</v>
      </c>
      <c r="P176" s="209">
        <f t="shared" si="45"/>
        <v>0.13628000490593267</v>
      </c>
      <c r="Q176" s="209">
        <f t="shared" si="45"/>
        <v>9.5482146610661581E-2</v>
      </c>
    </row>
    <row r="177" spans="1:17" x14ac:dyDescent="0.25">
      <c r="A177" s="40"/>
      <c r="B177" s="40"/>
      <c r="C177" s="40"/>
      <c r="D177" s="40"/>
      <c r="E177" s="40"/>
      <c r="F177" s="40"/>
      <c r="G177" s="40"/>
      <c r="H177" s="40"/>
      <c r="I177" s="40"/>
      <c r="J177" s="40"/>
      <c r="K177" s="40"/>
      <c r="L177" s="40"/>
      <c r="M177" s="40"/>
      <c r="N177" s="40"/>
      <c r="O177" s="40"/>
      <c r="P177" s="40"/>
      <c r="Q177" s="40"/>
    </row>
    <row r="178" spans="1:17" ht="12.75" x14ac:dyDescent="0.25">
      <c r="A178" s="266" t="s">
        <v>133</v>
      </c>
      <c r="B178" s="233"/>
      <c r="C178" s="233"/>
      <c r="D178" s="233"/>
      <c r="E178" s="233"/>
      <c r="F178" s="233"/>
      <c r="G178" s="233"/>
      <c r="H178" s="233"/>
      <c r="I178" s="233"/>
      <c r="J178" s="233"/>
      <c r="K178" s="233"/>
      <c r="L178" s="233"/>
      <c r="M178" s="233"/>
      <c r="N178" s="233"/>
      <c r="O178" s="233"/>
      <c r="P178" s="233"/>
      <c r="Q178" s="233"/>
    </row>
    <row r="179" spans="1:17" x14ac:dyDescent="0.25">
      <c r="A179" s="40"/>
      <c r="B179" s="40"/>
      <c r="C179" s="40"/>
      <c r="D179" s="40"/>
      <c r="E179" s="40"/>
      <c r="F179" s="40"/>
      <c r="G179" s="40"/>
      <c r="H179" s="40"/>
      <c r="I179" s="40"/>
      <c r="J179" s="40"/>
      <c r="K179" s="40"/>
      <c r="L179" s="40"/>
      <c r="M179" s="40"/>
      <c r="N179" s="40"/>
      <c r="O179" s="40"/>
      <c r="P179" s="40"/>
      <c r="Q179" s="40"/>
    </row>
    <row r="180" spans="1:17" x14ac:dyDescent="0.25">
      <c r="A180" s="78" t="s">
        <v>230</v>
      </c>
      <c r="B180" s="230">
        <f>IF(B$5=0,0,(B$5-B$45)/NMM_fec!B$5)</f>
        <v>4.6850500271948086</v>
      </c>
      <c r="C180" s="230">
        <f>IF(C$5=0,0,(C$5-C$45)/NMM_fec!C$5)</f>
        <v>3.288713716433227</v>
      </c>
      <c r="D180" s="230">
        <f>IF(D$5=0,0,(D$5-D$45)/NMM_fec!D$5)</f>
        <v>2.9495460886022311</v>
      </c>
      <c r="E180" s="230">
        <f>IF(E$5=0,0,(E$5-E$45)/NMM_fec!E$5)</f>
        <v>3.0074914766256104</v>
      </c>
      <c r="F180" s="230">
        <f>IF(F$5=0,0,(F$5-F$45)/NMM_fec!F$5)</f>
        <v>3.1328121718583604</v>
      </c>
      <c r="G180" s="230">
        <f>IF(G$5=0,0,(G$5-G$45)/NMM_fec!G$5)</f>
        <v>3.0848118417821579</v>
      </c>
      <c r="H180" s="230">
        <f>IF(H$5=0,0,(H$5-H$45)/NMM_fec!H$5)</f>
        <v>3.1150008797916251</v>
      </c>
      <c r="I180" s="230">
        <f>IF(I$5=0,0,(I$5-I$45)/NMM_fec!I$5)</f>
        <v>3.0237432172926972</v>
      </c>
      <c r="J180" s="230">
        <f>IF(J$5=0,0,(J$5-J$45)/NMM_fec!J$5)</f>
        <v>3.2252066884550037</v>
      </c>
      <c r="K180" s="230">
        <f>IF(K$5=0,0,(K$5-K$45)/NMM_fec!K$5)</f>
        <v>3.2540332790863067</v>
      </c>
      <c r="L180" s="230">
        <f>IF(L$5=0,0,(L$5-L$45)/NMM_fec!L$5)</f>
        <v>3.1434273708111142</v>
      </c>
      <c r="M180" s="230">
        <f>IF(M$5=0,0,(M$5-M$45)/NMM_fec!M$5)</f>
        <v>3.0566397435741623</v>
      </c>
      <c r="N180" s="230">
        <f>IF(N$5=0,0,(N$5-N$45)/NMM_fec!N$5)</f>
        <v>2.974022733153451</v>
      </c>
      <c r="O180" s="230">
        <f>IF(O$5=0,0,(O$5-O$45)/NMM_fec!O$5)</f>
        <v>3.8727926025473574</v>
      </c>
      <c r="P180" s="230">
        <f>IF(P$5=0,0,(P$5-P$45)/NMM_fec!P$5)</f>
        <v>3.8602451840488929</v>
      </c>
      <c r="Q180" s="230">
        <f>IF(Q$5=0,0,(Q$5-Q$45)/NMM_fec!Q$5)</f>
        <v>4.2736518531904997</v>
      </c>
    </row>
    <row r="181" spans="1:17" x14ac:dyDescent="0.25">
      <c r="A181" s="132" t="s">
        <v>83</v>
      </c>
      <c r="B181" s="229">
        <f>IF(B$6=0,0,B$6/NMM_fec!B$6)</f>
        <v>0</v>
      </c>
      <c r="C181" s="229">
        <f>IF(C$6=0,0,C$6/NMM_fec!C$6)</f>
        <v>0</v>
      </c>
      <c r="D181" s="229">
        <f>IF(D$6=0,0,D$6/NMM_fec!D$6)</f>
        <v>0</v>
      </c>
      <c r="E181" s="229">
        <f>IF(E$6=0,0,E$6/NMM_fec!E$6)</f>
        <v>0</v>
      </c>
      <c r="F181" s="229">
        <f>IF(F$6=0,0,F$6/NMM_fec!F$6)</f>
        <v>0</v>
      </c>
      <c r="G181" s="229">
        <f>IF(G$6=0,0,G$6/NMM_fec!G$6)</f>
        <v>0</v>
      </c>
      <c r="H181" s="229">
        <f>IF(H$6=0,0,H$6/NMM_fec!H$6)</f>
        <v>0</v>
      </c>
      <c r="I181" s="229">
        <f>IF(I$6=0,0,I$6/NMM_fec!I$6)</f>
        <v>0</v>
      </c>
      <c r="J181" s="229">
        <f>IF(J$6=0,0,J$6/NMM_fec!J$6)</f>
        <v>0</v>
      </c>
      <c r="K181" s="229">
        <f>IF(K$6=0,0,K$6/NMM_fec!K$6)</f>
        <v>0</v>
      </c>
      <c r="L181" s="229">
        <f>IF(L$6=0,0,L$6/NMM_fec!L$6)</f>
        <v>0</v>
      </c>
      <c r="M181" s="229">
        <f>IF(M$6=0,0,M$6/NMM_fec!M$6)</f>
        <v>0</v>
      </c>
      <c r="N181" s="229">
        <f>IF(N$6=0,0,N$6/NMM_fec!N$6)</f>
        <v>0</v>
      </c>
      <c r="O181" s="229">
        <f>IF(O$6=0,0,O$6/NMM_fec!O$6)</f>
        <v>0</v>
      </c>
      <c r="P181" s="229">
        <f>IF(P$6=0,0,P$6/NMM_fec!P$6)</f>
        <v>0</v>
      </c>
      <c r="Q181" s="229">
        <f>IF(Q$6=0,0,Q$6/NMM_fec!Q$6)</f>
        <v>0</v>
      </c>
    </row>
    <row r="182" spans="1:17" x14ac:dyDescent="0.25">
      <c r="A182" s="76" t="s">
        <v>82</v>
      </c>
      <c r="B182" s="228">
        <f>IF(B$7=0,0,B$7/NMM_fec!B$7)</f>
        <v>0</v>
      </c>
      <c r="C182" s="228">
        <f>IF(C$7=0,0,C$7/NMM_fec!C$7)</f>
        <v>0</v>
      </c>
      <c r="D182" s="228">
        <f>IF(D$7=0,0,D$7/NMM_fec!D$7)</f>
        <v>0</v>
      </c>
      <c r="E182" s="228">
        <f>IF(E$7=0,0,E$7/NMM_fec!E$7)</f>
        <v>0</v>
      </c>
      <c r="F182" s="228">
        <f>IF(F$7=0,0,F$7/NMM_fec!F$7)</f>
        <v>0</v>
      </c>
      <c r="G182" s="228">
        <f>IF(G$7=0,0,G$7/NMM_fec!G$7)</f>
        <v>0</v>
      </c>
      <c r="H182" s="228">
        <f>IF(H$7=0,0,H$7/NMM_fec!H$7)</f>
        <v>0</v>
      </c>
      <c r="I182" s="228">
        <f>IF(I$7=0,0,I$7/NMM_fec!I$7)</f>
        <v>0</v>
      </c>
      <c r="J182" s="228">
        <f>IF(J$7=0,0,J$7/NMM_fec!J$7)</f>
        <v>0</v>
      </c>
      <c r="K182" s="228">
        <f>IF(K$7=0,0,K$7/NMM_fec!K$7)</f>
        <v>0</v>
      </c>
      <c r="L182" s="228">
        <f>IF(L$7=0,0,L$7/NMM_fec!L$7)</f>
        <v>0</v>
      </c>
      <c r="M182" s="228">
        <f>IF(M$7=0,0,M$7/NMM_fec!M$7)</f>
        <v>0</v>
      </c>
      <c r="N182" s="228">
        <f>IF(N$7=0,0,N$7/NMM_fec!N$7)</f>
        <v>0</v>
      </c>
      <c r="O182" s="228">
        <f>IF(O$7=0,0,O$7/NMM_fec!O$7)</f>
        <v>0</v>
      </c>
      <c r="P182" s="228">
        <f>IF(P$7=0,0,P$7/NMM_fec!P$7)</f>
        <v>0</v>
      </c>
      <c r="Q182" s="228">
        <f>IF(Q$7=0,0,Q$7/NMM_fec!Q$7)</f>
        <v>0</v>
      </c>
    </row>
    <row r="183" spans="1:17" x14ac:dyDescent="0.25">
      <c r="A183" s="76" t="s">
        <v>81</v>
      </c>
      <c r="B183" s="228">
        <f>IF(B$8=0,0,B$8/NMM_fec!B$8)</f>
        <v>0</v>
      </c>
      <c r="C183" s="228">
        <f>IF(C$8=0,0,C$8/NMM_fec!C$8)</f>
        <v>0</v>
      </c>
      <c r="D183" s="228">
        <f>IF(D$8=0,0,D$8/NMM_fec!D$8)</f>
        <v>0</v>
      </c>
      <c r="E183" s="228">
        <f>IF(E$8=0,0,E$8/NMM_fec!E$8)</f>
        <v>0</v>
      </c>
      <c r="F183" s="228">
        <f>IF(F$8=0,0,F$8/NMM_fec!F$8)</f>
        <v>0</v>
      </c>
      <c r="G183" s="228">
        <f>IF(G$8=0,0,G$8/NMM_fec!G$8)</f>
        <v>0</v>
      </c>
      <c r="H183" s="228">
        <f>IF(H$8=0,0,H$8/NMM_fec!H$8)</f>
        <v>0</v>
      </c>
      <c r="I183" s="228">
        <f>IF(I$8=0,0,I$8/NMM_fec!I$8)</f>
        <v>0</v>
      </c>
      <c r="J183" s="228">
        <f>IF(J$8=0,0,J$8/NMM_fec!J$8)</f>
        <v>0</v>
      </c>
      <c r="K183" s="228">
        <f>IF(K$8=0,0,K$8/NMM_fec!K$8)</f>
        <v>0</v>
      </c>
      <c r="L183" s="228">
        <f>IF(L$8=0,0,L$8/NMM_fec!L$8)</f>
        <v>0</v>
      </c>
      <c r="M183" s="228">
        <f>IF(M$8=0,0,M$8/NMM_fec!M$8)</f>
        <v>0</v>
      </c>
      <c r="N183" s="228">
        <f>IF(N$8=0,0,N$8/NMM_fec!N$8)</f>
        <v>0</v>
      </c>
      <c r="O183" s="228">
        <f>IF(O$8=0,0,O$8/NMM_fec!O$8)</f>
        <v>0</v>
      </c>
      <c r="P183" s="228">
        <f>IF(P$8=0,0,P$8/NMM_fec!P$8)</f>
        <v>0</v>
      </c>
      <c r="Q183" s="228">
        <f>IF(Q$8=0,0,Q$8/NMM_fec!Q$8)</f>
        <v>0</v>
      </c>
    </row>
    <row r="184" spans="1:17" x14ac:dyDescent="0.25">
      <c r="A184" s="76" t="s">
        <v>80</v>
      </c>
      <c r="B184" s="228">
        <f>IF(B$9=0,0,B$9/NMM_fec!B$9)</f>
        <v>0</v>
      </c>
      <c r="C184" s="228">
        <f>IF(C$9=0,0,C$9/NMM_fec!C$9)</f>
        <v>0</v>
      </c>
      <c r="D184" s="228">
        <f>IF(D$9=0,0,D$9/NMM_fec!D$9)</f>
        <v>0</v>
      </c>
      <c r="E184" s="228">
        <f>IF(E$9=0,0,E$9/NMM_fec!E$9)</f>
        <v>0</v>
      </c>
      <c r="F184" s="228">
        <f>IF(F$9=0,0,F$9/NMM_fec!F$9)</f>
        <v>0</v>
      </c>
      <c r="G184" s="228">
        <f>IF(G$9=0,0,G$9/NMM_fec!G$9)</f>
        <v>0</v>
      </c>
      <c r="H184" s="228">
        <f>IF(H$9=0,0,H$9/NMM_fec!H$9)</f>
        <v>0</v>
      </c>
      <c r="I184" s="228">
        <f>IF(I$9=0,0,I$9/NMM_fec!I$9)</f>
        <v>0</v>
      </c>
      <c r="J184" s="228">
        <f>IF(J$9=0,0,J$9/NMM_fec!J$9)</f>
        <v>0</v>
      </c>
      <c r="K184" s="228">
        <f>IF(K$9=0,0,K$9/NMM_fec!K$9)</f>
        <v>0</v>
      </c>
      <c r="L184" s="228">
        <f>IF(L$9=0,0,L$9/NMM_fec!L$9)</f>
        <v>0</v>
      </c>
      <c r="M184" s="228">
        <f>IF(M$9=0,0,M$9/NMM_fec!M$9)</f>
        <v>0</v>
      </c>
      <c r="N184" s="228">
        <f>IF(N$9=0,0,N$9/NMM_fec!N$9)</f>
        <v>0</v>
      </c>
      <c r="O184" s="228">
        <f>IF(O$9=0,0,O$9/NMM_fec!O$9)</f>
        <v>0</v>
      </c>
      <c r="P184" s="228">
        <f>IF(P$9=0,0,P$9/NMM_fec!P$9)</f>
        <v>0</v>
      </c>
      <c r="Q184" s="228">
        <f>IF(Q$9=0,0,Q$9/NMM_fec!Q$9)</f>
        <v>0</v>
      </c>
    </row>
    <row r="185" spans="1:17" x14ac:dyDescent="0.25">
      <c r="A185" s="129" t="s">
        <v>79</v>
      </c>
      <c r="B185" s="227">
        <f>IF(B$10=0,0,B$10/NMM_fec!B$10)</f>
        <v>1.3251222000000002</v>
      </c>
      <c r="C185" s="227">
        <f>IF(C$10=0,0,C$10/NMM_fec!C$10)</f>
        <v>1.3251221999999998</v>
      </c>
      <c r="D185" s="227">
        <f>IF(D$10=0,0,D$10/NMM_fec!D$10)</f>
        <v>1.3251221999999998</v>
      </c>
      <c r="E185" s="227">
        <f>IF(E$10=0,0,E$10/NMM_fec!E$10)</f>
        <v>1.3251222</v>
      </c>
      <c r="F185" s="227">
        <f>IF(F$10=0,0,F$10/NMM_fec!F$10)</f>
        <v>1.3251222</v>
      </c>
      <c r="G185" s="227">
        <f>IF(G$10=0,0,G$10/NMM_fec!G$10)</f>
        <v>1.3251222</v>
      </c>
      <c r="H185" s="227">
        <f>IF(H$10=0,0,H$10/NMM_fec!H$10)</f>
        <v>1.3251222</v>
      </c>
      <c r="I185" s="227">
        <f>IF(I$10=0,0,I$10/NMM_fec!I$10)</f>
        <v>1.3251222</v>
      </c>
      <c r="J185" s="227">
        <f>IF(J$10=0,0,J$10/NMM_fec!J$10)</f>
        <v>1.3251222</v>
      </c>
      <c r="K185" s="227">
        <f>IF(K$10=0,0,K$10/NMM_fec!K$10)</f>
        <v>1.3251222</v>
      </c>
      <c r="L185" s="227">
        <f>IF(L$10=0,0,L$10/NMM_fec!L$10)</f>
        <v>1.3251222</v>
      </c>
      <c r="M185" s="227">
        <f>IF(M$10=0,0,M$10/NMM_fec!M$10)</f>
        <v>1.3251222000000002</v>
      </c>
      <c r="N185" s="227">
        <f>IF(N$10=0,0,N$10/NMM_fec!N$10)</f>
        <v>1.3251222000000002</v>
      </c>
      <c r="O185" s="227">
        <f>IF(O$10=0,0,O$10/NMM_fec!O$10)</f>
        <v>1.3251222000000002</v>
      </c>
      <c r="P185" s="227">
        <f>IF(P$10=0,0,P$10/NMM_fec!P$10)</f>
        <v>1.3251222000000002</v>
      </c>
      <c r="Q185" s="227">
        <f>IF(Q$10=0,0,Q$10/NMM_fec!Q$10)</f>
        <v>1.3251222000000002</v>
      </c>
    </row>
    <row r="186" spans="1:17" x14ac:dyDescent="0.25">
      <c r="A186" s="127" t="s">
        <v>214</v>
      </c>
      <c r="B186" s="225">
        <f>IF(B$15=0,0,B$15/NMM_fec!B$15)</f>
        <v>0</v>
      </c>
      <c r="C186" s="225">
        <f>IF(C$15=0,0,C$15/NMM_fec!C$15)</f>
        <v>0</v>
      </c>
      <c r="D186" s="225">
        <f>IF(D$15=0,0,D$15/NMM_fec!D$15)</f>
        <v>0</v>
      </c>
      <c r="E186" s="225">
        <f>IF(E$15=0,0,E$15/NMM_fec!E$15)</f>
        <v>0</v>
      </c>
      <c r="F186" s="225">
        <f>IF(F$15=0,0,F$15/NMM_fec!F$15)</f>
        <v>0</v>
      </c>
      <c r="G186" s="225">
        <f>IF(G$15=0,0,G$15/NMM_fec!G$15)</f>
        <v>0</v>
      </c>
      <c r="H186" s="225">
        <f>IF(H$15=0,0,H$15/NMM_fec!H$15)</f>
        <v>0</v>
      </c>
      <c r="I186" s="225">
        <f>IF(I$15=0,0,I$15/NMM_fec!I$15)</f>
        <v>0</v>
      </c>
      <c r="J186" s="225">
        <f>IF(J$15=0,0,J$15/NMM_fec!J$15)</f>
        <v>0</v>
      </c>
      <c r="K186" s="225">
        <f>IF(K$15=0,0,K$15/NMM_fec!K$15)</f>
        <v>0</v>
      </c>
      <c r="L186" s="225">
        <f>IF(L$15=0,0,L$15/NMM_fec!L$15)</f>
        <v>0</v>
      </c>
      <c r="M186" s="225">
        <f>IF(M$15=0,0,M$15/NMM_fec!M$15)</f>
        <v>0</v>
      </c>
      <c r="N186" s="225">
        <f>IF(N$15=0,0,N$15/NMM_fec!N$15)</f>
        <v>0</v>
      </c>
      <c r="O186" s="225">
        <f>IF(O$15=0,0,O$15/NMM_fec!O$15)</f>
        <v>0</v>
      </c>
      <c r="P186" s="225">
        <f>IF(P$15=0,0,P$15/NMM_fec!P$15)</f>
        <v>0</v>
      </c>
      <c r="Q186" s="225">
        <f>IF(Q$15=0,0,Q$15/NMM_fec!Q$15)</f>
        <v>0</v>
      </c>
    </row>
    <row r="187" spans="1:17" x14ac:dyDescent="0.25">
      <c r="A187" s="127" t="s">
        <v>213</v>
      </c>
      <c r="B187" s="226">
        <f>IF(B$16=0,0,B$16/NMM_fec!B$16)</f>
        <v>5.8153182879171865</v>
      </c>
      <c r="C187" s="226">
        <f>IF(C$16=0,0,C$16/NMM_fec!C$16)</f>
        <v>4.1603570074898588</v>
      </c>
      <c r="D187" s="226">
        <f>IF(D$16=0,0,D$16/NMM_fec!D$16)</f>
        <v>3.895413098264473</v>
      </c>
      <c r="E187" s="226">
        <f>IF(E$16=0,0,E$16/NMM_fec!E$16)</f>
        <v>3.7654065766821434</v>
      </c>
      <c r="F187" s="226">
        <f>IF(F$16=0,0,F$16/NMM_fec!F$16)</f>
        <v>3.8989401916418438</v>
      </c>
      <c r="G187" s="226">
        <f>IF(G$16=0,0,G$16/NMM_fec!G$16)</f>
        <v>4.0356637272986982</v>
      </c>
      <c r="H187" s="226">
        <f>IF(H$16=0,0,H$16/NMM_fec!H$16)</f>
        <v>3.9831174376891019</v>
      </c>
      <c r="I187" s="226">
        <f>IF(I$16=0,0,I$16/NMM_fec!I$16)</f>
        <v>3.9615982269454522</v>
      </c>
      <c r="J187" s="226">
        <f>IF(J$16=0,0,J$16/NMM_fec!J$16)</f>
        <v>3.9635991062430973</v>
      </c>
      <c r="K187" s="226">
        <f>IF(K$16=0,0,K$16/NMM_fec!K$16)</f>
        <v>3.8503954914236038</v>
      </c>
      <c r="L187" s="226">
        <f>IF(L$16=0,0,L$16/NMM_fec!L$16)</f>
        <v>3.854519262603302</v>
      </c>
      <c r="M187" s="226">
        <f>IF(M$16=0,0,M$16/NMM_fec!M$16)</f>
        <v>3.7440186219301057</v>
      </c>
      <c r="N187" s="226">
        <f>IF(N$16=0,0,N$16/NMM_fec!N$16)</f>
        <v>3.7558110164655654</v>
      </c>
      <c r="O187" s="226">
        <f>IF(O$16=0,0,O$16/NMM_fec!O$16)</f>
        <v>4.9136152873816163</v>
      </c>
      <c r="P187" s="226">
        <f>IF(P$16=0,0,P$16/NMM_fec!P$16)</f>
        <v>4.9160339587025241</v>
      </c>
      <c r="Q187" s="226">
        <f>IF(Q$16=0,0,Q$16/NMM_fec!Q$16)</f>
        <v>4.9206219713079733</v>
      </c>
    </row>
    <row r="188" spans="1:17" x14ac:dyDescent="0.25">
      <c r="A188" s="127" t="s">
        <v>212</v>
      </c>
      <c r="B188" s="226">
        <f>IF(B$36=0,0,B$36/NMM_fec!B$36)</f>
        <v>4.6005083749073359</v>
      </c>
      <c r="C188" s="226">
        <f>IF(C$36=0,0,C$36/NMM_fec!C$36)</f>
        <v>3.1780253600695012</v>
      </c>
      <c r="D188" s="226">
        <f>IF(D$36=0,0,D$36/NMM_fec!D$36)</f>
        <v>2.7458328877552014</v>
      </c>
      <c r="E188" s="226">
        <f>IF(E$36=0,0,E$36/NMM_fec!E$36)</f>
        <v>2.93052246572383</v>
      </c>
      <c r="F188" s="226">
        <f>IF(F$36=0,0,F$36/NMM_fec!F$36)</f>
        <v>3.0676757630161799</v>
      </c>
      <c r="G188" s="226">
        <f>IF(G$36=0,0,G$36/NMM_fec!G$36)</f>
        <v>2.8963240417066096</v>
      </c>
      <c r="H188" s="226">
        <f>IF(H$36=0,0,H$36/NMM_fec!H$36)</f>
        <v>2.9829412316913855</v>
      </c>
      <c r="I188" s="226">
        <f>IF(I$36=0,0,I$36/NMM_fec!I$36)</f>
        <v>2.8351781765997961</v>
      </c>
      <c r="J188" s="226">
        <f>IF(J$36=0,0,J$36/NMM_fec!J$36)</f>
        <v>3.1901651726159663</v>
      </c>
      <c r="K188" s="226">
        <f>IF(K$36=0,0,K$36/NMM_fec!K$36)</f>
        <v>3.3127362135230176</v>
      </c>
      <c r="L188" s="226">
        <f>IF(L$36=0,0,L$36/NMM_fec!L$36)</f>
        <v>3.1145411514712502</v>
      </c>
      <c r="M188" s="226">
        <f>IF(M$36=0,0,M$36/NMM_fec!M$36)</f>
        <v>3.0309594137189682</v>
      </c>
      <c r="N188" s="226">
        <f>IF(N$36=0,0,N$36/NMM_fec!N$36)</f>
        <v>2.8774076920433775</v>
      </c>
      <c r="O188" s="226">
        <f>IF(O$36=0,0,O$36/NMM_fec!O$36)</f>
        <v>3.7344625904565456</v>
      </c>
      <c r="P188" s="226">
        <f>IF(P$36=0,0,P$36/NMM_fec!P$36)</f>
        <v>3.7107449997825332</v>
      </c>
      <c r="Q188" s="226">
        <f>IF(Q$36=0,0,Q$36/NMM_fec!Q$36)</f>
        <v>4.4388797525143859</v>
      </c>
    </row>
    <row r="189" spans="1:17" x14ac:dyDescent="0.25">
      <c r="A189" s="72" t="s">
        <v>211</v>
      </c>
      <c r="B189" s="224">
        <f>IF(B$44=0,0,B$44/NMM_fec!B$44)</f>
        <v>0</v>
      </c>
      <c r="C189" s="224">
        <f>IF(C$44=0,0,C$44/NMM_fec!C$44)</f>
        <v>0</v>
      </c>
      <c r="D189" s="224">
        <f>IF(D$44=0,0,D$44/NMM_fec!D$44)</f>
        <v>0</v>
      </c>
      <c r="E189" s="224">
        <f>IF(E$44=0,0,E$44/NMM_fec!E$44)</f>
        <v>0</v>
      </c>
      <c r="F189" s="224">
        <f>IF(F$44=0,0,F$44/NMM_fec!F$44)</f>
        <v>0</v>
      </c>
      <c r="G189" s="224">
        <f>IF(G$44=0,0,G$44/NMM_fec!G$44)</f>
        <v>0</v>
      </c>
      <c r="H189" s="224">
        <f>IF(H$44=0,0,H$44/NMM_fec!H$44)</f>
        <v>0</v>
      </c>
      <c r="I189" s="224">
        <f>IF(I$44=0,0,I$44/NMM_fec!I$44)</f>
        <v>0</v>
      </c>
      <c r="J189" s="224">
        <f>IF(J$44=0,0,J$44/NMM_fec!J$44)</f>
        <v>0</v>
      </c>
      <c r="K189" s="224">
        <f>IF(K$44=0,0,K$44/NMM_fec!K$44)</f>
        <v>0</v>
      </c>
      <c r="L189" s="224">
        <f>IF(L$44=0,0,L$44/NMM_fec!L$44)</f>
        <v>0</v>
      </c>
      <c r="M189" s="224">
        <f>IF(M$44=0,0,M$44/NMM_fec!M$44)</f>
        <v>0</v>
      </c>
      <c r="N189" s="224">
        <f>IF(N$44=0,0,N$44/NMM_fec!N$44)</f>
        <v>0</v>
      </c>
      <c r="O189" s="224">
        <f>IF(O$44=0,0,O$44/NMM_fec!O$44)</f>
        <v>0</v>
      </c>
      <c r="P189" s="224">
        <f>IF(P$44=0,0,P$44/NMM_fec!P$44)</f>
        <v>0</v>
      </c>
      <c r="Q189" s="224">
        <f>IF(Q$44=0,0,Q$44/NMM_fec!Q$44)</f>
        <v>0</v>
      </c>
    </row>
    <row r="190" spans="1:17" x14ac:dyDescent="0.25">
      <c r="A190" s="40"/>
      <c r="B190" s="40"/>
      <c r="C190" s="40"/>
      <c r="D190" s="40"/>
      <c r="E190" s="40"/>
      <c r="F190" s="40"/>
      <c r="G190" s="40"/>
      <c r="H190" s="40"/>
      <c r="I190" s="40"/>
      <c r="J190" s="40"/>
      <c r="K190" s="40"/>
      <c r="L190" s="40"/>
      <c r="M190" s="40"/>
      <c r="N190" s="40"/>
      <c r="O190" s="40"/>
      <c r="P190" s="40"/>
      <c r="Q190" s="40"/>
    </row>
    <row r="191" spans="1:17" x14ac:dyDescent="0.25">
      <c r="A191" s="78" t="s">
        <v>229</v>
      </c>
      <c r="B191" s="230">
        <f>IF(B$47=0,0,(B$47-B$95)/NMM_fec!B$47)</f>
        <v>2.1059981429202619</v>
      </c>
      <c r="C191" s="230">
        <f>IF(C$47=0,0,(C$47-C$95)/NMM_fec!C$47)</f>
        <v>2.0705637427592567</v>
      </c>
      <c r="D191" s="230">
        <f>IF(D$47=0,0,(D$47-D$95)/NMM_fec!D$47)</f>
        <v>1.9534789948025904</v>
      </c>
      <c r="E191" s="230">
        <f>IF(E$47=0,0,(E$47-E$95)/NMM_fec!E$47)</f>
        <v>1.9108158153036376</v>
      </c>
      <c r="F191" s="230">
        <f>IF(F$47=0,0,(F$47-F$95)/NMM_fec!F$47)</f>
        <v>2.0143406993422603</v>
      </c>
      <c r="G191" s="230">
        <f>IF(G$47=0,0,(G$47-G$95)/NMM_fec!G$47)</f>
        <v>2.03697111616464</v>
      </c>
      <c r="H191" s="230">
        <f>IF(H$47=0,0,(H$47-H$95)/NMM_fec!H$47)</f>
        <v>1.9993706533215756</v>
      </c>
      <c r="I191" s="230">
        <f>IF(I$47=0,0,(I$47-I$95)/NMM_fec!I$47)</f>
        <v>1.9626776018830125</v>
      </c>
      <c r="J191" s="230">
        <f>IF(J$47=0,0,(J$47-J$95)/NMM_fec!J$47)</f>
        <v>1.9572306294799535</v>
      </c>
      <c r="K191" s="230">
        <f>IF(K$47=0,0,(K$47-K$95)/NMM_fec!K$47)</f>
        <v>1.9314471771057313</v>
      </c>
      <c r="L191" s="230">
        <f>IF(L$47=0,0,(L$47-L$95)/NMM_fec!L$47)</f>
        <v>1.901211023673419</v>
      </c>
      <c r="M191" s="230">
        <f>IF(M$47=0,0,(M$47-M$95)/NMM_fec!M$47)</f>
        <v>1.8258832271565157</v>
      </c>
      <c r="N191" s="230">
        <f>IF(N$47=0,0,(N$47-N$95)/NMM_fec!N$47)</f>
        <v>1.8281785554054129</v>
      </c>
      <c r="O191" s="230">
        <f>IF(O$47=0,0,(O$47-O$95)/NMM_fec!O$47)</f>
        <v>1.9562135996991874</v>
      </c>
      <c r="P191" s="230">
        <f>IF(P$47=0,0,(P$47-P$95)/NMM_fec!P$47)</f>
        <v>1.8988509743974695</v>
      </c>
      <c r="Q191" s="230">
        <f>IF(Q$47=0,0,(Q$47-Q$95)/NMM_fec!Q$47)</f>
        <v>2.0225182613970758</v>
      </c>
    </row>
    <row r="192" spans="1:17" x14ac:dyDescent="0.25">
      <c r="A192" s="132" t="s">
        <v>83</v>
      </c>
      <c r="B192" s="229">
        <f>IF(B$48=0,0,B$48/NMM_fec!B$48)</f>
        <v>0</v>
      </c>
      <c r="C192" s="229">
        <f>IF(C$48=0,0,C$48/NMM_fec!C$48)</f>
        <v>0</v>
      </c>
      <c r="D192" s="229">
        <f>IF(D$48=0,0,D$48/NMM_fec!D$48)</f>
        <v>0</v>
      </c>
      <c r="E192" s="229">
        <f>IF(E$48=0,0,E$48/NMM_fec!E$48)</f>
        <v>0</v>
      </c>
      <c r="F192" s="229">
        <f>IF(F$48=0,0,F$48/NMM_fec!F$48)</f>
        <v>0</v>
      </c>
      <c r="G192" s="229">
        <f>IF(G$48=0,0,G$48/NMM_fec!G$48)</f>
        <v>0</v>
      </c>
      <c r="H192" s="229">
        <f>IF(H$48=0,0,H$48/NMM_fec!H$48)</f>
        <v>0</v>
      </c>
      <c r="I192" s="229">
        <f>IF(I$48=0,0,I$48/NMM_fec!I$48)</f>
        <v>0</v>
      </c>
      <c r="J192" s="229">
        <f>IF(J$48=0,0,J$48/NMM_fec!J$48)</f>
        <v>0</v>
      </c>
      <c r="K192" s="229">
        <f>IF(K$48=0,0,K$48/NMM_fec!K$48)</f>
        <v>0</v>
      </c>
      <c r="L192" s="229">
        <f>IF(L$48=0,0,L$48/NMM_fec!L$48)</f>
        <v>0</v>
      </c>
      <c r="M192" s="229">
        <f>IF(M$48=0,0,M$48/NMM_fec!M$48)</f>
        <v>0</v>
      </c>
      <c r="N192" s="229">
        <f>IF(N$48=0,0,N$48/NMM_fec!N$48)</f>
        <v>0</v>
      </c>
      <c r="O192" s="229">
        <f>IF(O$48=0,0,O$48/NMM_fec!O$48)</f>
        <v>0</v>
      </c>
      <c r="P192" s="229">
        <f>IF(P$48=0,0,P$48/NMM_fec!P$48)</f>
        <v>0</v>
      </c>
      <c r="Q192" s="229">
        <f>IF(Q$48=0,0,Q$48/NMM_fec!Q$48)</f>
        <v>0</v>
      </c>
    </row>
    <row r="193" spans="1:17" x14ac:dyDescent="0.25">
      <c r="A193" s="76" t="s">
        <v>82</v>
      </c>
      <c r="B193" s="228">
        <f>IF(B$49=0,0,B$49/NMM_fec!B$49)</f>
        <v>0</v>
      </c>
      <c r="C193" s="228">
        <f>IF(C$49=0,0,C$49/NMM_fec!C$49)</f>
        <v>0</v>
      </c>
      <c r="D193" s="228">
        <f>IF(D$49=0,0,D$49/NMM_fec!D$49)</f>
        <v>0</v>
      </c>
      <c r="E193" s="228">
        <f>IF(E$49=0,0,E$49/NMM_fec!E$49)</f>
        <v>0</v>
      </c>
      <c r="F193" s="228">
        <f>IF(F$49=0,0,F$49/NMM_fec!F$49)</f>
        <v>0</v>
      </c>
      <c r="G193" s="228">
        <f>IF(G$49=0,0,G$49/NMM_fec!G$49)</f>
        <v>0</v>
      </c>
      <c r="H193" s="228">
        <f>IF(H$49=0,0,H$49/NMM_fec!H$49)</f>
        <v>0</v>
      </c>
      <c r="I193" s="228">
        <f>IF(I$49=0,0,I$49/NMM_fec!I$49)</f>
        <v>0</v>
      </c>
      <c r="J193" s="228">
        <f>IF(J$49=0,0,J$49/NMM_fec!J$49)</f>
        <v>0</v>
      </c>
      <c r="K193" s="228">
        <f>IF(K$49=0,0,K$49/NMM_fec!K$49)</f>
        <v>0</v>
      </c>
      <c r="L193" s="228">
        <f>IF(L$49=0,0,L$49/NMM_fec!L$49)</f>
        <v>0</v>
      </c>
      <c r="M193" s="228">
        <f>IF(M$49=0,0,M$49/NMM_fec!M$49)</f>
        <v>0</v>
      </c>
      <c r="N193" s="228">
        <f>IF(N$49=0,0,N$49/NMM_fec!N$49)</f>
        <v>0</v>
      </c>
      <c r="O193" s="228">
        <f>IF(O$49=0,0,O$49/NMM_fec!O$49)</f>
        <v>0</v>
      </c>
      <c r="P193" s="228">
        <f>IF(P$49=0,0,P$49/NMM_fec!P$49)</f>
        <v>0</v>
      </c>
      <c r="Q193" s="228">
        <f>IF(Q$49=0,0,Q$49/NMM_fec!Q$49)</f>
        <v>0</v>
      </c>
    </row>
    <row r="194" spans="1:17" x14ac:dyDescent="0.25">
      <c r="A194" s="76" t="s">
        <v>81</v>
      </c>
      <c r="B194" s="228">
        <f>IF(B$50=0,0,B$50/NMM_fec!B$50)</f>
        <v>0</v>
      </c>
      <c r="C194" s="228">
        <f>IF(C$50=0,0,C$50/NMM_fec!C$50)</f>
        <v>0</v>
      </c>
      <c r="D194" s="228">
        <f>IF(D$50=0,0,D$50/NMM_fec!D$50)</f>
        <v>0</v>
      </c>
      <c r="E194" s="228">
        <f>IF(E$50=0,0,E$50/NMM_fec!E$50)</f>
        <v>0</v>
      </c>
      <c r="F194" s="228">
        <f>IF(F$50=0,0,F$50/NMM_fec!F$50)</f>
        <v>0</v>
      </c>
      <c r="G194" s="228">
        <f>IF(G$50=0,0,G$50/NMM_fec!G$50)</f>
        <v>0</v>
      </c>
      <c r="H194" s="228">
        <f>IF(H$50=0,0,H$50/NMM_fec!H$50)</f>
        <v>0</v>
      </c>
      <c r="I194" s="228">
        <f>IF(I$50=0,0,I$50/NMM_fec!I$50)</f>
        <v>0</v>
      </c>
      <c r="J194" s="228">
        <f>IF(J$50=0,0,J$50/NMM_fec!J$50)</f>
        <v>0</v>
      </c>
      <c r="K194" s="228">
        <f>IF(K$50=0,0,K$50/NMM_fec!K$50)</f>
        <v>0</v>
      </c>
      <c r="L194" s="228">
        <f>IF(L$50=0,0,L$50/NMM_fec!L$50)</f>
        <v>0</v>
      </c>
      <c r="M194" s="228">
        <f>IF(M$50=0,0,M$50/NMM_fec!M$50)</f>
        <v>0</v>
      </c>
      <c r="N194" s="228">
        <f>IF(N$50=0,0,N$50/NMM_fec!N$50)</f>
        <v>0</v>
      </c>
      <c r="O194" s="228">
        <f>IF(O$50=0,0,O$50/NMM_fec!O$50)</f>
        <v>0</v>
      </c>
      <c r="P194" s="228">
        <f>IF(P$50=0,0,P$50/NMM_fec!P$50)</f>
        <v>0</v>
      </c>
      <c r="Q194" s="228">
        <f>IF(Q$50=0,0,Q$50/NMM_fec!Q$50)</f>
        <v>0</v>
      </c>
    </row>
    <row r="195" spans="1:17" x14ac:dyDescent="0.25">
      <c r="A195" s="76" t="s">
        <v>80</v>
      </c>
      <c r="B195" s="228">
        <f>IF(B$51=0,0,B$51/NMM_fec!B$51)</f>
        <v>0</v>
      </c>
      <c r="C195" s="228">
        <f>IF(C$51=0,0,C$51/NMM_fec!C$51)</f>
        <v>0</v>
      </c>
      <c r="D195" s="228">
        <f>IF(D$51=0,0,D$51/NMM_fec!D$51)</f>
        <v>0</v>
      </c>
      <c r="E195" s="228">
        <f>IF(E$51=0,0,E$51/NMM_fec!E$51)</f>
        <v>0</v>
      </c>
      <c r="F195" s="228">
        <f>IF(F$51=0,0,F$51/NMM_fec!F$51)</f>
        <v>0</v>
      </c>
      <c r="G195" s="228">
        <f>IF(G$51=0,0,G$51/NMM_fec!G$51)</f>
        <v>0</v>
      </c>
      <c r="H195" s="228">
        <f>IF(H$51=0,0,H$51/NMM_fec!H$51)</f>
        <v>0</v>
      </c>
      <c r="I195" s="228">
        <f>IF(I$51=0,0,I$51/NMM_fec!I$51)</f>
        <v>0</v>
      </c>
      <c r="J195" s="228">
        <f>IF(J$51=0,0,J$51/NMM_fec!J$51)</f>
        <v>0</v>
      </c>
      <c r="K195" s="228">
        <f>IF(K$51=0,0,K$51/NMM_fec!K$51)</f>
        <v>0</v>
      </c>
      <c r="L195" s="228">
        <f>IF(L$51=0,0,L$51/NMM_fec!L$51)</f>
        <v>0</v>
      </c>
      <c r="M195" s="228">
        <f>IF(M$51=0,0,M$51/NMM_fec!M$51)</f>
        <v>0</v>
      </c>
      <c r="N195" s="228">
        <f>IF(N$51=0,0,N$51/NMM_fec!N$51)</f>
        <v>0</v>
      </c>
      <c r="O195" s="228">
        <f>IF(O$51=0,0,O$51/NMM_fec!O$51)</f>
        <v>0</v>
      </c>
      <c r="P195" s="228">
        <f>IF(P$51=0,0,P$51/NMM_fec!P$51)</f>
        <v>0</v>
      </c>
      <c r="Q195" s="228">
        <f>IF(Q$51=0,0,Q$51/NMM_fec!Q$51)</f>
        <v>0</v>
      </c>
    </row>
    <row r="196" spans="1:17" x14ac:dyDescent="0.25">
      <c r="A196" s="129" t="s">
        <v>79</v>
      </c>
      <c r="B196" s="227">
        <f>IF(B$52=0,0,B$52/NMM_fec!B$52)</f>
        <v>1.3251222</v>
      </c>
      <c r="C196" s="227">
        <f>IF(C$52=0,0,C$52/NMM_fec!C$52)</f>
        <v>1.3251222000000002</v>
      </c>
      <c r="D196" s="227">
        <f>IF(D$52=0,0,D$52/NMM_fec!D$52)</f>
        <v>1.3251222000000002</v>
      </c>
      <c r="E196" s="227">
        <f>IF(E$52=0,0,E$52/NMM_fec!E$52)</f>
        <v>1.3251222</v>
      </c>
      <c r="F196" s="227">
        <f>IF(F$52=0,0,F$52/NMM_fec!F$52)</f>
        <v>1.3251222</v>
      </c>
      <c r="G196" s="227">
        <f>IF(G$52=0,0,G$52/NMM_fec!G$52)</f>
        <v>1.3251221999999998</v>
      </c>
      <c r="H196" s="227">
        <f>IF(H$52=0,0,H$52/NMM_fec!H$52)</f>
        <v>1.3251222</v>
      </c>
      <c r="I196" s="227">
        <f>IF(I$52=0,0,I$52/NMM_fec!I$52)</f>
        <v>1.3251222</v>
      </c>
      <c r="J196" s="227">
        <f>IF(J$52=0,0,J$52/NMM_fec!J$52)</f>
        <v>1.3251222000000002</v>
      </c>
      <c r="K196" s="227">
        <f>IF(K$52=0,0,K$52/NMM_fec!K$52)</f>
        <v>1.3251222000000002</v>
      </c>
      <c r="L196" s="227">
        <f>IF(L$52=0,0,L$52/NMM_fec!L$52)</f>
        <v>1.3251222000000002</v>
      </c>
      <c r="M196" s="227">
        <f>IF(M$52=0,0,M$52/NMM_fec!M$52)</f>
        <v>1.3251222</v>
      </c>
      <c r="N196" s="227">
        <f>IF(N$52=0,0,N$52/NMM_fec!N$52)</f>
        <v>1.3251222000000002</v>
      </c>
      <c r="O196" s="227">
        <f>IF(O$52=0,0,O$52/NMM_fec!O$52)</f>
        <v>1.3251222</v>
      </c>
      <c r="P196" s="227">
        <f>IF(P$52=0,0,P$52/NMM_fec!P$52)</f>
        <v>1.3251222</v>
      </c>
      <c r="Q196" s="227">
        <f>IF(Q$52=0,0,Q$52/NMM_fec!Q$52)</f>
        <v>1.3251222000000002</v>
      </c>
    </row>
    <row r="197" spans="1:17" x14ac:dyDescent="0.25">
      <c r="A197" s="127" t="s">
        <v>210</v>
      </c>
      <c r="B197" s="226">
        <f>IF(B$57=0,0,B$57/NMM_fec!B$57)</f>
        <v>0</v>
      </c>
      <c r="C197" s="226">
        <f>IF(C$57=0,0,C$57/NMM_fec!C$57)</f>
        <v>0</v>
      </c>
      <c r="D197" s="226">
        <f>IF(D$57=0,0,D$57/NMM_fec!D$57)</f>
        <v>0</v>
      </c>
      <c r="E197" s="226">
        <f>IF(E$57=0,0,E$57/NMM_fec!E$57)</f>
        <v>0</v>
      </c>
      <c r="F197" s="226">
        <f>IF(F$57=0,0,F$57/NMM_fec!F$57)</f>
        <v>0</v>
      </c>
      <c r="G197" s="226">
        <f>IF(G$57=0,0,G$57/NMM_fec!G$57)</f>
        <v>0</v>
      </c>
      <c r="H197" s="226">
        <f>IF(H$57=0,0,H$57/NMM_fec!H$57)</f>
        <v>0</v>
      </c>
      <c r="I197" s="226">
        <f>IF(I$57=0,0,I$57/NMM_fec!I$57)</f>
        <v>0</v>
      </c>
      <c r="J197" s="226">
        <f>IF(J$57=0,0,J$57/NMM_fec!J$57)</f>
        <v>0</v>
      </c>
      <c r="K197" s="226">
        <f>IF(K$57=0,0,K$57/NMM_fec!K$57)</f>
        <v>0</v>
      </c>
      <c r="L197" s="226">
        <f>IF(L$57=0,0,L$57/NMM_fec!L$57)</f>
        <v>0</v>
      </c>
      <c r="M197" s="226">
        <f>IF(M$57=0,0,M$57/NMM_fec!M$57)</f>
        <v>0</v>
      </c>
      <c r="N197" s="226">
        <f>IF(N$57=0,0,N$57/NMM_fec!N$57)</f>
        <v>0</v>
      </c>
      <c r="O197" s="226">
        <f>IF(O$57=0,0,O$57/NMM_fec!O$57)</f>
        <v>0</v>
      </c>
      <c r="P197" s="226">
        <f>IF(P$57=0,0,P$57/NMM_fec!P$57)</f>
        <v>0</v>
      </c>
      <c r="Q197" s="226">
        <f>IF(Q$57=0,0,Q$57/NMM_fec!Q$57)</f>
        <v>0</v>
      </c>
    </row>
    <row r="198" spans="1:17" x14ac:dyDescent="0.25">
      <c r="A198" s="127" t="s">
        <v>209</v>
      </c>
      <c r="B198" s="226">
        <f>IF(B$58=0,0,B$58/NMM_fec!B$58)</f>
        <v>2.6443556693147112</v>
      </c>
      <c r="C198" s="226">
        <f>IF(C$58=0,0,C$58/NMM_fec!C$58)</f>
        <v>2.2751249788687509</v>
      </c>
      <c r="D198" s="226">
        <f>IF(D$58=0,0,D$58/NMM_fec!D$58)</f>
        <v>2.1688129569550521</v>
      </c>
      <c r="E198" s="226">
        <f>IF(E$58=0,0,E$58/NMM_fec!E$58)</f>
        <v>2.5219978116809805</v>
      </c>
      <c r="F198" s="226">
        <f>IF(F$58=0,0,F$58/NMM_fec!F$58)</f>
        <v>2.6550370566551171</v>
      </c>
      <c r="G198" s="226">
        <f>IF(G$58=0,0,G$58/NMM_fec!G$58)</f>
        <v>2.635147633196985</v>
      </c>
      <c r="H198" s="226">
        <f>IF(H$58=0,0,H$58/NMM_fec!H$58)</f>
        <v>2.5736786637877351</v>
      </c>
      <c r="I198" s="226">
        <f>IF(I$58=0,0,I$58/NMM_fec!I$58)</f>
        <v>2.6611814505346643</v>
      </c>
      <c r="J198" s="226">
        <f>IF(J$58=0,0,J$58/NMM_fec!J$58)</f>
        <v>2.683550564067422</v>
      </c>
      <c r="K198" s="226">
        <f>IF(K$58=0,0,K$58/NMM_fec!K$58)</f>
        <v>2.5012868976484288</v>
      </c>
      <c r="L198" s="226">
        <f>IF(L$58=0,0,L$58/NMM_fec!L$58)</f>
        <v>2.1246258977135049</v>
      </c>
      <c r="M198" s="226">
        <f>IF(M$58=0,0,M$58/NMM_fec!M$58)</f>
        <v>2.0514200755190859</v>
      </c>
      <c r="N198" s="226">
        <f>IF(N$58=0,0,N$58/NMM_fec!N$58)</f>
        <v>2.1205949493791554</v>
      </c>
      <c r="O198" s="226">
        <f>IF(O$58=0,0,O$58/NMM_fec!O$58)</f>
        <v>2.6316986490271375</v>
      </c>
      <c r="P198" s="226">
        <f>IF(P$58=0,0,P$58/NMM_fec!P$58)</f>
        <v>2.2515595367341703</v>
      </c>
      <c r="Q198" s="226">
        <f>IF(Q$58=0,0,Q$58/NMM_fec!Q$58)</f>
        <v>2.0489668243275561</v>
      </c>
    </row>
    <row r="199" spans="1:17" x14ac:dyDescent="0.25">
      <c r="A199" s="127" t="s">
        <v>208</v>
      </c>
      <c r="B199" s="226">
        <f>IF(B$77=0,0,B$77/NMM_fec!B$77)</f>
        <v>2.2331211731472855</v>
      </c>
      <c r="C199" s="226">
        <f>IF(C$77=0,0,C$77/NMM_fec!C$77)</f>
        <v>2.247097348505541</v>
      </c>
      <c r="D199" s="226">
        <f>IF(D$77=0,0,D$77/NMM_fec!D$77)</f>
        <v>2.200432362031608</v>
      </c>
      <c r="E199" s="226">
        <f>IF(E$77=0,0,E$77/NMM_fec!E$77)</f>
        <v>2.1597111321771703</v>
      </c>
      <c r="F199" s="226">
        <f>IF(F$77=0,0,F$77/NMM_fec!F$77)</f>
        <v>2.1756388836127227</v>
      </c>
      <c r="G199" s="226">
        <f>IF(G$77=0,0,G$77/NMM_fec!G$77)</f>
        <v>2.2048819088599281</v>
      </c>
      <c r="H199" s="226">
        <f>IF(H$77=0,0,H$77/NMM_fec!H$77)</f>
        <v>2.1932386141303652</v>
      </c>
      <c r="I199" s="226">
        <f>IF(I$77=0,0,I$77/NMM_fec!I$77)</f>
        <v>2.1731230051172479</v>
      </c>
      <c r="J199" s="226">
        <f>IF(J$77=0,0,J$77/NMM_fec!J$77)</f>
        <v>2.1697379793889011</v>
      </c>
      <c r="K199" s="226">
        <f>IF(K$77=0,0,K$77/NMM_fec!K$77)</f>
        <v>2.1693426269502409</v>
      </c>
      <c r="L199" s="226">
        <f>IF(L$77=0,0,L$77/NMM_fec!L$77)</f>
        <v>2.1790771477634214</v>
      </c>
      <c r="M199" s="226">
        <f>IF(M$77=0,0,M$77/NMM_fec!M$77)</f>
        <v>2.1485779779631002</v>
      </c>
      <c r="N199" s="226">
        <f>IF(N$77=0,0,N$77/NMM_fec!N$77)</f>
        <v>2.1457840231080909</v>
      </c>
      <c r="O199" s="226">
        <f>IF(O$77=0,0,O$77/NMM_fec!O$77)</f>
        <v>2.1649594291224772</v>
      </c>
      <c r="P199" s="226">
        <f>IF(P$77=0,0,P$77/NMM_fec!P$77)</f>
        <v>2.1699484263282134</v>
      </c>
      <c r="Q199" s="226">
        <f>IF(Q$77=0,0,Q$77/NMM_fec!Q$77)</f>
        <v>2.2449266921173332</v>
      </c>
    </row>
    <row r="200" spans="1:17" x14ac:dyDescent="0.25">
      <c r="A200" s="72" t="s">
        <v>207</v>
      </c>
      <c r="B200" s="258">
        <f>IF(B$87=0,0,B$87/NMM_fec!B$87)</f>
        <v>1.6205472098775291</v>
      </c>
      <c r="C200" s="258">
        <f>IF(C$87=0,0,C$87/NMM_fec!C$87)</f>
        <v>1.7115929868934898</v>
      </c>
      <c r="D200" s="258">
        <f>IF(D$87=0,0,D$87/NMM_fec!D$87)</f>
        <v>1.4041522115617928</v>
      </c>
      <c r="E200" s="258">
        <f>IF(E$87=0,0,E$87/NMM_fec!E$87)</f>
        <v>1.1276180541239014</v>
      </c>
      <c r="F200" s="258">
        <f>IF(F$87=0,0,F$87/NMM_fec!F$87)</f>
        <v>1.6335294549096953</v>
      </c>
      <c r="G200" s="258">
        <f>IF(G$87=0,0,G$87/NMM_fec!G$87)</f>
        <v>1.4338957511018908</v>
      </c>
      <c r="H200" s="258">
        <f>IF(H$87=0,0,H$87/NMM_fec!H$87)</f>
        <v>1.3558699391218618</v>
      </c>
      <c r="I200" s="258">
        <f>IF(I$87=0,0,I$87/NMM_fec!I$87)</f>
        <v>1.2195682794317371</v>
      </c>
      <c r="J200" s="258">
        <f>IF(J$87=0,0,J$87/NMM_fec!J$87)</f>
        <v>1.1964425620136785</v>
      </c>
      <c r="K200" s="258">
        <f>IF(K$87=0,0,K$87/NMM_fec!K$87)</f>
        <v>1.1937380230490056</v>
      </c>
      <c r="L200" s="258">
        <f>IF(L$87=0,0,L$87/NMM_fec!L$87)</f>
        <v>1.2601127957257809</v>
      </c>
      <c r="M200" s="258">
        <f>IF(M$87=0,0,M$87/NMM_fec!M$87)</f>
        <v>1.050628401221114</v>
      </c>
      <c r="N200" s="258">
        <f>IF(N$87=0,0,N$87/NMM_fec!N$87)</f>
        <v>1.0312120408556245</v>
      </c>
      <c r="O200" s="258">
        <f>IF(O$87=0,0,O$87/NMM_fec!O$87)</f>
        <v>1.3179598230209804</v>
      </c>
      <c r="P200" s="258">
        <f>IF(P$87=0,0,P$87/NMM_fec!P$87)</f>
        <v>1.1978818879372335</v>
      </c>
      <c r="Q200" s="258">
        <f>IF(Q$87=0,0,Q$87/NMM_fec!Q$87)</f>
        <v>1.6584924947828565</v>
      </c>
    </row>
    <row r="201" spans="1:17" x14ac:dyDescent="0.25">
      <c r="A201" s="40"/>
      <c r="B201" s="40"/>
      <c r="C201" s="40"/>
      <c r="D201" s="40"/>
      <c r="E201" s="40"/>
      <c r="F201" s="40"/>
      <c r="G201" s="40"/>
      <c r="H201" s="40"/>
      <c r="I201" s="40"/>
      <c r="J201" s="40"/>
      <c r="K201" s="40"/>
      <c r="L201" s="40"/>
      <c r="M201" s="40"/>
      <c r="N201" s="40"/>
      <c r="O201" s="40"/>
      <c r="P201" s="40"/>
      <c r="Q201" s="40"/>
    </row>
    <row r="202" spans="1:17" x14ac:dyDescent="0.25">
      <c r="A202" s="78" t="s">
        <v>228</v>
      </c>
      <c r="B202" s="230">
        <f>IF(B$97=0,0,(B$97-B$125)/NMM_fec!B$97)</f>
        <v>1.8229432568774708</v>
      </c>
      <c r="C202" s="230">
        <f>IF(C$97=0,0,(C$97-C$125)/NMM_fec!C$97)</f>
        <v>1.9221597340271592</v>
      </c>
      <c r="D202" s="230">
        <f>IF(D$97=0,0,(D$97-D$125)/NMM_fec!D$97)</f>
        <v>1.5859650271182204</v>
      </c>
      <c r="E202" s="230">
        <f>IF(E$97=0,0,(E$97-E$125)/NMM_fec!E$97)</f>
        <v>1.2807212395940124</v>
      </c>
      <c r="F202" s="230">
        <f>IF(F$97=0,0,(F$97-F$125)/NMM_fec!F$97)</f>
        <v>1.4805774601814998</v>
      </c>
      <c r="G202" s="230">
        <f>IF(G$97=0,0,(G$97-G$125)/NMM_fec!G$97)</f>
        <v>1.6186352473637287</v>
      </c>
      <c r="H202" s="230">
        <f>IF(H$97=0,0,(H$97-H$125)/NMM_fec!H$97)</f>
        <v>1.5328654643074568</v>
      </c>
      <c r="I202" s="230">
        <f>IF(I$97=0,0,(I$97-I$125)/NMM_fec!I$97)</f>
        <v>1.3825192036640186</v>
      </c>
      <c r="J202" s="230">
        <f>IF(J$97=0,0,(J$97-J$125)/NMM_fec!J$97)</f>
        <v>1.3569451241160246</v>
      </c>
      <c r="K202" s="230">
        <f>IF(K$97=0,0,(K$97-K$125)/NMM_fec!K$97)</f>
        <v>1.3539530067894727</v>
      </c>
      <c r="L202" s="230">
        <f>IF(L$97=0,0,(L$97-L$125)/NMM_fec!L$97)</f>
        <v>1.4273103273232104</v>
      </c>
      <c r="M202" s="230">
        <f>IF(M$97=0,0,(M$97-M$125)/NMM_fec!M$97)</f>
        <v>1.1952537247536446</v>
      </c>
      <c r="N202" s="230">
        <f>IF(N$97=0,0,(N$97-N$125)/NMM_fec!N$97)</f>
        <v>1.1736657503147492</v>
      </c>
      <c r="O202" s="230">
        <f>IF(O$97=0,0,(O$97-O$125)/NMM_fec!O$97)</f>
        <v>1.3217217759957414</v>
      </c>
      <c r="P202" s="230">
        <f>IF(P$97=0,0,(P$97-P$125)/NMM_fec!P$97)</f>
        <v>1.3585373898497246</v>
      </c>
      <c r="Q202" s="230">
        <f>IF(Q$97=0,0,(Q$97-Q$125)/NMM_fec!Q$97)</f>
        <v>1.7582770461811719</v>
      </c>
    </row>
    <row r="203" spans="1:17" x14ac:dyDescent="0.25">
      <c r="A203" s="132" t="s">
        <v>83</v>
      </c>
      <c r="B203" s="229">
        <f>IF(B$98=0,0,B$98/NMM_fec!B$98)</f>
        <v>0</v>
      </c>
      <c r="C203" s="229">
        <f>IF(C$98=0,0,C$98/NMM_fec!C$98)</f>
        <v>0</v>
      </c>
      <c r="D203" s="229">
        <f>IF(D$98=0,0,D$98/NMM_fec!D$98)</f>
        <v>0</v>
      </c>
      <c r="E203" s="229">
        <f>IF(E$98=0,0,E$98/NMM_fec!E$98)</f>
        <v>0</v>
      </c>
      <c r="F203" s="229">
        <f>IF(F$98=0,0,F$98/NMM_fec!F$98)</f>
        <v>0</v>
      </c>
      <c r="G203" s="229">
        <f>IF(G$98=0,0,G$98/NMM_fec!G$98)</f>
        <v>0</v>
      </c>
      <c r="H203" s="229">
        <f>IF(H$98=0,0,H$98/NMM_fec!H$98)</f>
        <v>0</v>
      </c>
      <c r="I203" s="229">
        <f>IF(I$98=0,0,I$98/NMM_fec!I$98)</f>
        <v>0</v>
      </c>
      <c r="J203" s="229">
        <f>IF(J$98=0,0,J$98/NMM_fec!J$98)</f>
        <v>0</v>
      </c>
      <c r="K203" s="229">
        <f>IF(K$98=0,0,K$98/NMM_fec!K$98)</f>
        <v>0</v>
      </c>
      <c r="L203" s="229">
        <f>IF(L$98=0,0,L$98/NMM_fec!L$98)</f>
        <v>0</v>
      </c>
      <c r="M203" s="229">
        <f>IF(M$98=0,0,M$98/NMM_fec!M$98)</f>
        <v>0</v>
      </c>
      <c r="N203" s="229">
        <f>IF(N$98=0,0,N$98/NMM_fec!N$98)</f>
        <v>0</v>
      </c>
      <c r="O203" s="229">
        <f>IF(O$98=0,0,O$98/NMM_fec!O$98)</f>
        <v>0</v>
      </c>
      <c r="P203" s="229">
        <f>IF(P$98=0,0,P$98/NMM_fec!P$98)</f>
        <v>0</v>
      </c>
      <c r="Q203" s="229">
        <f>IF(Q$98=0,0,Q$98/NMM_fec!Q$98)</f>
        <v>0</v>
      </c>
    </row>
    <row r="204" spans="1:17" x14ac:dyDescent="0.25">
      <c r="A204" s="76" t="s">
        <v>82</v>
      </c>
      <c r="B204" s="228">
        <f>IF(B$99=0,0,B$99/NMM_fec!B$99)</f>
        <v>0</v>
      </c>
      <c r="C204" s="228">
        <f>IF(C$99=0,0,C$99/NMM_fec!C$99)</f>
        <v>0</v>
      </c>
      <c r="D204" s="228">
        <f>IF(D$99=0,0,D$99/NMM_fec!D$99)</f>
        <v>0</v>
      </c>
      <c r="E204" s="228">
        <f>IF(E$99=0,0,E$99/NMM_fec!E$99)</f>
        <v>0</v>
      </c>
      <c r="F204" s="228">
        <f>IF(F$99=0,0,F$99/NMM_fec!F$99)</f>
        <v>0</v>
      </c>
      <c r="G204" s="228">
        <f>IF(G$99=0,0,G$99/NMM_fec!G$99)</f>
        <v>0</v>
      </c>
      <c r="H204" s="228">
        <f>IF(H$99=0,0,H$99/NMM_fec!H$99)</f>
        <v>0</v>
      </c>
      <c r="I204" s="228">
        <f>IF(I$99=0,0,I$99/NMM_fec!I$99)</f>
        <v>0</v>
      </c>
      <c r="J204" s="228">
        <f>IF(J$99=0,0,J$99/NMM_fec!J$99)</f>
        <v>0</v>
      </c>
      <c r="K204" s="228">
        <f>IF(K$99=0,0,K$99/NMM_fec!K$99)</f>
        <v>0</v>
      </c>
      <c r="L204" s="228">
        <f>IF(L$99=0,0,L$99/NMM_fec!L$99)</f>
        <v>0</v>
      </c>
      <c r="M204" s="228">
        <f>IF(M$99=0,0,M$99/NMM_fec!M$99)</f>
        <v>0</v>
      </c>
      <c r="N204" s="228">
        <f>IF(N$99=0,0,N$99/NMM_fec!N$99)</f>
        <v>0</v>
      </c>
      <c r="O204" s="228">
        <f>IF(O$99=0,0,O$99/NMM_fec!O$99)</f>
        <v>0</v>
      </c>
      <c r="P204" s="228">
        <f>IF(P$99=0,0,P$99/NMM_fec!P$99)</f>
        <v>0</v>
      </c>
      <c r="Q204" s="228">
        <f>IF(Q$99=0,0,Q$99/NMM_fec!Q$99)</f>
        <v>0</v>
      </c>
    </row>
    <row r="205" spans="1:17" x14ac:dyDescent="0.25">
      <c r="A205" s="76" t="s">
        <v>81</v>
      </c>
      <c r="B205" s="228">
        <f>IF(B$100=0,0,B$100/NMM_fec!B$100)</f>
        <v>0</v>
      </c>
      <c r="C205" s="228">
        <f>IF(C$100=0,0,C$100/NMM_fec!C$100)</f>
        <v>0</v>
      </c>
      <c r="D205" s="228">
        <f>IF(D$100=0,0,D$100/NMM_fec!D$100)</f>
        <v>0</v>
      </c>
      <c r="E205" s="228">
        <f>IF(E$100=0,0,E$100/NMM_fec!E$100)</f>
        <v>0</v>
      </c>
      <c r="F205" s="228">
        <f>IF(F$100=0,0,F$100/NMM_fec!F$100)</f>
        <v>0</v>
      </c>
      <c r="G205" s="228">
        <f>IF(G$100=0,0,G$100/NMM_fec!G$100)</f>
        <v>0</v>
      </c>
      <c r="H205" s="228">
        <f>IF(H$100=0,0,H$100/NMM_fec!H$100)</f>
        <v>0</v>
      </c>
      <c r="I205" s="228">
        <f>IF(I$100=0,0,I$100/NMM_fec!I$100)</f>
        <v>0</v>
      </c>
      <c r="J205" s="228">
        <f>IF(J$100=0,0,J$100/NMM_fec!J$100)</f>
        <v>0</v>
      </c>
      <c r="K205" s="228">
        <f>IF(K$100=0,0,K$100/NMM_fec!K$100)</f>
        <v>0</v>
      </c>
      <c r="L205" s="228">
        <f>IF(L$100=0,0,L$100/NMM_fec!L$100)</f>
        <v>0</v>
      </c>
      <c r="M205" s="228">
        <f>IF(M$100=0,0,M$100/NMM_fec!M$100)</f>
        <v>0</v>
      </c>
      <c r="N205" s="228">
        <f>IF(N$100=0,0,N$100/NMM_fec!N$100)</f>
        <v>0</v>
      </c>
      <c r="O205" s="228">
        <f>IF(O$100=0,0,O$100/NMM_fec!O$100)</f>
        <v>0</v>
      </c>
      <c r="P205" s="228">
        <f>IF(P$100=0,0,P$100/NMM_fec!P$100)</f>
        <v>0</v>
      </c>
      <c r="Q205" s="228">
        <f>IF(Q$100=0,0,Q$100/NMM_fec!Q$100)</f>
        <v>0</v>
      </c>
    </row>
    <row r="206" spans="1:17" x14ac:dyDescent="0.25">
      <c r="A206" s="76" t="s">
        <v>80</v>
      </c>
      <c r="B206" s="228">
        <f>IF(B$101=0,0,B$101/NMM_fec!B$101)</f>
        <v>0</v>
      </c>
      <c r="C206" s="228">
        <f>IF(C$101=0,0,C$101/NMM_fec!C$101)</f>
        <v>0</v>
      </c>
      <c r="D206" s="228">
        <f>IF(D$101=0,0,D$101/NMM_fec!D$101)</f>
        <v>0</v>
      </c>
      <c r="E206" s="228">
        <f>IF(E$101=0,0,E$101/NMM_fec!E$101)</f>
        <v>0</v>
      </c>
      <c r="F206" s="228">
        <f>IF(F$101=0,0,F$101/NMM_fec!F$101)</f>
        <v>0</v>
      </c>
      <c r="G206" s="228">
        <f>IF(G$101=0,0,G$101/NMM_fec!G$101)</f>
        <v>0</v>
      </c>
      <c r="H206" s="228">
        <f>IF(H$101=0,0,H$101/NMM_fec!H$101)</f>
        <v>0</v>
      </c>
      <c r="I206" s="228">
        <f>IF(I$101=0,0,I$101/NMM_fec!I$101)</f>
        <v>0</v>
      </c>
      <c r="J206" s="228">
        <f>IF(J$101=0,0,J$101/NMM_fec!J$101)</f>
        <v>0</v>
      </c>
      <c r="K206" s="228">
        <f>IF(K$101=0,0,K$101/NMM_fec!K$101)</f>
        <v>0</v>
      </c>
      <c r="L206" s="228">
        <f>IF(L$101=0,0,L$101/NMM_fec!L$101)</f>
        <v>0</v>
      </c>
      <c r="M206" s="228">
        <f>IF(M$101=0,0,M$101/NMM_fec!M$101)</f>
        <v>0</v>
      </c>
      <c r="N206" s="228">
        <f>IF(N$101=0,0,N$101/NMM_fec!N$101)</f>
        <v>0</v>
      </c>
      <c r="O206" s="228">
        <f>IF(O$101=0,0,O$101/NMM_fec!O$101)</f>
        <v>0</v>
      </c>
      <c r="P206" s="228">
        <f>IF(P$101=0,0,P$101/NMM_fec!P$101)</f>
        <v>0</v>
      </c>
      <c r="Q206" s="228">
        <f>IF(Q$101=0,0,Q$101/NMM_fec!Q$101)</f>
        <v>0</v>
      </c>
    </row>
    <row r="207" spans="1:17" x14ac:dyDescent="0.25">
      <c r="A207" s="129" t="s">
        <v>79</v>
      </c>
      <c r="B207" s="227">
        <f>IF(B$102=0,0,B$102/NMM_fec!B$102)</f>
        <v>1.3251222</v>
      </c>
      <c r="C207" s="227">
        <f>IF(C$102=0,0,C$102/NMM_fec!C$102)</f>
        <v>1.3251221999999998</v>
      </c>
      <c r="D207" s="227">
        <f>IF(D$102=0,0,D$102/NMM_fec!D$102)</f>
        <v>1.3251221999999998</v>
      </c>
      <c r="E207" s="227">
        <f>IF(E$102=0,0,E$102/NMM_fec!E$102)</f>
        <v>1.3251222000000005</v>
      </c>
      <c r="F207" s="227">
        <f>IF(F$102=0,0,F$102/NMM_fec!F$102)</f>
        <v>1.3251222</v>
      </c>
      <c r="G207" s="227">
        <f>IF(G$102=0,0,G$102/NMM_fec!G$102)</f>
        <v>1.3251222</v>
      </c>
      <c r="H207" s="227">
        <f>IF(H$102=0,0,H$102/NMM_fec!H$102)</f>
        <v>1.3251222000000002</v>
      </c>
      <c r="I207" s="227">
        <f>IF(I$102=0,0,I$102/NMM_fec!I$102)</f>
        <v>1.3251222</v>
      </c>
      <c r="J207" s="227">
        <f>IF(J$102=0,0,J$102/NMM_fec!J$102)</f>
        <v>1.3251222000000002</v>
      </c>
      <c r="K207" s="227">
        <f>IF(K$102=0,0,K$102/NMM_fec!K$102)</f>
        <v>1.3251222</v>
      </c>
      <c r="L207" s="227">
        <f>IF(L$102=0,0,L$102/NMM_fec!L$102)</f>
        <v>1.3251222</v>
      </c>
      <c r="M207" s="227">
        <f>IF(M$102=0,0,M$102/NMM_fec!M$102)</f>
        <v>1.3251222000000005</v>
      </c>
      <c r="N207" s="227">
        <f>IF(N$102=0,0,N$102/NMM_fec!N$102)</f>
        <v>1.3251222</v>
      </c>
      <c r="O207" s="227">
        <f>IF(O$102=0,0,O$102/NMM_fec!O$102)</f>
        <v>1.3251222</v>
      </c>
      <c r="P207" s="227">
        <f>IF(P$102=0,0,P$102/NMM_fec!P$102)</f>
        <v>1.3251222000000002</v>
      </c>
      <c r="Q207" s="227">
        <f>IF(Q$102=0,0,Q$102/NMM_fec!Q$102)</f>
        <v>1.3251222</v>
      </c>
    </row>
    <row r="208" spans="1:17" x14ac:dyDescent="0.25">
      <c r="A208" s="127" t="s">
        <v>206</v>
      </c>
      <c r="B208" s="226">
        <f>IF(B$107=0,0,B$107/NMM_fec!B$107)</f>
        <v>2.0871009686639965</v>
      </c>
      <c r="C208" s="226">
        <f>IF(C$107=0,0,C$107/NMM_fec!C$107)</f>
        <v>2.1495297194921079</v>
      </c>
      <c r="D208" s="226">
        <f>IF(D$107=0,0,D$107/NMM_fec!D$107)</f>
        <v>1.9251169977151033</v>
      </c>
      <c r="E208" s="226">
        <f>IF(E$107=0,0,E$107/NMM_fec!E$107)</f>
        <v>1.684948305092526</v>
      </c>
      <c r="F208" s="226">
        <f>IF(F$107=0,0,F$107/NMM_fec!F$107)</f>
        <v>1.8943659156920436</v>
      </c>
      <c r="G208" s="226">
        <f>IF(G$107=0,0,G$107/NMM_fec!G$107)</f>
        <v>1.94861024793055</v>
      </c>
      <c r="H208" s="226">
        <f>IF(H$107=0,0,H$107/NMM_fec!H$107)</f>
        <v>1.8860803151435288</v>
      </c>
      <c r="I208" s="226">
        <f>IF(I$107=0,0,I$107/NMM_fec!I$107)</f>
        <v>1.7694590367425203</v>
      </c>
      <c r="J208" s="226">
        <f>IF(J$107=0,0,J$107/NMM_fec!J$107)</f>
        <v>1.7486694627636488</v>
      </c>
      <c r="K208" s="226">
        <f>IF(K$107=0,0,K$107/NMM_fec!K$107)</f>
        <v>1.7462181501743981</v>
      </c>
      <c r="L208" s="226">
        <f>IF(L$107=0,0,L$107/NMM_fec!L$107)</f>
        <v>1.8051845782329348</v>
      </c>
      <c r="M208" s="226">
        <f>IF(M$107=0,0,M$107/NMM_fec!M$107)</f>
        <v>1.6102022420680515</v>
      </c>
      <c r="N208" s="226">
        <f>IF(N$107=0,0,N$107/NMM_fec!N$107)</f>
        <v>1.5907418778779765</v>
      </c>
      <c r="O208" s="226">
        <f>IF(O$107=0,0,O$107/NMM_fec!O$107)</f>
        <v>1.7201476866061547</v>
      </c>
      <c r="P208" s="226">
        <f>IF(P$107=0,0,P$107/NMM_fec!P$107)</f>
        <v>1.7499723064336612</v>
      </c>
      <c r="Q208" s="226">
        <f>IF(Q$107=0,0,Q$107/NMM_fec!Q$107)</f>
        <v>2.044772053652542</v>
      </c>
    </row>
    <row r="209" spans="1:17" x14ac:dyDescent="0.25">
      <c r="A209" s="127" t="s">
        <v>205</v>
      </c>
      <c r="B209" s="226">
        <f>IF(B$115=0,0,B$115/NMM_fec!B$115)</f>
        <v>0</v>
      </c>
      <c r="C209" s="226">
        <f>IF(C$115=0,0,C$115/NMM_fec!C$115)</f>
        <v>0</v>
      </c>
      <c r="D209" s="226">
        <f>IF(D$115=0,0,D$115/NMM_fec!D$115)</f>
        <v>0</v>
      </c>
      <c r="E209" s="226">
        <f>IF(E$115=0,0,E$115/NMM_fec!E$115)</f>
        <v>0</v>
      </c>
      <c r="F209" s="226">
        <f>IF(F$115=0,0,F$115/NMM_fec!F$115)</f>
        <v>0</v>
      </c>
      <c r="G209" s="226">
        <f>IF(G$115=0,0,G$115/NMM_fec!G$115)</f>
        <v>0</v>
      </c>
      <c r="H209" s="226">
        <f>IF(H$115=0,0,H$115/NMM_fec!H$115)</f>
        <v>0</v>
      </c>
      <c r="I209" s="226">
        <f>IF(I$115=0,0,I$115/NMM_fec!I$115)</f>
        <v>0</v>
      </c>
      <c r="J209" s="226">
        <f>IF(J$115=0,0,J$115/NMM_fec!J$115)</f>
        <v>0</v>
      </c>
      <c r="K209" s="226">
        <f>IF(K$115=0,0,K$115/NMM_fec!K$115)</f>
        <v>0</v>
      </c>
      <c r="L209" s="226">
        <f>IF(L$115=0,0,L$115/NMM_fec!L$115)</f>
        <v>0</v>
      </c>
      <c r="M209" s="226">
        <f>IF(M$115=0,0,M$115/NMM_fec!M$115)</f>
        <v>0</v>
      </c>
      <c r="N209" s="226">
        <f>IF(N$115=0,0,N$115/NMM_fec!N$115)</f>
        <v>0</v>
      </c>
      <c r="O209" s="226">
        <f>IF(O$115=0,0,O$115/NMM_fec!O$115)</f>
        <v>0</v>
      </c>
      <c r="P209" s="226">
        <f>IF(P$115=0,0,P$115/NMM_fec!P$115)</f>
        <v>0</v>
      </c>
      <c r="Q209" s="226">
        <f>IF(Q$115=0,0,Q$115/NMM_fec!Q$115)</f>
        <v>0</v>
      </c>
    </row>
    <row r="210" spans="1:17" x14ac:dyDescent="0.25">
      <c r="A210" s="127" t="s">
        <v>204</v>
      </c>
      <c r="B210" s="226">
        <f>IF(B$116=0,0,B$116/NMM_fec!B$116)</f>
        <v>1.9085984200700401</v>
      </c>
      <c r="C210" s="226">
        <f>IF(C$116=0,0,C$116/NMM_fec!C$116)</f>
        <v>2.0066289251588443</v>
      </c>
      <c r="D210" s="226">
        <f>IF(D$116=0,0,D$116/NMM_fec!D$116)</f>
        <v>1.6719559332317619</v>
      </c>
      <c r="E210" s="226">
        <f>IF(E$116=0,0,E$116/NMM_fec!E$116)</f>
        <v>1.3618508192455545</v>
      </c>
      <c r="F210" s="226">
        <f>IF(F$116=0,0,F$116/NMM_fec!F$116)</f>
        <v>1.4852501157219526</v>
      </c>
      <c r="G210" s="226">
        <f>IF(G$116=0,0,G$116/NMM_fec!G$116)</f>
        <v>1.7047910725576776</v>
      </c>
      <c r="H210" s="226">
        <f>IF(H$116=0,0,H$116/NMM_fec!H$116)</f>
        <v>1.6184428865031335</v>
      </c>
      <c r="I210" s="226">
        <f>IF(I$116=0,0,I$116/NMM_fec!I$116)</f>
        <v>1.4659417516705004</v>
      </c>
      <c r="J210" s="226">
        <f>IF(J$116=0,0,J$116/NMM_fec!J$116)</f>
        <v>1.4398553126497986</v>
      </c>
      <c r="K210" s="226">
        <f>IF(K$116=0,0,K$116/NMM_fec!K$116)</f>
        <v>1.4368004642320598</v>
      </c>
      <c r="L210" s="226">
        <f>IF(L$116=0,0,L$116/NMM_fec!L$116)</f>
        <v>1.5115277437071604</v>
      </c>
      <c r="M210" s="226">
        <f>IF(M$116=0,0,M$116/NMM_fec!M$116)</f>
        <v>1.273932543149888</v>
      </c>
      <c r="N210" s="226">
        <f>IF(N$116=0,0,N$116/NMM_fec!N$116)</f>
        <v>1.2516491287766929</v>
      </c>
      <c r="O210" s="226">
        <f>IF(O$116=0,0,O$116/NMM_fec!O$116)</f>
        <v>1.4028178330907886</v>
      </c>
      <c r="P210" s="226">
        <f>IF(P$116=0,0,P$116/NMM_fec!P$116)</f>
        <v>1.4414807228400213</v>
      </c>
      <c r="Q210" s="226">
        <f>IF(Q$116=0,0,Q$116/NMM_fec!Q$116)</f>
        <v>1.8443748550210599</v>
      </c>
    </row>
    <row r="211" spans="1:17" x14ac:dyDescent="0.25">
      <c r="A211" s="72" t="s">
        <v>203</v>
      </c>
      <c r="B211" s="224">
        <f>IF(B$124=0,0,B$124/NMM_fec!B$124)</f>
        <v>0</v>
      </c>
      <c r="C211" s="224">
        <f>IF(C$124=0,0,C$124/NMM_fec!C$124)</f>
        <v>0</v>
      </c>
      <c r="D211" s="224">
        <f>IF(D$124=0,0,D$124/NMM_fec!D$124)</f>
        <v>0</v>
      </c>
      <c r="E211" s="224">
        <f>IF(E$124=0,0,E$124/NMM_fec!E$124)</f>
        <v>0</v>
      </c>
      <c r="F211" s="224">
        <f>IF(F$124=0,0,F$124/NMM_fec!F$124)</f>
        <v>0</v>
      </c>
      <c r="G211" s="224">
        <f>IF(G$124=0,0,G$124/NMM_fec!G$124)</f>
        <v>0</v>
      </c>
      <c r="H211" s="224">
        <f>IF(H$124=0,0,H$124/NMM_fec!H$124)</f>
        <v>0</v>
      </c>
      <c r="I211" s="224">
        <f>IF(I$124=0,0,I$124/NMM_fec!I$124)</f>
        <v>0</v>
      </c>
      <c r="J211" s="224">
        <f>IF(J$124=0,0,J$124/NMM_fec!J$124)</f>
        <v>0</v>
      </c>
      <c r="K211" s="224">
        <f>IF(K$124=0,0,K$124/NMM_fec!K$124)</f>
        <v>0</v>
      </c>
      <c r="L211" s="224">
        <f>IF(L$124=0,0,L$124/NMM_fec!L$124)</f>
        <v>0</v>
      </c>
      <c r="M211" s="224">
        <f>IF(M$124=0,0,M$124/NMM_fec!M$124)</f>
        <v>0</v>
      </c>
      <c r="N211" s="224">
        <f>IF(N$124=0,0,N$124/NMM_fec!N$124)</f>
        <v>0</v>
      </c>
      <c r="O211" s="224">
        <f>IF(O$124=0,0,O$124/NMM_fec!O$124)</f>
        <v>0</v>
      </c>
      <c r="P211" s="224">
        <f>IF(P$124=0,0,P$124/NMM_fec!P$124)</f>
        <v>0</v>
      </c>
      <c r="Q211" s="224">
        <f>IF(Q$124=0,0,Q$124/NMM_fec!Q$124)</f>
        <v>0</v>
      </c>
    </row>
  </sheetData>
  <pageMargins left="0.39370078740157483" right="0.39370078740157483" top="0.39370078740157483" bottom="0.39370078740157483" header="0.31496062992125984" footer="0.31496062992125984"/>
  <pageSetup paperSize="9" scale="34" orientation="portrait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4" tint="0.39997558519241921"/>
    <pageSetUpPr fitToPage="1"/>
  </sheetPr>
  <dimension ref="A1:Q76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2" width="9.7109375" style="14" customWidth="1"/>
    <col min="3" max="17" width="9.7109375" style="13" customWidth="1"/>
    <col min="18" max="16384" width="9.140625" style="13"/>
  </cols>
  <sheetData>
    <row r="1" spans="1:17" ht="12.75" x14ac:dyDescent="0.25">
      <c r="A1" s="12" t="s">
        <v>371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2" spans="1:17" x14ac:dyDescent="0.25">
      <c r="A2" s="271"/>
      <c r="B2" s="270"/>
      <c r="C2" s="270"/>
      <c r="D2" s="270"/>
      <c r="E2" s="270"/>
      <c r="F2" s="270"/>
      <c r="G2" s="270"/>
      <c r="H2" s="270"/>
      <c r="I2" s="270"/>
      <c r="J2" s="270"/>
      <c r="K2" s="270"/>
      <c r="L2" s="270"/>
      <c r="M2" s="270"/>
      <c r="N2" s="270"/>
      <c r="O2" s="270"/>
      <c r="P2" s="270"/>
      <c r="Q2" s="270"/>
    </row>
    <row r="3" spans="1:17" x14ac:dyDescent="0.25">
      <c r="A3" s="31" t="s">
        <v>78</v>
      </c>
      <c r="B3" s="46">
        <f>SUM(B4,B7)</f>
        <v>561.35844209810557</v>
      </c>
      <c r="C3" s="46">
        <f t="shared" ref="C3:Q3" si="0">SUM(C4,C7)</f>
        <v>637.70339122336054</v>
      </c>
      <c r="D3" s="46">
        <f t="shared" si="0"/>
        <v>542.80975744592638</v>
      </c>
      <c r="E3" s="46">
        <f t="shared" si="0"/>
        <v>472.84599458512497</v>
      </c>
      <c r="F3" s="46">
        <f t="shared" si="0"/>
        <v>413.70525310134201</v>
      </c>
      <c r="G3" s="46">
        <f t="shared" si="0"/>
        <v>418.32696413757469</v>
      </c>
      <c r="H3" s="46">
        <f t="shared" si="0"/>
        <v>487.21770033245446</v>
      </c>
      <c r="I3" s="46">
        <f t="shared" si="0"/>
        <v>505.62762632103238</v>
      </c>
      <c r="J3" s="46">
        <f t="shared" si="0"/>
        <v>491.9722170696017</v>
      </c>
      <c r="K3" s="46">
        <f t="shared" si="0"/>
        <v>457.20372193974958</v>
      </c>
      <c r="L3" s="46">
        <f t="shared" si="0"/>
        <v>481.30000000000007</v>
      </c>
      <c r="M3" s="46">
        <f t="shared" si="0"/>
        <v>453.29427262539093</v>
      </c>
      <c r="N3" s="46">
        <f t="shared" si="0"/>
        <v>482.88977073166006</v>
      </c>
      <c r="O3" s="46">
        <f t="shared" si="0"/>
        <v>460.95046905763809</v>
      </c>
      <c r="P3" s="46">
        <f t="shared" si="0"/>
        <v>471.6542750929367</v>
      </c>
      <c r="Q3" s="46">
        <f t="shared" si="0"/>
        <v>494.80656767949108</v>
      </c>
    </row>
    <row r="4" spans="1:17" x14ac:dyDescent="0.25">
      <c r="A4" s="269" t="s">
        <v>234</v>
      </c>
      <c r="B4" s="214">
        <f>SUM(B5:B6)</f>
        <v>406.286005704248</v>
      </c>
      <c r="C4" s="214">
        <f t="shared" ref="C4:Q4" si="1">SUM(C5:C6)</f>
        <v>475.35564929965852</v>
      </c>
      <c r="D4" s="214">
        <f t="shared" si="1"/>
        <v>394.40950867251746</v>
      </c>
      <c r="E4" s="214">
        <f t="shared" si="1"/>
        <v>317.72575250836121</v>
      </c>
      <c r="F4" s="214">
        <f t="shared" si="1"/>
        <v>266.6357859386535</v>
      </c>
      <c r="G4" s="214">
        <f t="shared" si="1"/>
        <v>269.00218955270566</v>
      </c>
      <c r="H4" s="214">
        <f t="shared" si="1"/>
        <v>309.27178468162072</v>
      </c>
      <c r="I4" s="214">
        <f t="shared" si="1"/>
        <v>322.42921098732501</v>
      </c>
      <c r="J4" s="214">
        <f t="shared" si="1"/>
        <v>294.62684721449324</v>
      </c>
      <c r="K4" s="214">
        <f t="shared" si="1"/>
        <v>300.24719146285094</v>
      </c>
      <c r="L4" s="214">
        <f t="shared" si="1"/>
        <v>301.60000000000002</v>
      </c>
      <c r="M4" s="214">
        <f t="shared" si="1"/>
        <v>296.98590275456644</v>
      </c>
      <c r="N4" s="214">
        <f t="shared" si="1"/>
        <v>315.61993654613019</v>
      </c>
      <c r="O4" s="214">
        <f t="shared" si="1"/>
        <v>295.91167046288081</v>
      </c>
      <c r="P4" s="214">
        <f t="shared" si="1"/>
        <v>299.9148079306072</v>
      </c>
      <c r="Q4" s="214">
        <f t="shared" si="1"/>
        <v>327.02621446790351</v>
      </c>
    </row>
    <row r="5" spans="1:17" x14ac:dyDescent="0.25">
      <c r="A5" s="268" t="s">
        <v>35</v>
      </c>
      <c r="B5" s="214">
        <v>27.984351305531735</v>
      </c>
      <c r="C5" s="214">
        <v>33.753001690113308</v>
      </c>
      <c r="D5" s="214">
        <v>26.423271463597661</v>
      </c>
      <c r="E5" s="214">
        <v>23.530263129438779</v>
      </c>
      <c r="F5" s="214">
        <v>18.21790613774365</v>
      </c>
      <c r="G5" s="214">
        <v>19.898711401353459</v>
      </c>
      <c r="H5" s="214">
        <v>22.733154565301131</v>
      </c>
      <c r="I5" s="214">
        <v>24.34455101559066</v>
      </c>
      <c r="J5" s="214">
        <v>22.998931614816986</v>
      </c>
      <c r="K5" s="214">
        <v>23.356836192435033</v>
      </c>
      <c r="L5" s="214">
        <v>20.859904635612111</v>
      </c>
      <c r="M5" s="214">
        <v>22.344215850369014</v>
      </c>
      <c r="N5" s="214">
        <v>23.903368141620277</v>
      </c>
      <c r="O5" s="214">
        <v>22.41076933821083</v>
      </c>
      <c r="P5" s="214">
        <v>21.941264438553784</v>
      </c>
      <c r="Q5" s="214">
        <v>21.056557225635981</v>
      </c>
    </row>
    <row r="6" spans="1:17" x14ac:dyDescent="0.25">
      <c r="A6" s="268" t="s">
        <v>56</v>
      </c>
      <c r="B6" s="214">
        <v>378.30165439871627</v>
      </c>
      <c r="C6" s="214">
        <v>441.60264760954522</v>
      </c>
      <c r="D6" s="214">
        <v>367.98623720891982</v>
      </c>
      <c r="E6" s="214">
        <v>294.19548937892245</v>
      </c>
      <c r="F6" s="214">
        <v>248.41787980090984</v>
      </c>
      <c r="G6" s="214">
        <v>249.10347815135219</v>
      </c>
      <c r="H6" s="214">
        <v>286.53863011631961</v>
      </c>
      <c r="I6" s="214">
        <v>298.08465997173437</v>
      </c>
      <c r="J6" s="214">
        <v>271.62791559967627</v>
      </c>
      <c r="K6" s="214">
        <v>276.89035527041591</v>
      </c>
      <c r="L6" s="214">
        <v>280.74009536438791</v>
      </c>
      <c r="M6" s="214">
        <v>274.6416869041974</v>
      </c>
      <c r="N6" s="214">
        <v>291.71656840450993</v>
      </c>
      <c r="O6" s="214">
        <v>273.50090112466995</v>
      </c>
      <c r="P6" s="214">
        <v>277.97354349205341</v>
      </c>
      <c r="Q6" s="214">
        <v>305.96965724226754</v>
      </c>
    </row>
    <row r="7" spans="1:17" x14ac:dyDescent="0.25">
      <c r="A7" s="223" t="s">
        <v>55</v>
      </c>
      <c r="B7" s="213">
        <v>155.07243639385757</v>
      </c>
      <c r="C7" s="213">
        <v>162.34774192370202</v>
      </c>
      <c r="D7" s="213">
        <v>148.40024877340892</v>
      </c>
      <c r="E7" s="213">
        <v>155.12024207676376</v>
      </c>
      <c r="F7" s="213">
        <v>147.06946716268851</v>
      </c>
      <c r="G7" s="213">
        <v>149.32477458486903</v>
      </c>
      <c r="H7" s="213">
        <v>177.94591565083374</v>
      </c>
      <c r="I7" s="213">
        <v>183.19841533370737</v>
      </c>
      <c r="J7" s="213">
        <v>197.34536985510846</v>
      </c>
      <c r="K7" s="213">
        <v>156.95653047689865</v>
      </c>
      <c r="L7" s="213">
        <v>179.70000000000005</v>
      </c>
      <c r="M7" s="213">
        <v>156.30836987082449</v>
      </c>
      <c r="N7" s="213">
        <v>167.26983418552987</v>
      </c>
      <c r="O7" s="213">
        <v>165.03879859475728</v>
      </c>
      <c r="P7" s="213">
        <v>171.7394671623295</v>
      </c>
      <c r="Q7" s="213">
        <v>167.78035321158757</v>
      </c>
    </row>
    <row r="8" spans="1:17" x14ac:dyDescent="0.25">
      <c r="A8" s="63"/>
      <c r="B8" s="267"/>
      <c r="C8" s="267"/>
      <c r="D8" s="267"/>
      <c r="E8" s="267"/>
      <c r="F8" s="267"/>
      <c r="G8" s="267"/>
      <c r="H8" s="267"/>
      <c r="I8" s="267"/>
      <c r="J8" s="267"/>
      <c r="K8" s="267"/>
      <c r="L8" s="267"/>
      <c r="M8" s="267"/>
      <c r="N8" s="267"/>
      <c r="O8" s="267"/>
      <c r="P8" s="267"/>
      <c r="Q8" s="267"/>
    </row>
    <row r="9" spans="1:17" x14ac:dyDescent="0.25">
      <c r="A9" s="31" t="s">
        <v>143</v>
      </c>
      <c r="B9" s="46"/>
      <c r="C9" s="46"/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</row>
    <row r="10" spans="1:17" x14ac:dyDescent="0.25">
      <c r="A10" s="110" t="s">
        <v>233</v>
      </c>
      <c r="B10" s="215">
        <v>608</v>
      </c>
      <c r="C10" s="215">
        <v>671</v>
      </c>
      <c r="D10" s="215">
        <v>453</v>
      </c>
      <c r="E10" s="215">
        <v>479</v>
      </c>
      <c r="F10" s="215">
        <v>520</v>
      </c>
      <c r="G10" s="215">
        <v>609</v>
      </c>
      <c r="H10" s="215">
        <v>626</v>
      </c>
      <c r="I10" s="215">
        <v>664</v>
      </c>
      <c r="J10" s="215">
        <v>693.25</v>
      </c>
      <c r="K10" s="215">
        <v>688.72</v>
      </c>
      <c r="L10" s="215">
        <v>637.36</v>
      </c>
      <c r="M10" s="215">
        <v>716.25</v>
      </c>
      <c r="N10" s="215">
        <v>701</v>
      </c>
      <c r="O10" s="215">
        <v>701</v>
      </c>
      <c r="P10" s="215">
        <v>719</v>
      </c>
      <c r="Q10" s="215">
        <v>707.74</v>
      </c>
    </row>
    <row r="11" spans="1:17" x14ac:dyDescent="0.25">
      <c r="A11" s="222" t="s">
        <v>232</v>
      </c>
      <c r="B11" s="214">
        <v>925</v>
      </c>
      <c r="C11" s="214">
        <v>988</v>
      </c>
      <c r="D11" s="214">
        <v>710</v>
      </c>
      <c r="E11" s="214">
        <v>674</v>
      </c>
      <c r="F11" s="214">
        <v>798</v>
      </c>
      <c r="G11" s="214">
        <v>858</v>
      </c>
      <c r="H11" s="214">
        <v>888</v>
      </c>
      <c r="I11" s="214">
        <v>915</v>
      </c>
      <c r="J11" s="214">
        <v>921.45</v>
      </c>
      <c r="K11" s="214">
        <v>920.98</v>
      </c>
      <c r="L11" s="214">
        <v>780.36</v>
      </c>
      <c r="M11" s="214">
        <v>748.36</v>
      </c>
      <c r="N11" s="214">
        <v>723</v>
      </c>
      <c r="O11" s="214">
        <v>723</v>
      </c>
      <c r="P11" s="214">
        <v>793</v>
      </c>
      <c r="Q11" s="214">
        <v>812.21</v>
      </c>
    </row>
    <row r="12" spans="1:17" x14ac:dyDescent="0.25">
      <c r="A12" s="221" t="s">
        <v>231</v>
      </c>
      <c r="B12" s="213">
        <v>22.713415871727314</v>
      </c>
      <c r="C12" s="213">
        <v>24.409436834094485</v>
      </c>
      <c r="D12" s="213">
        <v>22.524974515800224</v>
      </c>
      <c r="E12" s="213">
        <v>23.530612244897984</v>
      </c>
      <c r="F12" s="213">
        <v>22.793489318413037</v>
      </c>
      <c r="G12" s="213">
        <v>23.096495683087966</v>
      </c>
      <c r="H12" s="213">
        <v>28.065593807292714</v>
      </c>
      <c r="I12" s="213">
        <v>28.942973523421617</v>
      </c>
      <c r="J12" s="213">
        <v>31.273496432212056</v>
      </c>
      <c r="K12" s="213">
        <v>26.173983739837425</v>
      </c>
      <c r="L12" s="213">
        <v>31.891451942740321</v>
      </c>
      <c r="M12" s="213">
        <v>28.366122499115004</v>
      </c>
      <c r="N12" s="213">
        <v>29.802933096523578</v>
      </c>
      <c r="O12" s="213">
        <v>29.06122448979594</v>
      </c>
      <c r="P12" s="213">
        <v>30.857142857142883</v>
      </c>
      <c r="Q12" s="213">
        <v>27.860590631364591</v>
      </c>
    </row>
    <row r="13" spans="1:17" x14ac:dyDescent="0.25">
      <c r="A13" s="123"/>
      <c r="B13" s="122"/>
      <c r="C13" s="122"/>
      <c r="D13" s="122"/>
      <c r="E13" s="122"/>
      <c r="F13" s="122"/>
      <c r="G13" s="122"/>
      <c r="H13" s="122"/>
      <c r="I13" s="122"/>
      <c r="J13" s="122"/>
      <c r="K13" s="122"/>
      <c r="L13" s="122"/>
      <c r="M13" s="122"/>
      <c r="N13" s="122"/>
      <c r="O13" s="122"/>
      <c r="P13" s="122"/>
      <c r="Q13" s="122"/>
    </row>
    <row r="14" spans="1:17" x14ac:dyDescent="0.25">
      <c r="A14" s="31" t="s">
        <v>142</v>
      </c>
      <c r="B14" s="70"/>
      <c r="C14" s="70"/>
      <c r="D14" s="70"/>
      <c r="E14" s="70"/>
      <c r="F14" s="70"/>
      <c r="G14" s="70"/>
      <c r="H14" s="70"/>
      <c r="I14" s="70"/>
      <c r="J14" s="70"/>
      <c r="K14" s="70"/>
      <c r="L14" s="70"/>
      <c r="M14" s="70"/>
      <c r="N14" s="70"/>
      <c r="O14" s="70"/>
      <c r="P14" s="70"/>
      <c r="Q14" s="70"/>
    </row>
    <row r="15" spans="1:17" x14ac:dyDescent="0.25">
      <c r="A15" s="110" t="s">
        <v>233</v>
      </c>
      <c r="B15" s="120">
        <v>777.77777777777771</v>
      </c>
      <c r="C15" s="120">
        <v>777.77777777777771</v>
      </c>
      <c r="D15" s="120">
        <v>720.27126563598154</v>
      </c>
      <c r="E15" s="120">
        <v>720.27126563598154</v>
      </c>
      <c r="F15" s="120">
        <v>662.76475349418536</v>
      </c>
      <c r="G15" s="120">
        <v>662.76475349418536</v>
      </c>
      <c r="H15" s="120">
        <v>662.76475349418536</v>
      </c>
      <c r="I15" s="120">
        <v>720.27126563598154</v>
      </c>
      <c r="J15" s="120">
        <v>777.77777777777771</v>
      </c>
      <c r="K15" s="120">
        <v>777.77777777777771</v>
      </c>
      <c r="L15" s="120">
        <v>720.27126563598154</v>
      </c>
      <c r="M15" s="120">
        <v>777.77777777777771</v>
      </c>
      <c r="N15" s="120">
        <v>777.7777777777776</v>
      </c>
      <c r="O15" s="120">
        <v>777.7777777777776</v>
      </c>
      <c r="P15" s="120">
        <v>777.7777777777776</v>
      </c>
      <c r="Q15" s="120">
        <v>777.77777777777771</v>
      </c>
    </row>
    <row r="16" spans="1:17" x14ac:dyDescent="0.25">
      <c r="A16" s="180" t="s">
        <v>232</v>
      </c>
      <c r="B16" s="189">
        <v>1111.1111111111111</v>
      </c>
      <c r="C16" s="189">
        <v>1111.1111111111111</v>
      </c>
      <c r="D16" s="189">
        <v>1006.4539000156329</v>
      </c>
      <c r="E16" s="189">
        <v>1006.4539000156329</v>
      </c>
      <c r="F16" s="189">
        <v>1006.4539000156331</v>
      </c>
      <c r="G16" s="189">
        <v>1006.4539000156329</v>
      </c>
      <c r="H16" s="189">
        <v>1006.4539000156329</v>
      </c>
      <c r="I16" s="189">
        <v>1006.4539000156329</v>
      </c>
      <c r="J16" s="189">
        <v>1006.4539000156329</v>
      </c>
      <c r="K16" s="189">
        <v>1006.4539000156329</v>
      </c>
      <c r="L16" s="189">
        <v>1006.4539000156329</v>
      </c>
      <c r="M16" s="189">
        <v>901.79668892015479</v>
      </c>
      <c r="N16" s="189">
        <v>901.79668892015468</v>
      </c>
      <c r="O16" s="189">
        <v>797.13947782467665</v>
      </c>
      <c r="P16" s="189">
        <v>901.79668892015491</v>
      </c>
      <c r="Q16" s="189">
        <v>901.79668892015479</v>
      </c>
    </row>
    <row r="17" spans="1:17" x14ac:dyDescent="0.25">
      <c r="A17" s="108" t="s">
        <v>231</v>
      </c>
      <c r="B17" s="118">
        <v>28.888888888888886</v>
      </c>
      <c r="C17" s="118">
        <v>26.509393841273148</v>
      </c>
      <c r="D17" s="118">
        <v>24.129898793657407</v>
      </c>
      <c r="E17" s="118">
        <v>26.509393841273148</v>
      </c>
      <c r="F17" s="118">
        <v>24.129898793657411</v>
      </c>
      <c r="G17" s="118">
        <v>26.509393841273148</v>
      </c>
      <c r="H17" s="118">
        <v>31.26838393650463</v>
      </c>
      <c r="I17" s="118">
        <v>31.26838393650463</v>
      </c>
      <c r="J17" s="118">
        <v>33.647878984120368</v>
      </c>
      <c r="K17" s="118">
        <v>31.268383936504627</v>
      </c>
      <c r="L17" s="118">
        <v>33.647878984120368</v>
      </c>
      <c r="M17" s="118">
        <v>31.268383936504627</v>
      </c>
      <c r="N17" s="118">
        <v>33.647878984120368</v>
      </c>
      <c r="O17" s="118">
        <v>33.647878984120368</v>
      </c>
      <c r="P17" s="118">
        <v>33.647878984120368</v>
      </c>
      <c r="Q17" s="118">
        <v>33.647878984120368</v>
      </c>
    </row>
    <row r="18" spans="1:17" x14ac:dyDescent="0.25">
      <c r="A18" s="124" t="s">
        <v>141</v>
      </c>
      <c r="B18" s="193"/>
      <c r="C18" s="193"/>
      <c r="D18" s="193"/>
      <c r="E18" s="193"/>
      <c r="F18" s="193"/>
      <c r="G18" s="193"/>
      <c r="H18" s="193"/>
      <c r="I18" s="193"/>
      <c r="J18" s="193"/>
      <c r="K18" s="193"/>
      <c r="L18" s="193"/>
      <c r="M18" s="193"/>
      <c r="N18" s="193"/>
      <c r="O18" s="193"/>
      <c r="P18" s="193"/>
      <c r="Q18" s="193"/>
    </row>
    <row r="19" spans="1:17" x14ac:dyDescent="0.25">
      <c r="A19" s="121" t="s">
        <v>233</v>
      </c>
      <c r="B19" s="120"/>
      <c r="C19" s="120">
        <v>0</v>
      </c>
      <c r="D19" s="120">
        <v>0</v>
      </c>
      <c r="E19" s="120">
        <v>0</v>
      </c>
      <c r="F19" s="120">
        <v>0</v>
      </c>
      <c r="G19" s="120">
        <v>0</v>
      </c>
      <c r="H19" s="120">
        <v>57.506512141796222</v>
      </c>
      <c r="I19" s="120">
        <v>57.506512141796229</v>
      </c>
      <c r="J19" s="120">
        <v>115.01302428359244</v>
      </c>
      <c r="K19" s="120">
        <v>0</v>
      </c>
      <c r="L19" s="120">
        <v>0</v>
      </c>
      <c r="M19" s="120">
        <v>57.506512141796222</v>
      </c>
      <c r="N19" s="120">
        <v>0</v>
      </c>
      <c r="O19" s="120">
        <v>57.506512141796215</v>
      </c>
      <c r="P19" s="120">
        <v>0</v>
      </c>
      <c r="Q19" s="120">
        <v>57.506512141796222</v>
      </c>
    </row>
    <row r="20" spans="1:17" x14ac:dyDescent="0.25">
      <c r="A20" s="179" t="s">
        <v>232</v>
      </c>
      <c r="B20" s="189"/>
      <c r="C20" s="189">
        <v>0</v>
      </c>
      <c r="D20" s="189">
        <v>0</v>
      </c>
      <c r="E20" s="189">
        <v>0</v>
      </c>
      <c r="F20" s="189">
        <v>1.1368683772161603E-13</v>
      </c>
      <c r="G20" s="189">
        <v>104.65721109547813</v>
      </c>
      <c r="H20" s="189">
        <v>0</v>
      </c>
      <c r="I20" s="189">
        <v>0</v>
      </c>
      <c r="J20" s="189">
        <v>104.65721109547813</v>
      </c>
      <c r="K20" s="189">
        <v>0</v>
      </c>
      <c r="L20" s="189">
        <v>0</v>
      </c>
      <c r="M20" s="189">
        <v>0</v>
      </c>
      <c r="N20" s="189">
        <v>0</v>
      </c>
      <c r="O20" s="189">
        <v>0</v>
      </c>
      <c r="P20" s="189">
        <v>104.65721109547826</v>
      </c>
      <c r="Q20" s="189">
        <v>0</v>
      </c>
    </row>
    <row r="21" spans="1:17" x14ac:dyDescent="0.25">
      <c r="A21" s="119" t="s">
        <v>231</v>
      </c>
      <c r="B21" s="118"/>
      <c r="C21" s="118">
        <v>0</v>
      </c>
      <c r="D21" s="118">
        <v>0</v>
      </c>
      <c r="E21" s="118">
        <v>2.379495047615741</v>
      </c>
      <c r="F21" s="118">
        <v>0</v>
      </c>
      <c r="G21" s="118">
        <v>2.3794950476157406</v>
      </c>
      <c r="H21" s="118">
        <v>7.1384851428472214</v>
      </c>
      <c r="I21" s="118">
        <v>2.3794950476157406</v>
      </c>
      <c r="J21" s="118">
        <v>2.3794950476157406</v>
      </c>
      <c r="K21" s="118">
        <v>0</v>
      </c>
      <c r="L21" s="118">
        <v>2.379495047615741</v>
      </c>
      <c r="M21" s="118">
        <v>0</v>
      </c>
      <c r="N21" s="118">
        <v>4.7589900952314812</v>
      </c>
      <c r="O21" s="118">
        <v>0</v>
      </c>
      <c r="P21" s="118">
        <v>2.3794950476157406</v>
      </c>
      <c r="Q21" s="118">
        <v>0</v>
      </c>
    </row>
    <row r="22" spans="1:17" x14ac:dyDescent="0.25">
      <c r="A22" s="124" t="s">
        <v>140</v>
      </c>
      <c r="B22" s="193"/>
      <c r="C22" s="193"/>
      <c r="D22" s="193"/>
      <c r="E22" s="193"/>
      <c r="F22" s="193"/>
      <c r="G22" s="193"/>
      <c r="H22" s="193"/>
      <c r="I22" s="193"/>
      <c r="J22" s="193"/>
      <c r="K22" s="193"/>
      <c r="L22" s="193"/>
      <c r="M22" s="193"/>
      <c r="N22" s="193"/>
      <c r="O22" s="193"/>
      <c r="P22" s="193"/>
      <c r="Q22" s="193"/>
    </row>
    <row r="23" spans="1:17" x14ac:dyDescent="0.25">
      <c r="A23" s="121" t="s">
        <v>233</v>
      </c>
      <c r="B23" s="120"/>
      <c r="C23" s="120">
        <f>B15+C19-C15</f>
        <v>0</v>
      </c>
      <c r="D23" s="120">
        <f t="shared" ref="D23:Q23" si="2">C15+D19-D15</f>
        <v>57.506512141796179</v>
      </c>
      <c r="E23" s="120">
        <f t="shared" si="2"/>
        <v>0</v>
      </c>
      <c r="F23" s="120">
        <f t="shared" si="2"/>
        <v>57.506512141796179</v>
      </c>
      <c r="G23" s="120">
        <f t="shared" si="2"/>
        <v>0</v>
      </c>
      <c r="H23" s="120">
        <f t="shared" si="2"/>
        <v>57.506512141796179</v>
      </c>
      <c r="I23" s="120">
        <f t="shared" si="2"/>
        <v>0</v>
      </c>
      <c r="J23" s="120">
        <f t="shared" si="2"/>
        <v>57.506512141796293</v>
      </c>
      <c r="K23" s="120">
        <f t="shared" si="2"/>
        <v>0</v>
      </c>
      <c r="L23" s="120">
        <f t="shared" si="2"/>
        <v>57.506512141796179</v>
      </c>
      <c r="M23" s="120">
        <f t="shared" si="2"/>
        <v>0</v>
      </c>
      <c r="N23" s="120">
        <f t="shared" si="2"/>
        <v>0</v>
      </c>
      <c r="O23" s="120">
        <f t="shared" si="2"/>
        <v>57.506512141796179</v>
      </c>
      <c r="P23" s="120">
        <f t="shared" si="2"/>
        <v>0</v>
      </c>
      <c r="Q23" s="120">
        <f t="shared" si="2"/>
        <v>57.506512141796065</v>
      </c>
    </row>
    <row r="24" spans="1:17" x14ac:dyDescent="0.25">
      <c r="A24" s="179" t="s">
        <v>232</v>
      </c>
      <c r="B24" s="189"/>
      <c r="C24" s="189">
        <f t="shared" ref="C24:Q24" si="3">B16+C20-C16</f>
        <v>0</v>
      </c>
      <c r="D24" s="189">
        <f t="shared" si="3"/>
        <v>104.65721109547815</v>
      </c>
      <c r="E24" s="189">
        <f t="shared" si="3"/>
        <v>0</v>
      </c>
      <c r="F24" s="189">
        <f t="shared" si="3"/>
        <v>0</v>
      </c>
      <c r="G24" s="189">
        <f t="shared" si="3"/>
        <v>104.65721109547815</v>
      </c>
      <c r="H24" s="189">
        <f t="shared" si="3"/>
        <v>0</v>
      </c>
      <c r="I24" s="189">
        <f t="shared" si="3"/>
        <v>0</v>
      </c>
      <c r="J24" s="189">
        <f t="shared" si="3"/>
        <v>104.65721109547815</v>
      </c>
      <c r="K24" s="189">
        <f t="shared" si="3"/>
        <v>0</v>
      </c>
      <c r="L24" s="189">
        <f t="shared" si="3"/>
        <v>0</v>
      </c>
      <c r="M24" s="189">
        <f t="shared" si="3"/>
        <v>104.65721109547815</v>
      </c>
      <c r="N24" s="189">
        <f t="shared" si="3"/>
        <v>0</v>
      </c>
      <c r="O24" s="189">
        <f t="shared" si="3"/>
        <v>104.65721109547803</v>
      </c>
      <c r="P24" s="189">
        <f t="shared" si="3"/>
        <v>0</v>
      </c>
      <c r="Q24" s="189">
        <f t="shared" si="3"/>
        <v>0</v>
      </c>
    </row>
    <row r="25" spans="1:17" x14ac:dyDescent="0.25">
      <c r="A25" s="119" t="s">
        <v>231</v>
      </c>
      <c r="B25" s="118"/>
      <c r="C25" s="118">
        <f t="shared" ref="C25:Q25" si="4">B17+C21-C17</f>
        <v>2.3794950476157375</v>
      </c>
      <c r="D25" s="118">
        <f t="shared" si="4"/>
        <v>2.379495047615741</v>
      </c>
      <c r="E25" s="118">
        <f t="shared" si="4"/>
        <v>0</v>
      </c>
      <c r="F25" s="118">
        <f t="shared" si="4"/>
        <v>2.3794950476157375</v>
      </c>
      <c r="G25" s="118">
        <f t="shared" si="4"/>
        <v>0</v>
      </c>
      <c r="H25" s="118">
        <f t="shared" si="4"/>
        <v>2.3794950476157375</v>
      </c>
      <c r="I25" s="118">
        <f t="shared" si="4"/>
        <v>2.3794950476157375</v>
      </c>
      <c r="J25" s="118">
        <f t="shared" si="4"/>
        <v>0</v>
      </c>
      <c r="K25" s="118">
        <f t="shared" si="4"/>
        <v>2.379495047615741</v>
      </c>
      <c r="L25" s="118">
        <f t="shared" si="4"/>
        <v>0</v>
      </c>
      <c r="M25" s="118">
        <f t="shared" si="4"/>
        <v>2.379495047615741</v>
      </c>
      <c r="N25" s="118">
        <f t="shared" si="4"/>
        <v>2.379495047615741</v>
      </c>
      <c r="O25" s="118">
        <f t="shared" si="4"/>
        <v>0</v>
      </c>
      <c r="P25" s="118">
        <f t="shared" si="4"/>
        <v>2.379495047615741</v>
      </c>
      <c r="Q25" s="118">
        <f t="shared" si="4"/>
        <v>0</v>
      </c>
    </row>
    <row r="26" spans="1:17" x14ac:dyDescent="0.25">
      <c r="A26" s="31" t="s">
        <v>138</v>
      </c>
      <c r="B26" s="70"/>
      <c r="C26" s="70"/>
      <c r="D26" s="70"/>
      <c r="E26" s="70"/>
      <c r="F26" s="70"/>
      <c r="G26" s="70"/>
      <c r="H26" s="70"/>
      <c r="I26" s="70"/>
      <c r="J26" s="70"/>
      <c r="K26" s="70"/>
      <c r="L26" s="70"/>
      <c r="M26" s="70"/>
      <c r="N26" s="70"/>
      <c r="O26" s="70"/>
      <c r="P26" s="70"/>
      <c r="Q26" s="70"/>
    </row>
    <row r="27" spans="1:17" x14ac:dyDescent="0.25">
      <c r="A27" s="110" t="s">
        <v>233</v>
      </c>
      <c r="B27" s="120">
        <f>B15-B10</f>
        <v>169.77777777777771</v>
      </c>
      <c r="C27" s="120">
        <f t="shared" ref="C27:Q27" si="5">C15-C10</f>
        <v>106.77777777777771</v>
      </c>
      <c r="D27" s="120">
        <f t="shared" si="5"/>
        <v>267.27126563598154</v>
      </c>
      <c r="E27" s="120">
        <f t="shared" si="5"/>
        <v>241.27126563598154</v>
      </c>
      <c r="F27" s="120">
        <f t="shared" si="5"/>
        <v>142.76475349418536</v>
      </c>
      <c r="G27" s="120">
        <f t="shared" si="5"/>
        <v>53.764753494185356</v>
      </c>
      <c r="H27" s="120">
        <f t="shared" si="5"/>
        <v>36.764753494185356</v>
      </c>
      <c r="I27" s="120">
        <f t="shared" si="5"/>
        <v>56.271265635981536</v>
      </c>
      <c r="J27" s="120">
        <f t="shared" si="5"/>
        <v>84.527777777777715</v>
      </c>
      <c r="K27" s="120">
        <f t="shared" si="5"/>
        <v>89.057777777777687</v>
      </c>
      <c r="L27" s="120">
        <f t="shared" si="5"/>
        <v>82.911265635981522</v>
      </c>
      <c r="M27" s="120">
        <f t="shared" si="5"/>
        <v>61.527777777777715</v>
      </c>
      <c r="N27" s="120">
        <f t="shared" si="5"/>
        <v>76.777777777777601</v>
      </c>
      <c r="O27" s="120">
        <f t="shared" si="5"/>
        <v>76.777777777777601</v>
      </c>
      <c r="P27" s="120">
        <f t="shared" si="5"/>
        <v>58.777777777777601</v>
      </c>
      <c r="Q27" s="120">
        <f t="shared" si="5"/>
        <v>70.037777777777706</v>
      </c>
    </row>
    <row r="28" spans="1:17" x14ac:dyDescent="0.25">
      <c r="A28" s="180" t="s">
        <v>232</v>
      </c>
      <c r="B28" s="189">
        <f t="shared" ref="B28:Q28" si="6">B16-B11</f>
        <v>186.11111111111109</v>
      </c>
      <c r="C28" s="189">
        <f t="shared" si="6"/>
        <v>123.11111111111109</v>
      </c>
      <c r="D28" s="189">
        <f t="shared" si="6"/>
        <v>296.45390001563294</v>
      </c>
      <c r="E28" s="189">
        <f t="shared" si="6"/>
        <v>332.45390001563294</v>
      </c>
      <c r="F28" s="189">
        <f t="shared" si="6"/>
        <v>208.45390001563305</v>
      </c>
      <c r="G28" s="189">
        <f t="shared" si="6"/>
        <v>148.45390001563294</v>
      </c>
      <c r="H28" s="189">
        <f t="shared" si="6"/>
        <v>118.45390001563294</v>
      </c>
      <c r="I28" s="189">
        <f t="shared" si="6"/>
        <v>91.453900015632939</v>
      </c>
      <c r="J28" s="189">
        <f t="shared" si="6"/>
        <v>85.003900015632894</v>
      </c>
      <c r="K28" s="189">
        <f t="shared" si="6"/>
        <v>85.473900015632921</v>
      </c>
      <c r="L28" s="189">
        <f t="shared" si="6"/>
        <v>226.09390001563293</v>
      </c>
      <c r="M28" s="189">
        <f t="shared" si="6"/>
        <v>153.43668892015478</v>
      </c>
      <c r="N28" s="189">
        <f t="shared" si="6"/>
        <v>178.79668892015468</v>
      </c>
      <c r="O28" s="189">
        <f t="shared" si="6"/>
        <v>74.139477824676646</v>
      </c>
      <c r="P28" s="189">
        <f t="shared" si="6"/>
        <v>108.79668892015491</v>
      </c>
      <c r="Q28" s="189">
        <f t="shared" si="6"/>
        <v>89.586688920154756</v>
      </c>
    </row>
    <row r="29" spans="1:17" x14ac:dyDescent="0.25">
      <c r="A29" s="108" t="s">
        <v>231</v>
      </c>
      <c r="B29" s="118">
        <f t="shared" ref="B29:Q29" si="7">B17-B12</f>
        <v>6.1754730171615719</v>
      </c>
      <c r="C29" s="118">
        <f t="shared" si="7"/>
        <v>2.0999570071786628</v>
      </c>
      <c r="D29" s="118">
        <f t="shared" si="7"/>
        <v>1.6049242778571831</v>
      </c>
      <c r="E29" s="118">
        <f t="shared" si="7"/>
        <v>2.978781596375164</v>
      </c>
      <c r="F29" s="118">
        <f t="shared" si="7"/>
        <v>1.3364094752443734</v>
      </c>
      <c r="G29" s="118">
        <f t="shared" si="7"/>
        <v>3.4128981581851825</v>
      </c>
      <c r="H29" s="118">
        <f t="shared" si="7"/>
        <v>3.2027901292119161</v>
      </c>
      <c r="I29" s="118">
        <f t="shared" si="7"/>
        <v>2.3254104130830129</v>
      </c>
      <c r="J29" s="118">
        <f t="shared" si="7"/>
        <v>2.3743825519083117</v>
      </c>
      <c r="K29" s="118">
        <f t="shared" si="7"/>
        <v>5.0944001966672019</v>
      </c>
      <c r="L29" s="118">
        <f t="shared" si="7"/>
        <v>1.7564270413800465</v>
      </c>
      <c r="M29" s="118">
        <f t="shared" si="7"/>
        <v>2.9022614373896225</v>
      </c>
      <c r="N29" s="118">
        <f t="shared" si="7"/>
        <v>3.8449458875967899</v>
      </c>
      <c r="O29" s="118">
        <f t="shared" si="7"/>
        <v>4.5866544943244278</v>
      </c>
      <c r="P29" s="118">
        <f t="shared" si="7"/>
        <v>2.7907361269774853</v>
      </c>
      <c r="Q29" s="118">
        <f t="shared" si="7"/>
        <v>5.7872883527557768</v>
      </c>
    </row>
    <row r="30" spans="1:17" x14ac:dyDescent="0.25">
      <c r="A30" s="123"/>
      <c r="B30" s="122"/>
      <c r="C30" s="122"/>
      <c r="D30" s="122"/>
      <c r="E30" s="122"/>
      <c r="F30" s="122"/>
      <c r="G30" s="122"/>
      <c r="H30" s="122"/>
      <c r="I30" s="122"/>
      <c r="J30" s="122"/>
      <c r="K30" s="122"/>
      <c r="L30" s="122"/>
      <c r="M30" s="122"/>
      <c r="N30" s="122"/>
      <c r="O30" s="122"/>
      <c r="P30" s="122"/>
      <c r="Q30" s="122"/>
    </row>
    <row r="31" spans="1:17" x14ac:dyDescent="0.25">
      <c r="A31" s="31" t="s">
        <v>77</v>
      </c>
      <c r="B31" s="217"/>
      <c r="C31" s="217"/>
      <c r="D31" s="217"/>
      <c r="E31" s="217"/>
      <c r="F31" s="217"/>
      <c r="G31" s="217"/>
      <c r="H31" s="217"/>
      <c r="I31" s="217"/>
      <c r="J31" s="217"/>
      <c r="K31" s="217"/>
      <c r="L31" s="217"/>
      <c r="M31" s="217"/>
      <c r="N31" s="217"/>
      <c r="O31" s="217"/>
      <c r="P31" s="217"/>
      <c r="Q31" s="217"/>
    </row>
    <row r="32" spans="1:17" x14ac:dyDescent="0.25">
      <c r="A32" s="50" t="s">
        <v>69</v>
      </c>
      <c r="B32" s="38">
        <v>226.99446512058915</v>
      </c>
      <c r="C32" s="38">
        <v>435.87292000000002</v>
      </c>
      <c r="D32" s="38">
        <v>425.55043000000001</v>
      </c>
      <c r="E32" s="38">
        <v>480.52818000000002</v>
      </c>
      <c r="F32" s="38">
        <v>488.14147000000003</v>
      </c>
      <c r="G32" s="38">
        <v>486.01746419037022</v>
      </c>
      <c r="H32" s="38">
        <v>513.73384999999996</v>
      </c>
      <c r="I32" s="38">
        <v>565.33029999999997</v>
      </c>
      <c r="J32" s="38">
        <v>553.00345000000004</v>
      </c>
      <c r="K32" s="38">
        <v>632.00761</v>
      </c>
      <c r="L32" s="38">
        <v>530.42293223699426</v>
      </c>
      <c r="M32" s="38">
        <v>500.52787806250558</v>
      </c>
      <c r="N32" s="38">
        <v>427.48529966034198</v>
      </c>
      <c r="O32" s="38">
        <v>431.12757605969506</v>
      </c>
      <c r="P32" s="38">
        <v>443.20028161483464</v>
      </c>
      <c r="Q32" s="38">
        <v>527.50458434821917</v>
      </c>
    </row>
    <row r="33" spans="1:17" x14ac:dyDescent="0.25">
      <c r="A33" s="55" t="s">
        <v>33</v>
      </c>
      <c r="B33" s="54">
        <v>108.7311994293018</v>
      </c>
      <c r="C33" s="54">
        <v>89.895479999999992</v>
      </c>
      <c r="D33" s="54">
        <v>87.076269999999994</v>
      </c>
      <c r="E33" s="54">
        <v>87.549419999999998</v>
      </c>
      <c r="F33" s="54">
        <v>75.494069999999994</v>
      </c>
      <c r="G33" s="54">
        <v>76.059624387187711</v>
      </c>
      <c r="H33" s="54">
        <v>75.511020000000002</v>
      </c>
      <c r="I33" s="54">
        <v>71.939270000000022</v>
      </c>
      <c r="J33" s="54">
        <v>78.218789999999998</v>
      </c>
      <c r="K33" s="54">
        <v>93.173940000000002</v>
      </c>
      <c r="L33" s="54">
        <v>8.8183249803313224</v>
      </c>
      <c r="M33" s="54">
        <v>0.26274658508907611</v>
      </c>
      <c r="N33" s="54">
        <v>0.26262085118948431</v>
      </c>
      <c r="O33" s="54">
        <v>0.26225249299315651</v>
      </c>
      <c r="P33" s="54">
        <v>0</v>
      </c>
      <c r="Q33" s="54">
        <v>0</v>
      </c>
    </row>
    <row r="34" spans="1:17" x14ac:dyDescent="0.25">
      <c r="A34" s="52" t="s">
        <v>32</v>
      </c>
      <c r="B34" s="51">
        <v>1.0253530393673482</v>
      </c>
      <c r="C34" s="51">
        <v>14.40213</v>
      </c>
      <c r="D34" s="51">
        <v>6.8021099999999999</v>
      </c>
      <c r="E34" s="51">
        <v>7.5997599999999998</v>
      </c>
      <c r="F34" s="51">
        <v>7.6078299999999999</v>
      </c>
      <c r="G34" s="51">
        <v>4.7769126098707577</v>
      </c>
      <c r="H34" s="51">
        <v>7.5994299999999999</v>
      </c>
      <c r="I34" s="51">
        <v>6.6936299999999997</v>
      </c>
      <c r="J34" s="51">
        <v>5.7038700000000002</v>
      </c>
      <c r="K34" s="51">
        <v>6.69285</v>
      </c>
      <c r="L34" s="51">
        <v>0</v>
      </c>
      <c r="M34" s="51">
        <v>6.6872720319868408</v>
      </c>
      <c r="N34" s="51">
        <v>1.9107468599039095</v>
      </c>
      <c r="O34" s="51">
        <v>0</v>
      </c>
      <c r="P34" s="51">
        <v>0</v>
      </c>
      <c r="Q34" s="51">
        <v>0.95534057294798558</v>
      </c>
    </row>
    <row r="35" spans="1:17" x14ac:dyDescent="0.25">
      <c r="A35" s="53" t="s">
        <v>31</v>
      </c>
      <c r="B35" s="51">
        <v>0</v>
      </c>
      <c r="C35" s="51">
        <v>0</v>
      </c>
      <c r="D35" s="51">
        <v>0</v>
      </c>
      <c r="E35" s="51">
        <v>0</v>
      </c>
      <c r="F35" s="51">
        <v>0</v>
      </c>
      <c r="G35" s="51">
        <v>0</v>
      </c>
      <c r="H35" s="51">
        <v>0</v>
      </c>
      <c r="I35" s="51">
        <v>0</v>
      </c>
      <c r="J35" s="51">
        <v>0</v>
      </c>
      <c r="K35" s="51">
        <v>0</v>
      </c>
      <c r="L35" s="51">
        <v>0</v>
      </c>
      <c r="M35" s="51">
        <v>0</v>
      </c>
      <c r="N35" s="51">
        <v>0</v>
      </c>
      <c r="O35" s="51">
        <v>0</v>
      </c>
      <c r="P35" s="51">
        <v>0</v>
      </c>
      <c r="Q35" s="51">
        <v>0</v>
      </c>
    </row>
    <row r="36" spans="1:17" x14ac:dyDescent="0.25">
      <c r="A36" s="53" t="s">
        <v>30</v>
      </c>
      <c r="B36" s="51">
        <v>0</v>
      </c>
      <c r="C36" s="51">
        <v>0</v>
      </c>
      <c r="D36" s="51">
        <v>0</v>
      </c>
      <c r="E36" s="51">
        <v>0</v>
      </c>
      <c r="F36" s="51">
        <v>0</v>
      </c>
      <c r="G36" s="51">
        <v>0</v>
      </c>
      <c r="H36" s="51">
        <v>0</v>
      </c>
      <c r="I36" s="51">
        <v>0</v>
      </c>
      <c r="J36" s="51">
        <v>0</v>
      </c>
      <c r="K36" s="51">
        <v>0</v>
      </c>
      <c r="L36" s="51">
        <v>0</v>
      </c>
      <c r="M36" s="51">
        <v>0</v>
      </c>
      <c r="N36" s="51">
        <v>0</v>
      </c>
      <c r="O36" s="51">
        <v>0</v>
      </c>
      <c r="P36" s="51">
        <v>0</v>
      </c>
      <c r="Q36" s="51">
        <v>0</v>
      </c>
    </row>
    <row r="37" spans="1:17" x14ac:dyDescent="0.25">
      <c r="A37" s="53" t="s">
        <v>76</v>
      </c>
      <c r="B37" s="51">
        <v>1.0253530393673482</v>
      </c>
      <c r="C37" s="51">
        <v>1.0028600000000001</v>
      </c>
      <c r="D37" s="51">
        <v>1.01779</v>
      </c>
      <c r="E37" s="51">
        <v>0</v>
      </c>
      <c r="F37" s="51">
        <v>0</v>
      </c>
      <c r="G37" s="51">
        <v>0</v>
      </c>
      <c r="H37" s="51">
        <v>0</v>
      </c>
      <c r="I37" s="51">
        <v>0</v>
      </c>
      <c r="J37" s="51">
        <v>0</v>
      </c>
      <c r="K37" s="51">
        <v>0</v>
      </c>
      <c r="L37" s="51">
        <v>0</v>
      </c>
      <c r="M37" s="51">
        <v>0</v>
      </c>
      <c r="N37" s="51">
        <v>0</v>
      </c>
      <c r="O37" s="51">
        <v>0</v>
      </c>
      <c r="P37" s="51">
        <v>0</v>
      </c>
      <c r="Q37" s="51">
        <v>0</v>
      </c>
    </row>
    <row r="38" spans="1:17" x14ac:dyDescent="0.25">
      <c r="A38" s="53" t="s">
        <v>29</v>
      </c>
      <c r="B38" s="51">
        <v>0</v>
      </c>
      <c r="C38" s="51">
        <v>13.39927</v>
      </c>
      <c r="D38" s="51">
        <v>5.7843200000000001</v>
      </c>
      <c r="E38" s="51">
        <v>7.5997599999999998</v>
      </c>
      <c r="F38" s="51">
        <v>7.6078299999999999</v>
      </c>
      <c r="G38" s="51">
        <v>4.7769126098707577</v>
      </c>
      <c r="H38" s="51">
        <v>7.5994299999999999</v>
      </c>
      <c r="I38" s="51">
        <v>6.6936299999999997</v>
      </c>
      <c r="J38" s="51">
        <v>5.7038700000000002</v>
      </c>
      <c r="K38" s="51">
        <v>6.69285</v>
      </c>
      <c r="L38" s="51">
        <v>0</v>
      </c>
      <c r="M38" s="51">
        <v>6.6872720319868408</v>
      </c>
      <c r="N38" s="51">
        <v>1.9107468599039095</v>
      </c>
      <c r="O38" s="51">
        <v>0</v>
      </c>
      <c r="P38" s="51">
        <v>0</v>
      </c>
      <c r="Q38" s="51">
        <v>0.95534057294798558</v>
      </c>
    </row>
    <row r="39" spans="1:17" x14ac:dyDescent="0.25">
      <c r="A39" s="53" t="s">
        <v>28</v>
      </c>
      <c r="B39" s="51">
        <v>0</v>
      </c>
      <c r="C39" s="51">
        <v>0</v>
      </c>
      <c r="D39" s="51">
        <v>0</v>
      </c>
      <c r="E39" s="51">
        <v>0</v>
      </c>
      <c r="F39" s="51">
        <v>0</v>
      </c>
      <c r="G39" s="51">
        <v>0</v>
      </c>
      <c r="H39" s="51">
        <v>0</v>
      </c>
      <c r="I39" s="51">
        <v>0</v>
      </c>
      <c r="J39" s="51">
        <v>0</v>
      </c>
      <c r="K39" s="51">
        <v>0</v>
      </c>
      <c r="L39" s="51">
        <v>0</v>
      </c>
      <c r="M39" s="51">
        <v>0</v>
      </c>
      <c r="N39" s="51">
        <v>0</v>
      </c>
      <c r="O39" s="51">
        <v>0</v>
      </c>
      <c r="P39" s="51">
        <v>0</v>
      </c>
      <c r="Q39" s="51">
        <v>0</v>
      </c>
    </row>
    <row r="40" spans="1:17" x14ac:dyDescent="0.25">
      <c r="A40" s="52" t="s">
        <v>27</v>
      </c>
      <c r="B40" s="51">
        <v>58.512684808119992</v>
      </c>
      <c r="C40" s="51">
        <v>72.480850000000004</v>
      </c>
      <c r="D40" s="51">
        <v>63.974620000000002</v>
      </c>
      <c r="E40" s="51">
        <v>44.408259999999999</v>
      </c>
      <c r="F40" s="51">
        <v>60.578960000000002</v>
      </c>
      <c r="G40" s="51">
        <v>55.435600845773827</v>
      </c>
      <c r="H40" s="51">
        <v>103.00244000000001</v>
      </c>
      <c r="I40" s="51">
        <v>97.474100000000007</v>
      </c>
      <c r="J40" s="51">
        <v>100.96957999999999</v>
      </c>
      <c r="K40" s="51">
        <v>75.897300000000001</v>
      </c>
      <c r="L40" s="51">
        <v>94.391992456849536</v>
      </c>
      <c r="M40" s="51">
        <v>83.358261972156029</v>
      </c>
      <c r="N40" s="51">
        <v>54.267319958889722</v>
      </c>
      <c r="O40" s="51">
        <v>61.431546632567134</v>
      </c>
      <c r="P40" s="51">
        <v>43.684894131881613</v>
      </c>
      <c r="Q40" s="51">
        <v>52.017254646458369</v>
      </c>
    </row>
    <row r="41" spans="1:17" x14ac:dyDescent="0.25">
      <c r="A41" s="53" t="s">
        <v>66</v>
      </c>
      <c r="B41" s="51">
        <v>58.512684808119992</v>
      </c>
      <c r="C41" s="51">
        <v>72.480850000000004</v>
      </c>
      <c r="D41" s="51">
        <v>63.974620000000002</v>
      </c>
      <c r="E41" s="51">
        <v>44.408259999999999</v>
      </c>
      <c r="F41" s="51">
        <v>60.578960000000002</v>
      </c>
      <c r="G41" s="51">
        <v>55.435600845773827</v>
      </c>
      <c r="H41" s="51">
        <v>103.00244000000001</v>
      </c>
      <c r="I41" s="51">
        <v>97.474100000000007</v>
      </c>
      <c r="J41" s="51">
        <v>100.96957999999999</v>
      </c>
      <c r="K41" s="51">
        <v>75.897300000000001</v>
      </c>
      <c r="L41" s="51">
        <v>94.391992456849536</v>
      </c>
      <c r="M41" s="51">
        <v>83.358261972156029</v>
      </c>
      <c r="N41" s="51">
        <v>54.267319958889722</v>
      </c>
      <c r="O41" s="51">
        <v>61.431546632567134</v>
      </c>
      <c r="P41" s="51">
        <v>43.684894131881613</v>
      </c>
      <c r="Q41" s="51">
        <v>52.017254646458369</v>
      </c>
    </row>
    <row r="42" spans="1:17" x14ac:dyDescent="0.25">
      <c r="A42" s="53" t="s">
        <v>25</v>
      </c>
      <c r="B42" s="51">
        <v>0</v>
      </c>
      <c r="C42" s="51">
        <v>0</v>
      </c>
      <c r="D42" s="51">
        <v>0</v>
      </c>
      <c r="E42" s="51">
        <v>0</v>
      </c>
      <c r="F42" s="51">
        <v>0</v>
      </c>
      <c r="G42" s="51">
        <v>0</v>
      </c>
      <c r="H42" s="51">
        <v>0</v>
      </c>
      <c r="I42" s="51">
        <v>0</v>
      </c>
      <c r="J42" s="51">
        <v>0</v>
      </c>
      <c r="K42" s="51">
        <v>0</v>
      </c>
      <c r="L42" s="51">
        <v>0</v>
      </c>
      <c r="M42" s="51">
        <v>0</v>
      </c>
      <c r="N42" s="51">
        <v>0</v>
      </c>
      <c r="O42" s="51">
        <v>0</v>
      </c>
      <c r="P42" s="51">
        <v>0</v>
      </c>
      <c r="Q42" s="51">
        <v>0</v>
      </c>
    </row>
    <row r="43" spans="1:17" x14ac:dyDescent="0.25">
      <c r="A43" s="52" t="s">
        <v>24</v>
      </c>
      <c r="B43" s="51">
        <v>0</v>
      </c>
      <c r="C43" s="51">
        <v>196.18874</v>
      </c>
      <c r="D43" s="51">
        <v>192.89737000000002</v>
      </c>
      <c r="E43" s="51">
        <v>209.94280000000001</v>
      </c>
      <c r="F43" s="51">
        <v>233.80620999999999</v>
      </c>
      <c r="G43" s="51">
        <v>237.65219628730694</v>
      </c>
      <c r="H43" s="51">
        <v>200.93883999999997</v>
      </c>
      <c r="I43" s="51">
        <v>276.74185</v>
      </c>
      <c r="J43" s="51">
        <v>242.94324999999998</v>
      </c>
      <c r="K43" s="51">
        <v>334.13923</v>
      </c>
      <c r="L43" s="51">
        <v>317.17540397334949</v>
      </c>
      <c r="M43" s="51">
        <v>307.37961615341112</v>
      </c>
      <c r="N43" s="51">
        <v>211.54473089510006</v>
      </c>
      <c r="O43" s="51">
        <v>207.68924592558619</v>
      </c>
      <c r="P43" s="51">
        <v>286.59139642296589</v>
      </c>
      <c r="Q43" s="51">
        <v>347.15319519975259</v>
      </c>
    </row>
    <row r="44" spans="1:17" x14ac:dyDescent="0.25">
      <c r="A44" s="53" t="s">
        <v>23</v>
      </c>
      <c r="B44" s="51">
        <v>0</v>
      </c>
      <c r="C44" s="51">
        <v>196.18874</v>
      </c>
      <c r="D44" s="51">
        <v>192.89737000000002</v>
      </c>
      <c r="E44" s="51">
        <v>209.94280000000001</v>
      </c>
      <c r="F44" s="51">
        <v>233.61015</v>
      </c>
      <c r="G44" s="51">
        <v>237.29392704811264</v>
      </c>
      <c r="H44" s="51">
        <v>200.53894999999997</v>
      </c>
      <c r="I44" s="51">
        <v>276.34188999999998</v>
      </c>
      <c r="J44" s="51">
        <v>242.54312999999999</v>
      </c>
      <c r="K44" s="51">
        <v>333.63461000000001</v>
      </c>
      <c r="L44" s="51">
        <v>317.03209640553575</v>
      </c>
      <c r="M44" s="51">
        <v>307.331847757562</v>
      </c>
      <c r="N44" s="51">
        <v>211.49696244939702</v>
      </c>
      <c r="O44" s="51">
        <v>207.64147418160158</v>
      </c>
      <c r="P44" s="51">
        <v>286.54362699041496</v>
      </c>
      <c r="Q44" s="51">
        <v>347.08154143076433</v>
      </c>
    </row>
    <row r="45" spans="1:17" x14ac:dyDescent="0.25">
      <c r="A45" s="53" t="s">
        <v>74</v>
      </c>
      <c r="B45" s="51">
        <v>0</v>
      </c>
      <c r="C45" s="51">
        <v>0</v>
      </c>
      <c r="D45" s="51">
        <v>0</v>
      </c>
      <c r="E45" s="51">
        <v>0</v>
      </c>
      <c r="F45" s="51">
        <v>0.19606000000000012</v>
      </c>
      <c r="G45" s="51">
        <v>0.35826923919430431</v>
      </c>
      <c r="H45" s="51">
        <v>0.39989000000000008</v>
      </c>
      <c r="I45" s="51">
        <v>0.39996000000000009</v>
      </c>
      <c r="J45" s="51">
        <v>0.40012000000000025</v>
      </c>
      <c r="K45" s="51">
        <v>0.50461999999999996</v>
      </c>
      <c r="L45" s="51">
        <v>0.14330756781375983</v>
      </c>
      <c r="M45" s="51">
        <v>4.7768395849143303E-2</v>
      </c>
      <c r="N45" s="51">
        <v>4.7768445703049167E-2</v>
      </c>
      <c r="O45" s="51">
        <v>4.7771743984601933E-2</v>
      </c>
      <c r="P45" s="51">
        <v>4.7769432550933022E-2</v>
      </c>
      <c r="Q45" s="51">
        <v>7.1653768988250002E-2</v>
      </c>
    </row>
    <row r="46" spans="1:17" x14ac:dyDescent="0.25">
      <c r="A46" s="53" t="s">
        <v>73</v>
      </c>
      <c r="B46" s="51">
        <v>0</v>
      </c>
      <c r="C46" s="51">
        <v>0</v>
      </c>
      <c r="D46" s="51">
        <v>0</v>
      </c>
      <c r="E46" s="51">
        <v>0</v>
      </c>
      <c r="F46" s="51">
        <v>0</v>
      </c>
      <c r="G46" s="51">
        <v>0</v>
      </c>
      <c r="H46" s="51">
        <v>0</v>
      </c>
      <c r="I46" s="51">
        <v>0</v>
      </c>
      <c r="J46" s="51">
        <v>0</v>
      </c>
      <c r="K46" s="51">
        <v>0</v>
      </c>
      <c r="L46" s="51">
        <v>0</v>
      </c>
      <c r="M46" s="51">
        <v>0</v>
      </c>
      <c r="N46" s="51">
        <v>0</v>
      </c>
      <c r="O46" s="51">
        <v>0</v>
      </c>
      <c r="P46" s="51">
        <v>0</v>
      </c>
      <c r="Q46" s="51">
        <v>0</v>
      </c>
    </row>
    <row r="47" spans="1:17" x14ac:dyDescent="0.25">
      <c r="A47" s="53" t="s">
        <v>72</v>
      </c>
      <c r="B47" s="51">
        <v>0</v>
      </c>
      <c r="C47" s="51">
        <v>0</v>
      </c>
      <c r="D47" s="51">
        <v>0</v>
      </c>
      <c r="E47" s="51">
        <v>0</v>
      </c>
      <c r="F47" s="51">
        <v>0</v>
      </c>
      <c r="G47" s="51">
        <v>0</v>
      </c>
      <c r="H47" s="51">
        <v>0</v>
      </c>
      <c r="I47" s="51">
        <v>0</v>
      </c>
      <c r="J47" s="51">
        <v>0</v>
      </c>
      <c r="K47" s="51">
        <v>0</v>
      </c>
      <c r="L47" s="51">
        <v>0</v>
      </c>
      <c r="M47" s="51">
        <v>0</v>
      </c>
      <c r="N47" s="51">
        <v>0</v>
      </c>
      <c r="O47" s="51">
        <v>0</v>
      </c>
      <c r="P47" s="51">
        <v>0</v>
      </c>
      <c r="Q47" s="51">
        <v>0</v>
      </c>
    </row>
    <row r="48" spans="1:17" x14ac:dyDescent="0.25">
      <c r="A48" s="53" t="s">
        <v>71</v>
      </c>
      <c r="B48" s="51">
        <v>0</v>
      </c>
      <c r="C48" s="51">
        <v>0</v>
      </c>
      <c r="D48" s="51">
        <v>0</v>
      </c>
      <c r="E48" s="51">
        <v>0</v>
      </c>
      <c r="F48" s="51">
        <v>0</v>
      </c>
      <c r="G48" s="51">
        <v>0</v>
      </c>
      <c r="H48" s="51">
        <v>0</v>
      </c>
      <c r="I48" s="51">
        <v>0</v>
      </c>
      <c r="J48" s="51">
        <v>0</v>
      </c>
      <c r="K48" s="51">
        <v>0</v>
      </c>
      <c r="L48" s="51">
        <v>0</v>
      </c>
      <c r="M48" s="51">
        <v>0</v>
      </c>
      <c r="N48" s="51">
        <v>0</v>
      </c>
      <c r="O48" s="51">
        <v>0</v>
      </c>
      <c r="P48" s="51">
        <v>0</v>
      </c>
      <c r="Q48" s="51">
        <v>0</v>
      </c>
    </row>
    <row r="49" spans="1:17" x14ac:dyDescent="0.25">
      <c r="A49" s="52" t="s">
        <v>22</v>
      </c>
      <c r="B49" s="51">
        <v>0</v>
      </c>
      <c r="C49" s="51">
        <v>0</v>
      </c>
      <c r="D49" s="51">
        <v>5.9233000000000002</v>
      </c>
      <c r="E49" s="51">
        <v>52.707659999999997</v>
      </c>
      <c r="F49" s="51">
        <v>21.575320000000001</v>
      </c>
      <c r="G49" s="51">
        <v>24.123823198849554</v>
      </c>
      <c r="H49" s="51">
        <v>18.371189999999999</v>
      </c>
      <c r="I49" s="51">
        <v>14.316039999999999</v>
      </c>
      <c r="J49" s="51">
        <v>17.196480000000001</v>
      </c>
      <c r="K49" s="51">
        <v>19.89893</v>
      </c>
      <c r="L49" s="51">
        <v>18.629696900444962</v>
      </c>
      <c r="M49" s="51">
        <v>16.168831904354732</v>
      </c>
      <c r="N49" s="51">
        <v>73.421044435569485</v>
      </c>
      <c r="O49" s="51">
        <v>59.1598101447426</v>
      </c>
      <c r="P49" s="51">
        <v>48.007024615119121</v>
      </c>
      <c r="Q49" s="51">
        <v>65.300151692893294</v>
      </c>
    </row>
    <row r="50" spans="1:17" x14ac:dyDescent="0.25">
      <c r="A50" s="63" t="s">
        <v>21</v>
      </c>
      <c r="B50" s="62">
        <v>58.725227843799999</v>
      </c>
      <c r="C50" s="62">
        <v>62.905720000000002</v>
      </c>
      <c r="D50" s="62">
        <v>68.876760000000004</v>
      </c>
      <c r="E50" s="62">
        <v>78.320279999999997</v>
      </c>
      <c r="F50" s="62">
        <v>89.079080000000005</v>
      </c>
      <c r="G50" s="62">
        <v>87.96930686138144</v>
      </c>
      <c r="H50" s="62">
        <v>108.31093</v>
      </c>
      <c r="I50" s="62">
        <v>98.165409999999994</v>
      </c>
      <c r="J50" s="62">
        <v>107.97148</v>
      </c>
      <c r="K50" s="62">
        <v>102.20536</v>
      </c>
      <c r="L50" s="62">
        <v>91.407513926018964</v>
      </c>
      <c r="M50" s="62">
        <v>86.671149415507756</v>
      </c>
      <c r="N50" s="62">
        <v>86.07883665968933</v>
      </c>
      <c r="O50" s="62">
        <v>102.58472086380603</v>
      </c>
      <c r="P50" s="62">
        <v>64.916966444868038</v>
      </c>
      <c r="Q50" s="62">
        <v>62.078642236166942</v>
      </c>
    </row>
    <row r="51" spans="1:17" x14ac:dyDescent="0.25">
      <c r="A51" s="191" t="s">
        <v>105</v>
      </c>
      <c r="B51" s="190">
        <f t="shared" ref="B51:Q51" si="8">SUM(B52:B54)</f>
        <v>226.99446512058918</v>
      </c>
      <c r="C51" s="190">
        <f t="shared" si="8"/>
        <v>435.87291999999997</v>
      </c>
      <c r="D51" s="190">
        <f t="shared" si="8"/>
        <v>425.55042999999995</v>
      </c>
      <c r="E51" s="190">
        <f t="shared" si="8"/>
        <v>480.52818000000002</v>
      </c>
      <c r="F51" s="190">
        <f t="shared" si="8"/>
        <v>488.14147000000008</v>
      </c>
      <c r="G51" s="190">
        <f t="shared" si="8"/>
        <v>486.01746419037022</v>
      </c>
      <c r="H51" s="190">
        <f t="shared" si="8"/>
        <v>513.73384999999996</v>
      </c>
      <c r="I51" s="190">
        <f t="shared" si="8"/>
        <v>565.33030000000008</v>
      </c>
      <c r="J51" s="190">
        <f t="shared" si="8"/>
        <v>553.00345000000004</v>
      </c>
      <c r="K51" s="190">
        <f t="shared" si="8"/>
        <v>632.00760999999989</v>
      </c>
      <c r="L51" s="190">
        <f t="shared" si="8"/>
        <v>530.42293223699426</v>
      </c>
      <c r="M51" s="190">
        <f t="shared" si="8"/>
        <v>500.52787806250558</v>
      </c>
      <c r="N51" s="190">
        <f t="shared" si="8"/>
        <v>427.48529966034198</v>
      </c>
      <c r="O51" s="190">
        <f t="shared" si="8"/>
        <v>431.12757605969512</v>
      </c>
      <c r="P51" s="190">
        <f t="shared" si="8"/>
        <v>443.20028161483458</v>
      </c>
      <c r="Q51" s="190">
        <f t="shared" si="8"/>
        <v>527.50458434821905</v>
      </c>
    </row>
    <row r="52" spans="1:17" x14ac:dyDescent="0.25">
      <c r="A52" s="216" t="s">
        <v>35</v>
      </c>
      <c r="B52" s="215">
        <v>93.017001568550299</v>
      </c>
      <c r="C52" s="215">
        <v>182.05157948103894</v>
      </c>
      <c r="D52" s="215">
        <v>170.56830547734077</v>
      </c>
      <c r="E52" s="215">
        <v>205.06833753327533</v>
      </c>
      <c r="F52" s="215">
        <v>198.75015648652771</v>
      </c>
      <c r="G52" s="215">
        <v>218.4106864611106</v>
      </c>
      <c r="H52" s="215">
        <v>222.08320679008733</v>
      </c>
      <c r="I52" s="215">
        <v>240.35297705581124</v>
      </c>
      <c r="J52" s="215">
        <v>234.49319973447874</v>
      </c>
      <c r="K52" s="215">
        <v>267.75640331133064</v>
      </c>
      <c r="L52" s="215">
        <v>235.09663266338177</v>
      </c>
      <c r="M52" s="215">
        <v>234.65922524999147</v>
      </c>
      <c r="N52" s="215">
        <v>201.85962228653119</v>
      </c>
      <c r="O52" s="215">
        <v>197.87607906954975</v>
      </c>
      <c r="P52" s="215">
        <v>206.52511929139504</v>
      </c>
      <c r="Q52" s="215">
        <v>233.95076763183965</v>
      </c>
    </row>
    <row r="53" spans="1:17" x14ac:dyDescent="0.25">
      <c r="A53" s="179" t="s">
        <v>56</v>
      </c>
      <c r="B53" s="214">
        <v>130.56303337694345</v>
      </c>
      <c r="C53" s="214">
        <v>247.31395229083594</v>
      </c>
      <c r="D53" s="214">
        <v>246.64835533848105</v>
      </c>
      <c r="E53" s="214">
        <v>266.22126089196286</v>
      </c>
      <c r="F53" s="214">
        <v>281.40173400816695</v>
      </c>
      <c r="G53" s="214">
        <v>260.52322119223987</v>
      </c>
      <c r="H53" s="214">
        <v>284.01380072164733</v>
      </c>
      <c r="I53" s="214">
        <v>316.8606455253842</v>
      </c>
      <c r="J53" s="214">
        <v>309.7022110221447</v>
      </c>
      <c r="K53" s="214">
        <v>355.77835846828117</v>
      </c>
      <c r="L53" s="214">
        <v>286.01496796360829</v>
      </c>
      <c r="M53" s="214">
        <v>258.07607943636469</v>
      </c>
      <c r="N53" s="214">
        <v>219.14618986902767</v>
      </c>
      <c r="O53" s="214">
        <v>226.71504647213942</v>
      </c>
      <c r="P53" s="214">
        <v>229.92165237397379</v>
      </c>
      <c r="Q53" s="214">
        <v>286.14456022768132</v>
      </c>
    </row>
    <row r="54" spans="1:17" x14ac:dyDescent="0.25">
      <c r="A54" s="119" t="s">
        <v>55</v>
      </c>
      <c r="B54" s="213">
        <v>3.4144301750954176</v>
      </c>
      <c r="C54" s="213">
        <v>6.5073882281250714</v>
      </c>
      <c r="D54" s="213">
        <v>8.3337691841781396</v>
      </c>
      <c r="E54" s="213">
        <v>9.2385815747618185</v>
      </c>
      <c r="F54" s="213">
        <v>7.9895795053054206</v>
      </c>
      <c r="G54" s="213">
        <v>7.08355653701972</v>
      </c>
      <c r="H54" s="213">
        <v>7.6368424882652786</v>
      </c>
      <c r="I54" s="213">
        <v>8.1166774188046364</v>
      </c>
      <c r="J54" s="213">
        <v>8.808039243376621</v>
      </c>
      <c r="K54" s="213">
        <v>8.4728482203881015</v>
      </c>
      <c r="L54" s="213">
        <v>9.3113316100042809</v>
      </c>
      <c r="M54" s="213">
        <v>7.7925733761494316</v>
      </c>
      <c r="N54" s="213">
        <v>6.4794875047831324</v>
      </c>
      <c r="O54" s="213">
        <v>6.5364505180059442</v>
      </c>
      <c r="P54" s="213">
        <v>6.7535099494657755</v>
      </c>
      <c r="Q54" s="213">
        <v>7.4092564886981149</v>
      </c>
    </row>
    <row r="55" spans="1:17" x14ac:dyDescent="0.25">
      <c r="B55" s="13"/>
    </row>
    <row r="56" spans="1:17" x14ac:dyDescent="0.25">
      <c r="A56" s="31" t="s">
        <v>63</v>
      </c>
      <c r="B56" s="70">
        <f>SUM(B57:B59)</f>
        <v>583.4309605291694</v>
      </c>
      <c r="C56" s="70">
        <f t="shared" ref="C56:Q56" si="9">SUM(C57:C59)</f>
        <v>587.06786672866804</v>
      </c>
      <c r="D56" s="70">
        <f t="shared" si="9"/>
        <v>530.6800120903082</v>
      </c>
      <c r="E56" s="70">
        <f t="shared" si="9"/>
        <v>495.23521044398399</v>
      </c>
      <c r="F56" s="70">
        <f t="shared" si="9"/>
        <v>479.05637490792009</v>
      </c>
      <c r="G56" s="70">
        <f t="shared" si="9"/>
        <v>464.46147413017218</v>
      </c>
      <c r="H56" s="70">
        <f t="shared" si="9"/>
        <v>576.86856188651996</v>
      </c>
      <c r="I56" s="70">
        <f t="shared" si="9"/>
        <v>544.70404933480813</v>
      </c>
      <c r="J56" s="70">
        <f t="shared" si="9"/>
        <v>577.9637050047121</v>
      </c>
      <c r="K56" s="70">
        <f t="shared" si="9"/>
        <v>581.80137369796785</v>
      </c>
      <c r="L56" s="70">
        <f t="shared" si="9"/>
        <v>256.84749566171774</v>
      </c>
      <c r="M56" s="70">
        <f t="shared" si="9"/>
        <v>218.57318173439975</v>
      </c>
      <c r="N56" s="70">
        <f t="shared" si="9"/>
        <v>134.7652694925915</v>
      </c>
      <c r="O56" s="70">
        <f t="shared" si="9"/>
        <v>145.39907601157159</v>
      </c>
      <c r="P56" s="70">
        <f t="shared" si="9"/>
        <v>102.60685217551408</v>
      </c>
      <c r="Q56" s="70">
        <f t="shared" si="9"/>
        <v>125.2737178348509</v>
      </c>
    </row>
    <row r="57" spans="1:17" x14ac:dyDescent="0.25">
      <c r="A57" s="121" t="s">
        <v>35</v>
      </c>
      <c r="B57" s="120">
        <f>PPA_emi!B5</f>
        <v>258.14269421672378</v>
      </c>
      <c r="C57" s="120">
        <f>PPA_emi!C5</f>
        <v>2.453527128362389</v>
      </c>
      <c r="D57" s="120">
        <f>PPA_emi!D5</f>
        <v>2.0727437553981312</v>
      </c>
      <c r="E57" s="120">
        <f>PPA_emi!E5</f>
        <v>6.3719432345472242</v>
      </c>
      <c r="F57" s="120">
        <f>PPA_emi!F5</f>
        <v>3.1475111245193679</v>
      </c>
      <c r="G57" s="120">
        <f>PPA_emi!G5</f>
        <v>7.1700438269943803</v>
      </c>
      <c r="H57" s="120">
        <f>PPA_emi!H5</f>
        <v>2.6909378798528034</v>
      </c>
      <c r="I57" s="120">
        <f>PPA_emi!I5</f>
        <v>2.976348074214775</v>
      </c>
      <c r="J57" s="120">
        <f>PPA_emi!J5</f>
        <v>2.8167910610734146</v>
      </c>
      <c r="K57" s="120">
        <f>PPA_emi!K5</f>
        <v>2.8337108599288627</v>
      </c>
      <c r="L57" s="120">
        <f>PPA_emi!L5</f>
        <v>2.9722864542302578</v>
      </c>
      <c r="M57" s="120">
        <f>PPA_emi!M5</f>
        <v>2.8643674961232977</v>
      </c>
      <c r="N57" s="120">
        <f>PPA_emi!N5</f>
        <v>1.9432470341897863</v>
      </c>
      <c r="O57" s="120">
        <f>PPA_emi!O5</f>
        <v>1.8452696775080977</v>
      </c>
      <c r="P57" s="120">
        <f>PPA_emi!P5</f>
        <v>2.0680661049640587</v>
      </c>
      <c r="Q57" s="120">
        <f>PPA_emi!Q5</f>
        <v>2.6547138602955718</v>
      </c>
    </row>
    <row r="58" spans="1:17" x14ac:dyDescent="0.25">
      <c r="A58" s="179" t="s">
        <v>56</v>
      </c>
      <c r="B58" s="189">
        <f>PPA_emi!B31</f>
        <v>324.63120900522193</v>
      </c>
      <c r="C58" s="189">
        <f>PPA_emi!C31</f>
        <v>583.27570572065758</v>
      </c>
      <c r="D58" s="189">
        <f>PPA_emi!D31</f>
        <v>527.0614892373477</v>
      </c>
      <c r="E58" s="189">
        <f>PPA_emi!E31</f>
        <v>487.5924863398053</v>
      </c>
      <c r="F58" s="189">
        <f>PPA_emi!F31</f>
        <v>474.68107323013311</v>
      </c>
      <c r="G58" s="189">
        <f>PPA_emi!G31</f>
        <v>456.25309016286906</v>
      </c>
      <c r="H58" s="189">
        <f>PPA_emi!H31</f>
        <v>572.7652150346803</v>
      </c>
      <c r="I58" s="189">
        <f>PPA_emi!I31</f>
        <v>540.19353940127132</v>
      </c>
      <c r="J58" s="189">
        <f>PPA_emi!J31</f>
        <v>573.53195195781598</v>
      </c>
      <c r="K58" s="189">
        <f>PPA_emi!K31</f>
        <v>577.59897698725581</v>
      </c>
      <c r="L58" s="189">
        <f>PPA_emi!L31</f>
        <v>252.07834718690464</v>
      </c>
      <c r="M58" s="189">
        <f>PPA_emi!M31</f>
        <v>214.2569343586753</v>
      </c>
      <c r="N58" s="189">
        <f>PPA_emi!N31</f>
        <v>131.8699326945175</v>
      </c>
      <c r="O58" s="189">
        <f>PPA_emi!O31</f>
        <v>142.62341167446206</v>
      </c>
      <c r="P58" s="189">
        <f>PPA_emi!P31</f>
        <v>99.506548264853009</v>
      </c>
      <c r="Q58" s="189">
        <f>PPA_emi!Q31</f>
        <v>121.33570882154947</v>
      </c>
    </row>
    <row r="59" spans="1:17" x14ac:dyDescent="0.25">
      <c r="A59" s="119" t="s">
        <v>55</v>
      </c>
      <c r="B59" s="118">
        <f>PPA_emi!B81</f>
        <v>0.65705730722365341</v>
      </c>
      <c r="C59" s="118">
        <f>PPA_emi!C81</f>
        <v>1.3386338796480972</v>
      </c>
      <c r="D59" s="118">
        <f>PPA_emi!D81</f>
        <v>1.5457790975622905</v>
      </c>
      <c r="E59" s="118">
        <f>PPA_emi!E81</f>
        <v>1.2707808696314458</v>
      </c>
      <c r="F59" s="118">
        <f>PPA_emi!F81</f>
        <v>1.2277905532675826</v>
      </c>
      <c r="G59" s="118">
        <f>PPA_emi!G81</f>
        <v>1.0383401403087398</v>
      </c>
      <c r="H59" s="118">
        <f>PPA_emi!H81</f>
        <v>1.4124089719869322</v>
      </c>
      <c r="I59" s="118">
        <f>PPA_emi!I81</f>
        <v>1.5341618593219761</v>
      </c>
      <c r="J59" s="118">
        <f>PPA_emi!J81</f>
        <v>1.6149619858226547</v>
      </c>
      <c r="K59" s="118">
        <f>PPA_emi!K81</f>
        <v>1.36868585078325</v>
      </c>
      <c r="L59" s="118">
        <f>PPA_emi!L81</f>
        <v>1.7968620205828247</v>
      </c>
      <c r="M59" s="118">
        <f>PPA_emi!M81</f>
        <v>1.4518798796011521</v>
      </c>
      <c r="N59" s="118">
        <f>PPA_emi!N81</f>
        <v>0.95208976388421285</v>
      </c>
      <c r="O59" s="118">
        <f>PPA_emi!O81</f>
        <v>0.93039465960143608</v>
      </c>
      <c r="P59" s="118">
        <f>PPA_emi!P81</f>
        <v>1.032237805697003</v>
      </c>
      <c r="Q59" s="118">
        <f>PPA_emi!Q81</f>
        <v>1.2832951530058474</v>
      </c>
    </row>
    <row r="60" spans="1:17" x14ac:dyDescent="0.25">
      <c r="A60" s="117"/>
      <c r="B60" s="116"/>
      <c r="C60" s="116"/>
      <c r="D60" s="116"/>
      <c r="E60" s="116"/>
      <c r="F60" s="116"/>
      <c r="G60" s="116"/>
      <c r="H60" s="116"/>
      <c r="I60" s="116"/>
      <c r="J60" s="116"/>
      <c r="K60" s="116"/>
      <c r="L60" s="116"/>
      <c r="M60" s="116"/>
      <c r="N60" s="116"/>
      <c r="O60" s="116"/>
      <c r="P60" s="116"/>
      <c r="Q60" s="116"/>
    </row>
    <row r="61" spans="1:17" x14ac:dyDescent="0.25">
      <c r="A61" s="184" t="s">
        <v>104</v>
      </c>
      <c r="B61" s="212"/>
      <c r="C61" s="212"/>
      <c r="D61" s="212"/>
      <c r="E61" s="212"/>
      <c r="F61" s="212"/>
      <c r="G61" s="212"/>
      <c r="H61" s="212"/>
      <c r="I61" s="212"/>
      <c r="J61" s="212"/>
      <c r="K61" s="212"/>
      <c r="L61" s="212"/>
      <c r="M61" s="212"/>
      <c r="N61" s="212"/>
      <c r="O61" s="212"/>
      <c r="P61" s="212"/>
      <c r="Q61" s="212"/>
    </row>
    <row r="62" spans="1:17" x14ac:dyDescent="0.25">
      <c r="A62" s="110" t="s">
        <v>35</v>
      </c>
      <c r="B62" s="187">
        <f t="shared" ref="B62:Q62" si="10">IF(B$10=0,"",B$5/B$10*1000)</f>
        <v>46.026893594624568</v>
      </c>
      <c r="C62" s="187">
        <f t="shared" si="10"/>
        <v>50.302536050839507</v>
      </c>
      <c r="D62" s="187">
        <f t="shared" si="10"/>
        <v>58.329517579685792</v>
      </c>
      <c r="E62" s="187">
        <f t="shared" si="10"/>
        <v>49.123722608431692</v>
      </c>
      <c r="F62" s="187">
        <f t="shared" si="10"/>
        <v>35.034434880276251</v>
      </c>
      <c r="G62" s="187">
        <f t="shared" si="10"/>
        <v>32.674402957887452</v>
      </c>
      <c r="H62" s="187">
        <f t="shared" si="10"/>
        <v>36.314943395049731</v>
      </c>
      <c r="I62" s="187">
        <f t="shared" si="10"/>
        <v>36.663480445166655</v>
      </c>
      <c r="J62" s="187">
        <f t="shared" si="10"/>
        <v>33.175523425628541</v>
      </c>
      <c r="K62" s="187">
        <f t="shared" si="10"/>
        <v>33.913399048140072</v>
      </c>
      <c r="L62" s="187">
        <f t="shared" si="10"/>
        <v>32.728606494935534</v>
      </c>
      <c r="M62" s="187">
        <f t="shared" si="10"/>
        <v>31.196112880096354</v>
      </c>
      <c r="N62" s="187">
        <f t="shared" si="10"/>
        <v>34.098955979486846</v>
      </c>
      <c r="O62" s="187">
        <f t="shared" si="10"/>
        <v>31.969713749230856</v>
      </c>
      <c r="P62" s="187">
        <f t="shared" si="10"/>
        <v>30.516362223301506</v>
      </c>
      <c r="Q62" s="187">
        <f t="shared" si="10"/>
        <v>29.75182584796109</v>
      </c>
    </row>
    <row r="63" spans="1:17" x14ac:dyDescent="0.25">
      <c r="A63" s="180" t="s">
        <v>56</v>
      </c>
      <c r="B63" s="186">
        <f t="shared" ref="B63:Q63" si="11">IF(B$11=0,"",B$6/B$11*1000)</f>
        <v>408.97476151212567</v>
      </c>
      <c r="C63" s="186">
        <f t="shared" si="11"/>
        <v>446.96624251978261</v>
      </c>
      <c r="D63" s="186">
        <f t="shared" si="11"/>
        <v>518.29047494214058</v>
      </c>
      <c r="E63" s="186">
        <f t="shared" si="11"/>
        <v>436.49182400433597</v>
      </c>
      <c r="F63" s="186">
        <f t="shared" si="11"/>
        <v>311.30060125427298</v>
      </c>
      <c r="G63" s="186">
        <f t="shared" si="11"/>
        <v>290.33039411579512</v>
      </c>
      <c r="H63" s="186">
        <f t="shared" si="11"/>
        <v>322.67863751837797</v>
      </c>
      <c r="I63" s="186">
        <f t="shared" si="11"/>
        <v>325.77558466856215</v>
      </c>
      <c r="J63" s="186">
        <f t="shared" si="11"/>
        <v>294.78313050048973</v>
      </c>
      <c r="K63" s="186">
        <f t="shared" si="11"/>
        <v>300.64752249822567</v>
      </c>
      <c r="L63" s="186">
        <f t="shared" si="11"/>
        <v>359.75715742014955</v>
      </c>
      <c r="M63" s="186">
        <f t="shared" si="11"/>
        <v>366.99140374177853</v>
      </c>
      <c r="N63" s="186">
        <f t="shared" si="11"/>
        <v>403.48073084994456</v>
      </c>
      <c r="O63" s="186">
        <f t="shared" si="11"/>
        <v>378.2861702969156</v>
      </c>
      <c r="P63" s="186">
        <f t="shared" si="11"/>
        <v>350.53410276425399</v>
      </c>
      <c r="Q63" s="186">
        <f t="shared" si="11"/>
        <v>376.71249706635911</v>
      </c>
    </row>
    <row r="64" spans="1:17" x14ac:dyDescent="0.25">
      <c r="A64" s="108" t="s">
        <v>55</v>
      </c>
      <c r="B64" s="185">
        <f t="shared" ref="B64:Q64" si="12">IF(B$12=0,"",B$7/B$12*1000)</f>
        <v>6827.3498477560606</v>
      </c>
      <c r="C64" s="185">
        <f t="shared" si="12"/>
        <v>6651.0236605270129</v>
      </c>
      <c r="D64" s="185">
        <f t="shared" si="12"/>
        <v>6588.2537922212987</v>
      </c>
      <c r="E64" s="185">
        <f t="shared" si="12"/>
        <v>6592.2739477549139</v>
      </c>
      <c r="F64" s="185">
        <f t="shared" si="12"/>
        <v>6452.2577086906495</v>
      </c>
      <c r="G64" s="185">
        <f t="shared" si="12"/>
        <v>6465.2567486335029</v>
      </c>
      <c r="H64" s="185">
        <f t="shared" si="12"/>
        <v>6340.3581222142293</v>
      </c>
      <c r="I64" s="185">
        <f t="shared" si="12"/>
        <v>6329.6335183203319</v>
      </c>
      <c r="J64" s="185">
        <f t="shared" si="12"/>
        <v>6310.3072047882852</v>
      </c>
      <c r="K64" s="185">
        <f t="shared" si="12"/>
        <v>5996.6618775729994</v>
      </c>
      <c r="L64" s="185">
        <f t="shared" si="12"/>
        <v>5634.7387482590439</v>
      </c>
      <c r="M64" s="185">
        <f t="shared" si="12"/>
        <v>5510.3890168880562</v>
      </c>
      <c r="N64" s="185">
        <f t="shared" si="12"/>
        <v>5612.5292649481335</v>
      </c>
      <c r="O64" s="185">
        <f t="shared" si="12"/>
        <v>5679.0036033308297</v>
      </c>
      <c r="P64" s="185">
        <f t="shared" si="12"/>
        <v>5565.6308802606736</v>
      </c>
      <c r="Q64" s="185">
        <f t="shared" si="12"/>
        <v>6022.1391366594225</v>
      </c>
    </row>
    <row r="65" spans="1:17" x14ac:dyDescent="0.25">
      <c r="A65" s="184" t="s">
        <v>103</v>
      </c>
      <c r="B65" s="188"/>
      <c r="C65" s="188"/>
      <c r="D65" s="188"/>
      <c r="E65" s="188"/>
      <c r="F65" s="188"/>
      <c r="G65" s="188"/>
      <c r="H65" s="188"/>
      <c r="I65" s="188"/>
      <c r="J65" s="188"/>
      <c r="K65" s="188"/>
      <c r="L65" s="188"/>
      <c r="M65" s="188"/>
      <c r="N65" s="188"/>
      <c r="O65" s="188"/>
      <c r="P65" s="188"/>
      <c r="Q65" s="188"/>
    </row>
    <row r="66" spans="1:17" x14ac:dyDescent="0.25">
      <c r="A66" s="110" t="s">
        <v>35</v>
      </c>
      <c r="B66" s="113">
        <f t="shared" ref="B66:Q66" si="13">IF(B$52=0,"",B$52/B$10)</f>
        <v>0.15298848942195772</v>
      </c>
      <c r="C66" s="113">
        <f t="shared" si="13"/>
        <v>0.27131382933090753</v>
      </c>
      <c r="D66" s="113">
        <f t="shared" si="13"/>
        <v>0.37653047566741893</v>
      </c>
      <c r="E66" s="113">
        <f t="shared" si="13"/>
        <v>0.42811761489201527</v>
      </c>
      <c r="F66" s="113">
        <f t="shared" si="13"/>
        <v>0.38221183939716868</v>
      </c>
      <c r="G66" s="113">
        <f t="shared" si="13"/>
        <v>0.35863823721036225</v>
      </c>
      <c r="H66" s="113">
        <f t="shared" si="13"/>
        <v>0.35476550605445262</v>
      </c>
      <c r="I66" s="113">
        <f t="shared" si="13"/>
        <v>0.36197737508405309</v>
      </c>
      <c r="J66" s="113">
        <f t="shared" si="13"/>
        <v>0.33825200105947167</v>
      </c>
      <c r="K66" s="113">
        <f t="shared" si="13"/>
        <v>0.3887739622943005</v>
      </c>
      <c r="L66" s="113">
        <f t="shared" si="13"/>
        <v>0.36886003618580043</v>
      </c>
      <c r="M66" s="113">
        <f t="shared" si="13"/>
        <v>0.32762195497381008</v>
      </c>
      <c r="N66" s="113">
        <f t="shared" si="13"/>
        <v>0.28795951824041538</v>
      </c>
      <c r="O66" s="113">
        <f t="shared" si="13"/>
        <v>0.28227686029892973</v>
      </c>
      <c r="P66" s="113">
        <f t="shared" si="13"/>
        <v>0.28723938705340063</v>
      </c>
      <c r="Q66" s="113">
        <f t="shared" si="13"/>
        <v>0.33056032954452153</v>
      </c>
    </row>
    <row r="67" spans="1:17" x14ac:dyDescent="0.25">
      <c r="A67" s="180" t="s">
        <v>56</v>
      </c>
      <c r="B67" s="182">
        <f t="shared" ref="B67:Q67" si="14">IF(B$53=0,"",B$53/B$11)</f>
        <v>0.14114922527237131</v>
      </c>
      <c r="C67" s="182">
        <f t="shared" si="14"/>
        <v>0.2503177654765546</v>
      </c>
      <c r="D67" s="182">
        <f t="shared" si="14"/>
        <v>0.34739204977250854</v>
      </c>
      <c r="E67" s="182">
        <f t="shared" si="14"/>
        <v>0.3949870339643366</v>
      </c>
      <c r="F67" s="182">
        <f t="shared" si="14"/>
        <v>0.35263375188993351</v>
      </c>
      <c r="G67" s="182">
        <f t="shared" si="14"/>
        <v>0.30364011793967349</v>
      </c>
      <c r="H67" s="182">
        <f t="shared" si="14"/>
        <v>0.31983536117302624</v>
      </c>
      <c r="I67" s="182">
        <f t="shared" si="14"/>
        <v>0.34629578745943629</v>
      </c>
      <c r="J67" s="182">
        <f t="shared" si="14"/>
        <v>0.33610311033929641</v>
      </c>
      <c r="K67" s="182">
        <f t="shared" si="14"/>
        <v>0.38630410917531449</v>
      </c>
      <c r="L67" s="182">
        <f t="shared" si="14"/>
        <v>0.3665166948121486</v>
      </c>
      <c r="M67" s="182">
        <f t="shared" si="14"/>
        <v>0.34485552332615943</v>
      </c>
      <c r="N67" s="182">
        <f t="shared" si="14"/>
        <v>0.30310676330432595</v>
      </c>
      <c r="O67" s="182">
        <f t="shared" si="14"/>
        <v>0.31357544463643072</v>
      </c>
      <c r="P67" s="182">
        <f t="shared" si="14"/>
        <v>0.28993903199744486</v>
      </c>
      <c r="Q67" s="182">
        <f t="shared" si="14"/>
        <v>0.3523036655885563</v>
      </c>
    </row>
    <row r="68" spans="1:17" x14ac:dyDescent="0.25">
      <c r="A68" s="108" t="s">
        <v>55</v>
      </c>
      <c r="B68" s="112">
        <f t="shared" ref="B68:Q68" si="15">IF(B$54=0,"",B$54/B$12)</f>
        <v>0.15032658206842212</v>
      </c>
      <c r="C68" s="112">
        <f t="shared" si="15"/>
        <v>0.26659313249848171</v>
      </c>
      <c r="D68" s="112">
        <f t="shared" si="15"/>
        <v>0.36997907271026598</v>
      </c>
      <c r="E68" s="112">
        <f t="shared" si="15"/>
        <v>0.3926196853107794</v>
      </c>
      <c r="F68" s="112">
        <f t="shared" si="15"/>
        <v>0.35052024697470424</v>
      </c>
      <c r="G68" s="112">
        <f t="shared" si="15"/>
        <v>0.30669399523697177</v>
      </c>
      <c r="H68" s="112">
        <f t="shared" si="15"/>
        <v>0.27210692710449191</v>
      </c>
      <c r="I68" s="112">
        <f t="shared" si="15"/>
        <v>0.28043688780754855</v>
      </c>
      <c r="J68" s="112">
        <f t="shared" si="15"/>
        <v>0.28164549053441434</v>
      </c>
      <c r="K68" s="112">
        <f t="shared" si="15"/>
        <v>0.32371259585877349</v>
      </c>
      <c r="L68" s="112">
        <f t="shared" si="15"/>
        <v>0.29196951041057528</v>
      </c>
      <c r="M68" s="112">
        <f t="shared" si="15"/>
        <v>0.27471408460541452</v>
      </c>
      <c r="N68" s="112">
        <f t="shared" si="15"/>
        <v>0.21741106768913779</v>
      </c>
      <c r="O68" s="112">
        <f t="shared" si="15"/>
        <v>0.22491999675722685</v>
      </c>
      <c r="P68" s="112">
        <f t="shared" si="15"/>
        <v>0.21886374836231662</v>
      </c>
      <c r="Q68" s="112">
        <f t="shared" si="15"/>
        <v>0.26594039540414494</v>
      </c>
    </row>
    <row r="69" spans="1:17" x14ac:dyDescent="0.25">
      <c r="A69" s="184" t="s">
        <v>102</v>
      </c>
      <c r="B69" s="188"/>
      <c r="C69" s="188"/>
      <c r="D69" s="188"/>
      <c r="E69" s="188"/>
      <c r="F69" s="188"/>
      <c r="G69" s="188"/>
      <c r="H69" s="188"/>
      <c r="I69" s="188"/>
      <c r="J69" s="188"/>
      <c r="K69" s="188"/>
      <c r="L69" s="188"/>
      <c r="M69" s="188"/>
      <c r="N69" s="188"/>
      <c r="O69" s="188"/>
      <c r="P69" s="188"/>
      <c r="Q69" s="188"/>
    </row>
    <row r="70" spans="1:17" x14ac:dyDescent="0.25">
      <c r="A70" s="110" t="s">
        <v>35</v>
      </c>
      <c r="B70" s="113">
        <f>IF(PPA_ued!B$5=0,"",PPA_ued!B$5/B$10)</f>
        <v>8.7447301965148411E-2</v>
      </c>
      <c r="C70" s="113">
        <f>IF(PPA_ued!C$5=0,"",PPA_ued!C$5/C$10)</f>
        <v>0.15642370904491895</v>
      </c>
      <c r="D70" s="113">
        <f>IF(PPA_ued!D$5=0,"",PPA_ued!D$5/D$10)</f>
        <v>0.2172346686353353</v>
      </c>
      <c r="E70" s="113">
        <f>IF(PPA_ued!E$5=0,"",PPA_ued!E$5/E$10)</f>
        <v>0.24705819945785257</v>
      </c>
      <c r="F70" s="113">
        <f>IF(PPA_ued!F$5=0,"",PPA_ued!F$5/F$10)</f>
        <v>0.22073093395455465</v>
      </c>
      <c r="G70" s="113">
        <f>IF(PPA_ued!G$5=0,"",PPA_ued!G$5/G$10)</f>
        <v>0.20708663115126533</v>
      </c>
      <c r="H70" s="113">
        <f>IF(PPA_ued!H$5=0,"",PPA_ued!H$5/H$10)</f>
        <v>0.20847886003403737</v>
      </c>
      <c r="I70" s="113">
        <f>IF(PPA_ued!I$5=0,"",PPA_ued!I$5/I$10)</f>
        <v>0.21600013764555026</v>
      </c>
      <c r="J70" s="113">
        <f>IF(PPA_ued!J$5=0,"",PPA_ued!J$5/J$10)</f>
        <v>0.20872555694895087</v>
      </c>
      <c r="K70" s="113">
        <f>IF(PPA_ued!K$5=0,"",PPA_ued!K$5/K$10)</f>
        <v>0.23967296745568734</v>
      </c>
      <c r="L70" s="113">
        <f>IF(PPA_ued!L$5=0,"",PPA_ued!L$5/L$10)</f>
        <v>0.22738702842006903</v>
      </c>
      <c r="M70" s="113">
        <f>IF(PPA_ued!M$5=0,"",PPA_ued!M$5/M$10)</f>
        <v>0.20638573380527839</v>
      </c>
      <c r="N70" s="113">
        <f>IF(PPA_ued!N$5=0,"",PPA_ued!N$5/N$10)</f>
        <v>0.18162628727662855</v>
      </c>
      <c r="O70" s="113">
        <f>IF(PPA_ued!O$5=0,"",PPA_ued!O$5/O$10)</f>
        <v>0.18283787685547492</v>
      </c>
      <c r="P70" s="113">
        <f>IF(PPA_ued!P$5=0,"",PPA_ued!P$5/P$10)</f>
        <v>0.18543811167957044</v>
      </c>
      <c r="Q70" s="113">
        <f>IF(PPA_ued!Q$5=0,"",PPA_ued!Q$5/Q$10)</f>
        <v>0.21936088360653916</v>
      </c>
    </row>
    <row r="71" spans="1:17" x14ac:dyDescent="0.25">
      <c r="A71" s="180" t="s">
        <v>56</v>
      </c>
      <c r="B71" s="182">
        <f>IF(PPA_ued!B$31=0,"",PPA_ued!B$31/B$11)</f>
        <v>8.2937290153955803E-2</v>
      </c>
      <c r="C71" s="182">
        <f>IF(PPA_ued!C$31=0,"",PPA_ued!C$31/C$11)</f>
        <v>0.14373054592256318</v>
      </c>
      <c r="D71" s="182">
        <f>IF(PPA_ued!D$31=0,"",PPA_ued!D$31/D$11)</f>
        <v>0.19892472382817494</v>
      </c>
      <c r="E71" s="182">
        <f>IF(PPA_ued!E$31=0,"",PPA_ued!E$31/E$11)</f>
        <v>0.22908380079709323</v>
      </c>
      <c r="F71" s="182">
        <f>IF(PPA_ued!F$31=0,"",PPA_ued!F$31/F$11)</f>
        <v>0.20223352210564008</v>
      </c>
      <c r="G71" s="182">
        <f>IF(PPA_ued!G$31=0,"",PPA_ued!G$31/G$11)</f>
        <v>0.17662098794758721</v>
      </c>
      <c r="H71" s="182">
        <f>IF(PPA_ued!H$31=0,"",PPA_ued!H$31/H$11)</f>
        <v>0.18996587324374845</v>
      </c>
      <c r="I71" s="182">
        <f>IF(PPA_ued!I$31=0,"",PPA_ued!I$31/I$11)</f>
        <v>0.20346091398850022</v>
      </c>
      <c r="J71" s="182">
        <f>IF(PPA_ued!J$31=0,"",PPA_ued!J$31/J$11)</f>
        <v>0.2019060856882782</v>
      </c>
      <c r="K71" s="182">
        <f>IF(PPA_ued!K$31=0,"",PPA_ued!K$31/K$11)</f>
        <v>0.22779137710032213</v>
      </c>
      <c r="L71" s="182">
        <f>IF(PPA_ued!L$31=0,"",PPA_ued!L$31/L$11)</f>
        <v>0.22166260509838462</v>
      </c>
      <c r="M71" s="182">
        <f>IF(PPA_ued!M$31=0,"",PPA_ued!M$31/M$11)</f>
        <v>0.20840438985242934</v>
      </c>
      <c r="N71" s="182">
        <f>IF(PPA_ued!N$31=0,"",PPA_ued!N$31/N$11)</f>
        <v>0.18866307757454109</v>
      </c>
      <c r="O71" s="182">
        <f>IF(PPA_ued!O$31=0,"",PPA_ued!O$31/O$11)</f>
        <v>0.19338289003757284</v>
      </c>
      <c r="P71" s="182">
        <f>IF(PPA_ued!P$31=0,"",PPA_ued!P$31/P$11)</f>
        <v>0.18206335928945144</v>
      </c>
      <c r="Q71" s="182">
        <f>IF(PPA_ued!Q$31=0,"",PPA_ued!Q$31/Q$11)</f>
        <v>0.22189429695203286</v>
      </c>
    </row>
    <row r="72" spans="1:17" x14ac:dyDescent="0.25">
      <c r="A72" s="108" t="s">
        <v>55</v>
      </c>
      <c r="B72" s="112">
        <f>IF(PPA_ued!B$81=0,"",PPA_ued!B$81/B$12)</f>
        <v>6.1909293336396415E-2</v>
      </c>
      <c r="C72" s="112">
        <f>IF(PPA_ued!C$81=0,"",PPA_ued!C$81/C$12)</f>
        <v>0.10962832200738327</v>
      </c>
      <c r="D72" s="112">
        <f>IF(PPA_ued!D$81=0,"",PPA_ued!D$81/D$12)</f>
        <v>0.15248877686249346</v>
      </c>
      <c r="E72" s="112">
        <f>IF(PPA_ued!E$81=0,"",PPA_ued!E$81/E$12)</f>
        <v>0.16374009713356921</v>
      </c>
      <c r="F72" s="112">
        <f>IF(PPA_ued!F$81=0,"",PPA_ued!F$81/F$12)</f>
        <v>0.1459114447991714</v>
      </c>
      <c r="G72" s="112">
        <f>IF(PPA_ued!G$81=0,"",PPA_ued!G$81/G$12)</f>
        <v>0.12908047379950288</v>
      </c>
      <c r="H72" s="112">
        <f>IF(PPA_ued!H$81=0,"",PPA_ued!H$81/H$12)</f>
        <v>0.11740010996628596</v>
      </c>
      <c r="I72" s="112">
        <f>IF(PPA_ued!I$81=0,"",PPA_ued!I$81/I$12)</f>
        <v>0.12206487952424822</v>
      </c>
      <c r="J72" s="112">
        <f>IF(PPA_ued!J$81=0,"",PPA_ued!J$81/J$12)</f>
        <v>0.1238666550183576</v>
      </c>
      <c r="K72" s="112">
        <f>IF(PPA_ued!K$81=0,"",PPA_ued!K$81/K$12)</f>
        <v>0.14271063994576236</v>
      </c>
      <c r="L72" s="112">
        <f>IF(PPA_ued!L$81=0,"",PPA_ued!L$81/L$12)</f>
        <v>0.12990865345950131</v>
      </c>
      <c r="M72" s="112">
        <f>IF(PPA_ued!M$81=0,"",PPA_ued!M$81/M$12)</f>
        <v>0.12232506673724537</v>
      </c>
      <c r="N72" s="112">
        <f>IF(PPA_ued!N$81=0,"",PPA_ued!N$81/N$12)</f>
        <v>0.10026558034365865</v>
      </c>
      <c r="O72" s="112">
        <f>IF(PPA_ued!O$81=0,"",PPA_ued!O$81/O$12)</f>
        <v>0.10378209523062083</v>
      </c>
      <c r="P72" s="112">
        <f>IF(PPA_ued!P$81=0,"",PPA_ued!P$81/P$12)</f>
        <v>0.10257445257955877</v>
      </c>
      <c r="Q72" s="112">
        <f>IF(PPA_ued!Q$81=0,"",PPA_ued!Q$81/Q$12)</f>
        <v>0.12435297059519843</v>
      </c>
    </row>
    <row r="73" spans="1:17" x14ac:dyDescent="0.25">
      <c r="A73" s="39" t="s">
        <v>60</v>
      </c>
      <c r="B73" s="111">
        <f t="shared" ref="B73:Q73" si="16">IF(B$51=0,"",B$56/B$51)</f>
        <v>2.5702431124002336</v>
      </c>
      <c r="C73" s="111">
        <f t="shared" si="16"/>
        <v>1.3468785046996452</v>
      </c>
      <c r="D73" s="111">
        <f t="shared" si="16"/>
        <v>1.247043768914317</v>
      </c>
      <c r="E73" s="111">
        <f t="shared" si="16"/>
        <v>1.0306059687154747</v>
      </c>
      <c r="F73" s="111">
        <f t="shared" si="16"/>
        <v>0.98138839731834304</v>
      </c>
      <c r="G73" s="111">
        <f t="shared" si="16"/>
        <v>0.95564770476693262</v>
      </c>
      <c r="H73" s="111">
        <f t="shared" si="16"/>
        <v>1.1228938133753887</v>
      </c>
      <c r="I73" s="111">
        <f t="shared" si="16"/>
        <v>0.96351469103072673</v>
      </c>
      <c r="J73" s="111">
        <f t="shared" si="16"/>
        <v>1.0451358034108322</v>
      </c>
      <c r="K73" s="111">
        <f t="shared" si="16"/>
        <v>0.92056070922621958</v>
      </c>
      <c r="L73" s="111">
        <f t="shared" si="16"/>
        <v>0.48423150669314891</v>
      </c>
      <c r="M73" s="111">
        <f t="shared" si="16"/>
        <v>0.43668533025667849</v>
      </c>
      <c r="N73" s="111">
        <f t="shared" si="16"/>
        <v>0.31525123694234425</v>
      </c>
      <c r="O73" s="111">
        <f t="shared" si="16"/>
        <v>0.33725301763448146</v>
      </c>
      <c r="P73" s="111">
        <f t="shared" si="16"/>
        <v>0.2315135085240877</v>
      </c>
      <c r="Q73" s="111">
        <f t="shared" si="16"/>
        <v>0.2374836571129296</v>
      </c>
    </row>
    <row r="74" spans="1:17" x14ac:dyDescent="0.25">
      <c r="A74" s="110" t="s">
        <v>35</v>
      </c>
      <c r="B74" s="109">
        <f t="shared" ref="B74:Q74" si="17">IF(B$52=0,"",B$57/B$52)</f>
        <v>2.7752205496162072</v>
      </c>
      <c r="C74" s="109">
        <f t="shared" si="17"/>
        <v>1.34770988274668E-2</v>
      </c>
      <c r="D74" s="109">
        <f t="shared" si="17"/>
        <v>1.2151986558097605E-2</v>
      </c>
      <c r="E74" s="109">
        <f t="shared" si="17"/>
        <v>3.107229185740721E-2</v>
      </c>
      <c r="F74" s="109">
        <f t="shared" si="17"/>
        <v>1.5836521490903692E-2</v>
      </c>
      <c r="G74" s="109">
        <f t="shared" si="17"/>
        <v>3.2828264693316879E-2</v>
      </c>
      <c r="H74" s="109">
        <f t="shared" si="17"/>
        <v>1.2116800359408864E-2</v>
      </c>
      <c r="I74" s="109">
        <f t="shared" si="17"/>
        <v>1.2383237814123897E-2</v>
      </c>
      <c r="J74" s="109">
        <f t="shared" si="17"/>
        <v>1.2012250522671542E-2</v>
      </c>
      <c r="K74" s="109">
        <f t="shared" si="17"/>
        <v>1.0583167479412242E-2</v>
      </c>
      <c r="L74" s="109">
        <f t="shared" si="17"/>
        <v>1.2642828697959551E-2</v>
      </c>
      <c r="M74" s="109">
        <f t="shared" si="17"/>
        <v>1.2206498564340596E-2</v>
      </c>
      <c r="N74" s="109">
        <f t="shared" si="17"/>
        <v>9.6267248109254324E-3</v>
      </c>
      <c r="O74" s="109">
        <f t="shared" si="17"/>
        <v>9.3253802389096259E-3</v>
      </c>
      <c r="P74" s="109">
        <f t="shared" si="17"/>
        <v>1.0013629877371656E-2</v>
      </c>
      <c r="Q74" s="109">
        <f t="shared" si="17"/>
        <v>1.1347318442969183E-2</v>
      </c>
    </row>
    <row r="75" spans="1:17" x14ac:dyDescent="0.25">
      <c r="A75" s="180" t="s">
        <v>56</v>
      </c>
      <c r="B75" s="178">
        <f t="shared" ref="B75:Q75" si="18">IF(B$53=0,"",B$58/B$53)</f>
        <v>2.4863945069964162</v>
      </c>
      <c r="C75" s="178">
        <f t="shared" si="18"/>
        <v>2.3584423778676982</v>
      </c>
      <c r="D75" s="178">
        <f t="shared" si="18"/>
        <v>2.1368943997783787</v>
      </c>
      <c r="E75" s="178">
        <f t="shared" si="18"/>
        <v>1.8315309780524205</v>
      </c>
      <c r="F75" s="178">
        <f t="shared" si="18"/>
        <v>1.6868448764297832</v>
      </c>
      <c r="G75" s="178">
        <f t="shared" si="18"/>
        <v>1.7512952898206346</v>
      </c>
      <c r="H75" s="178">
        <f t="shared" si="18"/>
        <v>2.0166809274033439</v>
      </c>
      <c r="I75" s="178">
        <f t="shared" si="18"/>
        <v>1.7048300160645717</v>
      </c>
      <c r="J75" s="178">
        <f t="shared" si="18"/>
        <v>1.851882006476236</v>
      </c>
      <c r="K75" s="178">
        <f t="shared" si="18"/>
        <v>1.6234797964495939</v>
      </c>
      <c r="L75" s="178">
        <f t="shared" si="18"/>
        <v>0.8813466965791048</v>
      </c>
      <c r="M75" s="178">
        <f t="shared" si="18"/>
        <v>0.83020842081377733</v>
      </c>
      <c r="N75" s="178">
        <f t="shared" si="18"/>
        <v>0.60174412693795565</v>
      </c>
      <c r="O75" s="178">
        <f t="shared" si="18"/>
        <v>0.62908666140069702</v>
      </c>
      <c r="P75" s="178">
        <f t="shared" si="18"/>
        <v>0.4327845909136166</v>
      </c>
      <c r="Q75" s="178">
        <f t="shared" si="18"/>
        <v>0.4240363986825551</v>
      </c>
    </row>
    <row r="76" spans="1:17" x14ac:dyDescent="0.25">
      <c r="A76" s="108" t="s">
        <v>55</v>
      </c>
      <c r="B76" s="107">
        <f t="shared" ref="B76:Q76" si="19">IF(B$54=0,"",B$59/B$54)</f>
        <v>0.19243542070831532</v>
      </c>
      <c r="C76" s="107">
        <f t="shared" si="19"/>
        <v>0.2057098535880329</v>
      </c>
      <c r="D76" s="107">
        <f t="shared" si="19"/>
        <v>0.18548379051545957</v>
      </c>
      <c r="E76" s="107">
        <f t="shared" si="19"/>
        <v>0.13755151257234075</v>
      </c>
      <c r="F76" s="107">
        <f t="shared" si="19"/>
        <v>0.15367398903187302</v>
      </c>
      <c r="G76" s="107">
        <f t="shared" si="19"/>
        <v>0.1465845772363388</v>
      </c>
      <c r="H76" s="107">
        <f t="shared" si="19"/>
        <v>0.18494672034381099</v>
      </c>
      <c r="I76" s="107">
        <f t="shared" si="19"/>
        <v>0.18901353104998916</v>
      </c>
      <c r="J76" s="107">
        <f t="shared" si="19"/>
        <v>0.1833509071882323</v>
      </c>
      <c r="K76" s="107">
        <f t="shared" si="19"/>
        <v>0.16153786957847296</v>
      </c>
      <c r="L76" s="107">
        <f t="shared" si="19"/>
        <v>0.19297583802645801</v>
      </c>
      <c r="M76" s="107">
        <f t="shared" si="19"/>
        <v>0.1863158432418347</v>
      </c>
      <c r="N76" s="107">
        <f t="shared" si="19"/>
        <v>0.14693905392693232</v>
      </c>
      <c r="O76" s="107">
        <f t="shared" si="19"/>
        <v>0.14233943285250614</v>
      </c>
      <c r="P76" s="107">
        <f t="shared" si="19"/>
        <v>0.15284464129332576</v>
      </c>
      <c r="Q76" s="107">
        <f t="shared" si="19"/>
        <v>0.17320161003514348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>
    <tabColor theme="4" tint="0.39997558519241921"/>
    <pageSetUpPr fitToPage="1"/>
  </sheetPr>
  <dimension ref="A1:Q159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2" width="9.7109375" style="14" customWidth="1"/>
    <col min="3" max="17" width="9.7109375" style="13" customWidth="1"/>
    <col min="18" max="16384" width="9.140625" style="13"/>
  </cols>
  <sheetData>
    <row r="1" spans="1:17" ht="12.75" x14ac:dyDescent="0.25">
      <c r="A1" s="12" t="s">
        <v>372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2" spans="1:17" x14ac:dyDescent="0.25">
      <c r="A2" s="40"/>
      <c r="B2" s="32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</row>
    <row r="3" spans="1:17" ht="12.75" x14ac:dyDescent="0.25">
      <c r="A3" s="80" t="s">
        <v>127</v>
      </c>
      <c r="B3" s="233"/>
      <c r="C3" s="233"/>
      <c r="D3" s="233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3"/>
      <c r="Q3" s="233"/>
    </row>
    <row r="4" spans="1:17" x14ac:dyDescent="0.25">
      <c r="A4" s="40"/>
      <c r="B4" s="32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</row>
    <row r="5" spans="1:17" ht="12.75" x14ac:dyDescent="0.25">
      <c r="A5" s="97" t="s">
        <v>35</v>
      </c>
      <c r="B5" s="96">
        <v>93.017001568550285</v>
      </c>
      <c r="C5" s="96">
        <v>182.05157948103894</v>
      </c>
      <c r="D5" s="96">
        <v>170.56830547734077</v>
      </c>
      <c r="E5" s="96">
        <v>205.06833753327533</v>
      </c>
      <c r="F5" s="96">
        <v>198.75015648652771</v>
      </c>
      <c r="G5" s="96">
        <v>218.4106864611106</v>
      </c>
      <c r="H5" s="96">
        <v>222.08320679008733</v>
      </c>
      <c r="I5" s="96">
        <v>240.35297705581121</v>
      </c>
      <c r="J5" s="96">
        <v>234.49319973447876</v>
      </c>
      <c r="K5" s="96">
        <v>267.75640331133064</v>
      </c>
      <c r="L5" s="96">
        <v>235.09663266338177</v>
      </c>
      <c r="M5" s="96">
        <v>234.65922524999144</v>
      </c>
      <c r="N5" s="96">
        <v>201.85962228653119</v>
      </c>
      <c r="O5" s="96">
        <v>197.87607906954975</v>
      </c>
      <c r="P5" s="96">
        <v>206.52511929139501</v>
      </c>
      <c r="Q5" s="96">
        <v>233.95076763183965</v>
      </c>
    </row>
    <row r="6" spans="1:17" x14ac:dyDescent="0.25">
      <c r="A6" s="132" t="s">
        <v>83</v>
      </c>
      <c r="B6" s="160">
        <v>0.41095523441742154</v>
      </c>
      <c r="C6" s="160">
        <v>0.80431585903740532</v>
      </c>
      <c r="D6" s="160">
        <v>0.75358199877002774</v>
      </c>
      <c r="E6" s="160">
        <v>0.90600541085460751</v>
      </c>
      <c r="F6" s="160">
        <v>0.87809127118795371</v>
      </c>
      <c r="G6" s="160">
        <v>0.96495278648331684</v>
      </c>
      <c r="H6" s="160">
        <v>0.98117822298682655</v>
      </c>
      <c r="I6" s="160">
        <v>1.0618952703619757</v>
      </c>
      <c r="J6" s="160">
        <v>1.0360063885219457</v>
      </c>
      <c r="K6" s="160">
        <v>1.1829654109897416</v>
      </c>
      <c r="L6" s="160">
        <v>1.0386723949140115</v>
      </c>
      <c r="M6" s="160">
        <v>1.0367399001756892</v>
      </c>
      <c r="N6" s="160">
        <v>0.89182909572760682</v>
      </c>
      <c r="O6" s="160">
        <v>0.87422953963634664</v>
      </c>
      <c r="P6" s="160">
        <v>0.91244156853339398</v>
      </c>
      <c r="Q6" s="160">
        <v>1.0336098877948039</v>
      </c>
    </row>
    <row r="7" spans="1:17" x14ac:dyDescent="0.25">
      <c r="A7" s="76" t="s">
        <v>82</v>
      </c>
      <c r="B7" s="159">
        <v>0.57533732818439021</v>
      </c>
      <c r="C7" s="159">
        <v>1.1260422026523675</v>
      </c>
      <c r="D7" s="159">
        <v>1.0550147982780389</v>
      </c>
      <c r="E7" s="159">
        <v>1.2684075751964505</v>
      </c>
      <c r="F7" s="159">
        <v>1.2293277796631352</v>
      </c>
      <c r="G7" s="159">
        <v>1.3509339010766437</v>
      </c>
      <c r="H7" s="159">
        <v>1.3736495121815573</v>
      </c>
      <c r="I7" s="159">
        <v>1.4866533785067662</v>
      </c>
      <c r="J7" s="159">
        <v>1.4504089439307242</v>
      </c>
      <c r="K7" s="159">
        <v>1.6561515753856384</v>
      </c>
      <c r="L7" s="159">
        <v>1.4541413528796161</v>
      </c>
      <c r="M7" s="159">
        <v>1.4514358602459649</v>
      </c>
      <c r="N7" s="159">
        <v>1.2485607340186495</v>
      </c>
      <c r="O7" s="159">
        <v>1.2239213554908852</v>
      </c>
      <c r="P7" s="159">
        <v>1.2774181959467517</v>
      </c>
      <c r="Q7" s="159">
        <v>1.4470538429127258</v>
      </c>
    </row>
    <row r="8" spans="1:17" x14ac:dyDescent="0.25">
      <c r="A8" s="76" t="s">
        <v>81</v>
      </c>
      <c r="B8" s="159">
        <v>3.2876418753393724</v>
      </c>
      <c r="C8" s="159">
        <v>6.4345268722992426</v>
      </c>
      <c r="D8" s="159">
        <v>6.0286559901602219</v>
      </c>
      <c r="E8" s="159">
        <v>7.2480432868368601</v>
      </c>
      <c r="F8" s="159">
        <v>7.0247301695036297</v>
      </c>
      <c r="G8" s="159">
        <v>7.7196222918665347</v>
      </c>
      <c r="H8" s="159">
        <v>7.8494257838946124</v>
      </c>
      <c r="I8" s="159">
        <v>8.4951621628958058</v>
      </c>
      <c r="J8" s="159">
        <v>8.2880511081755657</v>
      </c>
      <c r="K8" s="159">
        <v>9.4637232879179329</v>
      </c>
      <c r="L8" s="159">
        <v>8.3093791593120923</v>
      </c>
      <c r="M8" s="159">
        <v>8.2939192014055134</v>
      </c>
      <c r="N8" s="159">
        <v>7.1346327658208546</v>
      </c>
      <c r="O8" s="159">
        <v>6.9938363170907731</v>
      </c>
      <c r="P8" s="159">
        <v>7.2995325482671518</v>
      </c>
      <c r="Q8" s="159">
        <v>8.2688791023584312</v>
      </c>
    </row>
    <row r="9" spans="1:17" x14ac:dyDescent="0.25">
      <c r="A9" s="76" t="s">
        <v>80</v>
      </c>
      <c r="B9" s="159">
        <v>1.6438209376696862</v>
      </c>
      <c r="C9" s="159">
        <v>3.2172634361496213</v>
      </c>
      <c r="D9" s="159">
        <v>3.014327995080111</v>
      </c>
      <c r="E9" s="159">
        <v>3.62402164341843</v>
      </c>
      <c r="F9" s="159">
        <v>3.5123650847518149</v>
      </c>
      <c r="G9" s="159">
        <v>3.8598111459332674</v>
      </c>
      <c r="H9" s="159">
        <v>3.9247128919473062</v>
      </c>
      <c r="I9" s="159">
        <v>4.2475810814479029</v>
      </c>
      <c r="J9" s="159">
        <v>4.1440255540877828</v>
      </c>
      <c r="K9" s="159">
        <v>4.7318616439589665</v>
      </c>
      <c r="L9" s="159">
        <v>4.1546895796560461</v>
      </c>
      <c r="M9" s="159">
        <v>4.1469596007027567</v>
      </c>
      <c r="N9" s="159">
        <v>3.5673163829104273</v>
      </c>
      <c r="O9" s="159">
        <v>3.4969181585453866</v>
      </c>
      <c r="P9" s="159">
        <v>3.6497662741335759</v>
      </c>
      <c r="Q9" s="159">
        <v>4.1344395511792156</v>
      </c>
    </row>
    <row r="10" spans="1:17" x14ac:dyDescent="0.25">
      <c r="A10" s="129" t="s">
        <v>79</v>
      </c>
      <c r="B10" s="158">
        <v>0.98629256260181175</v>
      </c>
      <c r="C10" s="158">
        <v>1.9303580616897729</v>
      </c>
      <c r="D10" s="158">
        <v>1.8085967970480668</v>
      </c>
      <c r="E10" s="158">
        <v>2.1744129860510579</v>
      </c>
      <c r="F10" s="158">
        <v>2.1074190508510888</v>
      </c>
      <c r="G10" s="158">
        <v>2.3158866875599604</v>
      </c>
      <c r="H10" s="158">
        <v>2.3548277351683833</v>
      </c>
      <c r="I10" s="158">
        <v>2.5485486488687421</v>
      </c>
      <c r="J10" s="158">
        <v>2.4864153324526699</v>
      </c>
      <c r="K10" s="158">
        <v>2.8391169863753802</v>
      </c>
      <c r="L10" s="158">
        <v>2.4928137477936274</v>
      </c>
      <c r="M10" s="158">
        <v>2.4881757604216541</v>
      </c>
      <c r="N10" s="158">
        <v>2.1403898297462565</v>
      </c>
      <c r="O10" s="158">
        <v>2.0981508951272319</v>
      </c>
      <c r="P10" s="158">
        <v>2.1898597644801456</v>
      </c>
      <c r="Q10" s="158">
        <v>2.4806637307075299</v>
      </c>
    </row>
    <row r="11" spans="1:17" x14ac:dyDescent="0.25">
      <c r="A11" s="92" t="s">
        <v>125</v>
      </c>
      <c r="B11" s="91">
        <v>8.5512443010753291E-3</v>
      </c>
      <c r="C11" s="91">
        <v>1.4193760365053258E-2</v>
      </c>
      <c r="D11" s="91">
        <v>1.3750527728434801E-2</v>
      </c>
      <c r="E11" s="91">
        <v>0</v>
      </c>
      <c r="F11" s="91">
        <v>0</v>
      </c>
      <c r="G11" s="91">
        <v>0</v>
      </c>
      <c r="H11" s="91">
        <v>0</v>
      </c>
      <c r="I11" s="91">
        <v>0</v>
      </c>
      <c r="J11" s="91">
        <v>0</v>
      </c>
      <c r="K11" s="91">
        <v>0</v>
      </c>
      <c r="L11" s="91">
        <v>0</v>
      </c>
      <c r="M11" s="91">
        <v>0</v>
      </c>
      <c r="N11" s="91">
        <v>0</v>
      </c>
      <c r="O11" s="91">
        <v>0</v>
      </c>
      <c r="P11" s="91">
        <v>0</v>
      </c>
      <c r="Q11" s="91">
        <v>0</v>
      </c>
    </row>
    <row r="12" spans="1:17" x14ac:dyDescent="0.25">
      <c r="A12" s="92" t="s">
        <v>26</v>
      </c>
      <c r="B12" s="91">
        <v>0.48798437542524598</v>
      </c>
      <c r="C12" s="91">
        <v>1.0258419080982095</v>
      </c>
      <c r="D12" s="91">
        <v>0.86430873385087248</v>
      </c>
      <c r="E12" s="91">
        <v>0.78679251975075859</v>
      </c>
      <c r="F12" s="91">
        <v>0.85468755919161332</v>
      </c>
      <c r="G12" s="91">
        <v>0.89878565375226682</v>
      </c>
      <c r="H12" s="91">
        <v>1.1501153709740892</v>
      </c>
      <c r="I12" s="91">
        <v>1.2723805230257879</v>
      </c>
      <c r="J12" s="91">
        <v>1.2040018897673519</v>
      </c>
      <c r="K12" s="91">
        <v>1.214474510018253</v>
      </c>
      <c r="L12" s="91">
        <v>1.2673729656246888</v>
      </c>
      <c r="M12" s="91">
        <v>1.2202040467675985</v>
      </c>
      <c r="N12" s="91">
        <v>0.82806619139488669</v>
      </c>
      <c r="O12" s="91">
        <v>0.78623498166223016</v>
      </c>
      <c r="P12" s="91">
        <v>0.88144248926664337</v>
      </c>
      <c r="Q12" s="91">
        <v>1.131802032546438</v>
      </c>
    </row>
    <row r="13" spans="1:17" x14ac:dyDescent="0.25">
      <c r="A13" s="92" t="s">
        <v>126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2" t="s">
        <v>21</v>
      </c>
      <c r="B14" s="157">
        <v>0.48975694287549043</v>
      </c>
      <c r="C14" s="157">
        <v>0.89032239322651008</v>
      </c>
      <c r="D14" s="157">
        <v>0.9305375354687595</v>
      </c>
      <c r="E14" s="157">
        <v>1.3876204663002993</v>
      </c>
      <c r="F14" s="157">
        <v>1.2527314916594756</v>
      </c>
      <c r="G14" s="157">
        <v>1.4171010338076935</v>
      </c>
      <c r="H14" s="157">
        <v>1.2047123641942943</v>
      </c>
      <c r="I14" s="157">
        <v>1.2761681258429542</v>
      </c>
      <c r="J14" s="157">
        <v>1.282413442685318</v>
      </c>
      <c r="K14" s="157">
        <v>1.6246424763571272</v>
      </c>
      <c r="L14" s="157">
        <v>1.2254407821689386</v>
      </c>
      <c r="M14" s="157">
        <v>1.2679717136540556</v>
      </c>
      <c r="N14" s="157">
        <v>1.3123236383513697</v>
      </c>
      <c r="O14" s="157">
        <v>1.3119159134650016</v>
      </c>
      <c r="P14" s="157">
        <v>1.3084172752135022</v>
      </c>
      <c r="Q14" s="157">
        <v>1.3488616981610919</v>
      </c>
    </row>
    <row r="15" spans="1:17" x14ac:dyDescent="0.25">
      <c r="A15" s="156" t="s">
        <v>241</v>
      </c>
      <c r="B15" s="155">
        <v>4.0758911501408361</v>
      </c>
      <c r="C15" s="155">
        <v>4.5589136505792558</v>
      </c>
      <c r="D15" s="155">
        <v>4.6971895720665406</v>
      </c>
      <c r="E15" s="155">
        <v>5.5278928899730859</v>
      </c>
      <c r="F15" s="155">
        <v>6.1720390489203281</v>
      </c>
      <c r="G15" s="155">
        <v>6.5796678651817651</v>
      </c>
      <c r="H15" s="155">
        <v>7.8915133464522311</v>
      </c>
      <c r="I15" s="155">
        <v>7.1332611098847956</v>
      </c>
      <c r="J15" s="155">
        <v>7.7392494908956611</v>
      </c>
      <c r="K15" s="155">
        <v>7.4304355877012176</v>
      </c>
      <c r="L15" s="155">
        <v>6.7395047183065504</v>
      </c>
      <c r="M15" s="155">
        <v>6.6840897556445062</v>
      </c>
      <c r="N15" s="155">
        <v>6.6444573256981823</v>
      </c>
      <c r="O15" s="155">
        <v>7.755270189125941</v>
      </c>
      <c r="P15" s="155">
        <v>4.9599679414986966</v>
      </c>
      <c r="Q15" s="155">
        <v>4.6609642430821081</v>
      </c>
    </row>
    <row r="16" spans="1:17" x14ac:dyDescent="0.25">
      <c r="A16" s="156" t="s">
        <v>240</v>
      </c>
      <c r="B16" s="206">
        <v>72.979526590994965</v>
      </c>
      <c r="C16" s="206">
        <v>153.84924017512188</v>
      </c>
      <c r="D16" s="206">
        <v>142.77273927690104</v>
      </c>
      <c r="E16" s="206">
        <v>172.03534731878247</v>
      </c>
      <c r="F16" s="206">
        <v>164.11054175071575</v>
      </c>
      <c r="G16" s="206">
        <v>180.99832763816082</v>
      </c>
      <c r="H16" s="206">
        <v>180.17120297200708</v>
      </c>
      <c r="I16" s="206">
        <v>199.52818404854577</v>
      </c>
      <c r="J16" s="206">
        <v>192.15071071442412</v>
      </c>
      <c r="K16" s="206">
        <v>223.94006973522136</v>
      </c>
      <c r="L16" s="206">
        <v>195.93075455872753</v>
      </c>
      <c r="M16" s="206">
        <v>195.70437238107431</v>
      </c>
      <c r="N16" s="206">
        <v>165.46697542883555</v>
      </c>
      <c r="O16" s="206">
        <v>158.19981886092006</v>
      </c>
      <c r="P16" s="206">
        <v>175.21398201742716</v>
      </c>
      <c r="Q16" s="206">
        <v>201.56745895584464</v>
      </c>
    </row>
    <row r="17" spans="1:17" x14ac:dyDescent="0.25">
      <c r="A17" s="152" t="s">
        <v>249</v>
      </c>
      <c r="B17" s="264">
        <v>63.097721531355312</v>
      </c>
      <c r="C17" s="264">
        <v>142.79636993907602</v>
      </c>
      <c r="D17" s="264">
        <v>131.38462561794577</v>
      </c>
      <c r="E17" s="264">
        <v>158.63323280760505</v>
      </c>
      <c r="F17" s="264">
        <v>149.14672538388101</v>
      </c>
      <c r="G17" s="264">
        <v>165.04623451156812</v>
      </c>
      <c r="H17" s="264">
        <v>161.03860260497055</v>
      </c>
      <c r="I17" s="264">
        <v>182.2339303183021</v>
      </c>
      <c r="J17" s="264">
        <v>173.38726685398055</v>
      </c>
      <c r="K17" s="264">
        <v>205.92533055767112</v>
      </c>
      <c r="L17" s="264">
        <v>179.59114455159431</v>
      </c>
      <c r="M17" s="264">
        <v>179.49911332646704</v>
      </c>
      <c r="N17" s="264">
        <v>149.35780332364445</v>
      </c>
      <c r="O17" s="264">
        <v>139.39753357635615</v>
      </c>
      <c r="P17" s="264">
        <v>163.18877464694606</v>
      </c>
      <c r="Q17" s="264">
        <v>190.26717189138347</v>
      </c>
    </row>
    <row r="18" spans="1:17" x14ac:dyDescent="0.25">
      <c r="A18" s="150" t="s">
        <v>33</v>
      </c>
      <c r="B18" s="87">
        <v>63.097721531355312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0</v>
      </c>
      <c r="I18" s="87">
        <v>0</v>
      </c>
      <c r="J18" s="87">
        <v>0</v>
      </c>
      <c r="K18" s="87">
        <v>0</v>
      </c>
      <c r="L18" s="87">
        <v>0</v>
      </c>
      <c r="M18" s="87">
        <v>0</v>
      </c>
      <c r="N18" s="87">
        <v>0</v>
      </c>
      <c r="O18" s="87">
        <v>0</v>
      </c>
      <c r="P18" s="87">
        <v>0</v>
      </c>
      <c r="Q18" s="87">
        <v>0</v>
      </c>
    </row>
    <row r="19" spans="1:17" x14ac:dyDescent="0.25">
      <c r="A19" s="150" t="s">
        <v>31</v>
      </c>
      <c r="B19" s="87">
        <v>0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0</v>
      </c>
      <c r="I19" s="87">
        <v>0</v>
      </c>
      <c r="J19" s="87">
        <v>0</v>
      </c>
      <c r="K19" s="87">
        <v>0</v>
      </c>
      <c r="L19" s="87">
        <v>0</v>
      </c>
      <c r="M19" s="87">
        <v>0</v>
      </c>
      <c r="N19" s="87">
        <v>0</v>
      </c>
      <c r="O19" s="87">
        <v>0</v>
      </c>
      <c r="P19" s="87">
        <v>0</v>
      </c>
      <c r="Q19" s="87">
        <v>0</v>
      </c>
    </row>
    <row r="20" spans="1:17" x14ac:dyDescent="0.25">
      <c r="A20" s="150" t="s">
        <v>30</v>
      </c>
      <c r="B20" s="87">
        <v>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0</v>
      </c>
      <c r="I20" s="87">
        <v>0</v>
      </c>
      <c r="J20" s="87">
        <v>0</v>
      </c>
      <c r="K20" s="87">
        <v>0</v>
      </c>
      <c r="L20" s="87">
        <v>0</v>
      </c>
      <c r="M20" s="87">
        <v>0</v>
      </c>
      <c r="N20" s="87">
        <v>0</v>
      </c>
      <c r="O20" s="87">
        <v>0</v>
      </c>
      <c r="P20" s="87">
        <v>0</v>
      </c>
      <c r="Q20" s="87">
        <v>0</v>
      </c>
    </row>
    <row r="21" spans="1:17" x14ac:dyDescent="0.25">
      <c r="A21" s="150" t="s">
        <v>125</v>
      </c>
      <c r="B21" s="87">
        <v>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0</v>
      </c>
      <c r="I21" s="87">
        <v>0</v>
      </c>
      <c r="J21" s="87">
        <v>0</v>
      </c>
      <c r="K21" s="87">
        <v>0</v>
      </c>
      <c r="L21" s="87">
        <v>0</v>
      </c>
      <c r="M21" s="87">
        <v>0</v>
      </c>
      <c r="N21" s="87">
        <v>0</v>
      </c>
      <c r="O21" s="87">
        <v>0</v>
      </c>
      <c r="P21" s="87">
        <v>0</v>
      </c>
      <c r="Q21" s="87">
        <v>0</v>
      </c>
    </row>
    <row r="22" spans="1:17" x14ac:dyDescent="0.25">
      <c r="A22" s="150" t="s">
        <v>29</v>
      </c>
      <c r="B22" s="87">
        <v>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0</v>
      </c>
      <c r="I22" s="87">
        <v>0</v>
      </c>
      <c r="J22" s="87">
        <v>0</v>
      </c>
      <c r="K22" s="87">
        <v>0</v>
      </c>
      <c r="L22" s="87">
        <v>0</v>
      </c>
      <c r="M22" s="87">
        <v>0</v>
      </c>
      <c r="N22" s="87">
        <v>0</v>
      </c>
      <c r="O22" s="87">
        <v>0</v>
      </c>
      <c r="P22" s="87">
        <v>0</v>
      </c>
      <c r="Q22" s="87">
        <v>0</v>
      </c>
    </row>
    <row r="23" spans="1:17" x14ac:dyDescent="0.25">
      <c r="A23" s="150" t="s">
        <v>28</v>
      </c>
      <c r="B23" s="87">
        <v>0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0</v>
      </c>
      <c r="I23" s="87">
        <v>0</v>
      </c>
      <c r="J23" s="87">
        <v>0</v>
      </c>
      <c r="K23" s="87">
        <v>0</v>
      </c>
      <c r="L23" s="87">
        <v>0</v>
      </c>
      <c r="M23" s="87">
        <v>0</v>
      </c>
      <c r="N23" s="87">
        <v>0</v>
      </c>
      <c r="O23" s="87">
        <v>0</v>
      </c>
      <c r="P23" s="87">
        <v>0</v>
      </c>
      <c r="Q23" s="87">
        <v>0</v>
      </c>
    </row>
    <row r="24" spans="1:17" x14ac:dyDescent="0.25">
      <c r="A24" s="150" t="s">
        <v>26</v>
      </c>
      <c r="B24" s="87">
        <v>0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0</v>
      </c>
      <c r="I24" s="87">
        <v>0</v>
      </c>
      <c r="J24" s="87">
        <v>0</v>
      </c>
      <c r="K24" s="87">
        <v>0</v>
      </c>
      <c r="L24" s="87">
        <v>0</v>
      </c>
      <c r="M24" s="87">
        <v>0</v>
      </c>
      <c r="N24" s="87">
        <v>0</v>
      </c>
      <c r="O24" s="87">
        <v>0</v>
      </c>
      <c r="P24" s="87">
        <v>0</v>
      </c>
      <c r="Q24" s="87">
        <v>0</v>
      </c>
    </row>
    <row r="25" spans="1:17" x14ac:dyDescent="0.25">
      <c r="A25" s="150" t="s">
        <v>25</v>
      </c>
      <c r="B25" s="87">
        <v>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0</v>
      </c>
      <c r="I25" s="87">
        <v>0</v>
      </c>
      <c r="J25" s="87">
        <v>0</v>
      </c>
      <c r="K25" s="87">
        <v>0</v>
      </c>
      <c r="L25" s="87">
        <v>0</v>
      </c>
      <c r="M25" s="87">
        <v>0</v>
      </c>
      <c r="N25" s="87">
        <v>0</v>
      </c>
      <c r="O25" s="87">
        <v>0</v>
      </c>
      <c r="P25" s="87">
        <v>0</v>
      </c>
      <c r="Q25" s="87">
        <v>0</v>
      </c>
    </row>
    <row r="26" spans="1:17" x14ac:dyDescent="0.25">
      <c r="A26" s="150" t="s">
        <v>86</v>
      </c>
      <c r="B26" s="87">
        <v>0</v>
      </c>
      <c r="C26" s="87">
        <v>142.79636993907602</v>
      </c>
      <c r="D26" s="87">
        <v>131.38462561794577</v>
      </c>
      <c r="E26" s="87">
        <v>158.63323280760505</v>
      </c>
      <c r="F26" s="87">
        <v>149.14672538388101</v>
      </c>
      <c r="G26" s="87">
        <v>165.04623451156812</v>
      </c>
      <c r="H26" s="87">
        <v>161.03860260497055</v>
      </c>
      <c r="I26" s="87">
        <v>182.2339303183021</v>
      </c>
      <c r="J26" s="87">
        <v>173.38726685398055</v>
      </c>
      <c r="K26" s="87">
        <v>205.92533055767112</v>
      </c>
      <c r="L26" s="87">
        <v>179.59114455159431</v>
      </c>
      <c r="M26" s="87">
        <v>179.49911332646704</v>
      </c>
      <c r="N26" s="87">
        <v>149.35780332364445</v>
      </c>
      <c r="O26" s="87">
        <v>139.39753357635615</v>
      </c>
      <c r="P26" s="87">
        <v>163.18877464694606</v>
      </c>
      <c r="Q26" s="87">
        <v>190.26717189138347</v>
      </c>
    </row>
    <row r="27" spans="1:17" x14ac:dyDescent="0.25">
      <c r="A27" s="150" t="s">
        <v>22</v>
      </c>
      <c r="B27" s="87">
        <v>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0</v>
      </c>
      <c r="M27" s="87">
        <v>0</v>
      </c>
      <c r="N27" s="87">
        <v>0</v>
      </c>
      <c r="O27" s="87">
        <v>0</v>
      </c>
      <c r="P27" s="87">
        <v>0</v>
      </c>
      <c r="Q27" s="87">
        <v>0</v>
      </c>
    </row>
    <row r="28" spans="1:17" x14ac:dyDescent="0.25">
      <c r="A28" s="152" t="s">
        <v>248</v>
      </c>
      <c r="B28" s="151">
        <v>9.8818050596396532</v>
      </c>
      <c r="C28" s="151">
        <v>11.052870236045859</v>
      </c>
      <c r="D28" s="151">
        <v>11.38811365895527</v>
      </c>
      <c r="E28" s="151">
        <v>13.402114511177414</v>
      </c>
      <c r="F28" s="151">
        <v>14.963816366834761</v>
      </c>
      <c r="G28" s="151">
        <v>15.952093126592688</v>
      </c>
      <c r="H28" s="151">
        <v>19.132600367036531</v>
      </c>
      <c r="I28" s="151">
        <v>17.294253730243675</v>
      </c>
      <c r="J28" s="151">
        <v>18.763443860443569</v>
      </c>
      <c r="K28" s="151">
        <v>18.01473917755024</v>
      </c>
      <c r="L28" s="151">
        <v>16.339610007133231</v>
      </c>
      <c r="M28" s="151">
        <v>16.205259054607279</v>
      </c>
      <c r="N28" s="151">
        <v>16.109172105191107</v>
      </c>
      <c r="O28" s="151">
        <v>18.802285284563904</v>
      </c>
      <c r="P28" s="151">
        <v>12.025207370481107</v>
      </c>
      <c r="Q28" s="151">
        <v>11.300287064461177</v>
      </c>
    </row>
    <row r="29" spans="1:17" x14ac:dyDescent="0.25">
      <c r="A29" s="243" t="s">
        <v>239</v>
      </c>
      <c r="B29" s="278">
        <v>9.0575358892018194</v>
      </c>
      <c r="C29" s="278">
        <v>10.130919223509414</v>
      </c>
      <c r="D29" s="278">
        <v>10.438199049036713</v>
      </c>
      <c r="E29" s="278">
        <v>12.284206422162361</v>
      </c>
      <c r="F29" s="278">
        <v>13.715642330934003</v>
      </c>
      <c r="G29" s="278">
        <v>14.621484144848305</v>
      </c>
      <c r="H29" s="278">
        <v>17.536696325449327</v>
      </c>
      <c r="I29" s="278">
        <v>15.851691355299478</v>
      </c>
      <c r="J29" s="278">
        <v>17.198332201990286</v>
      </c>
      <c r="K29" s="278">
        <v>16.512079083780414</v>
      </c>
      <c r="L29" s="278">
        <v>14.976677151792272</v>
      </c>
      <c r="M29" s="278">
        <v>14.853532790321061</v>
      </c>
      <c r="N29" s="278">
        <v>14.765460723773675</v>
      </c>
      <c r="O29" s="278">
        <v>17.23393375361313</v>
      </c>
      <c r="P29" s="278">
        <v>11.022150981108169</v>
      </c>
      <c r="Q29" s="278">
        <v>10.357698317960194</v>
      </c>
    </row>
    <row r="30" spans="1:17" x14ac:dyDescent="0.25">
      <c r="A30" s="40"/>
      <c r="B30" s="32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</row>
    <row r="31" spans="1:17" ht="12.75" x14ac:dyDescent="0.25">
      <c r="A31" s="97" t="s">
        <v>34</v>
      </c>
      <c r="B31" s="96">
        <v>130.56303337694342</v>
      </c>
      <c r="C31" s="96">
        <v>247.31395229083589</v>
      </c>
      <c r="D31" s="96">
        <v>246.64835533848105</v>
      </c>
      <c r="E31" s="96">
        <v>266.22126089196286</v>
      </c>
      <c r="F31" s="96">
        <v>281.40173400816684</v>
      </c>
      <c r="G31" s="96">
        <v>260.52322119223987</v>
      </c>
      <c r="H31" s="96">
        <v>284.01380072164739</v>
      </c>
      <c r="I31" s="96">
        <v>316.86064552538426</v>
      </c>
      <c r="J31" s="96">
        <v>309.70221102214458</v>
      </c>
      <c r="K31" s="96">
        <v>355.778358468281</v>
      </c>
      <c r="L31" s="96">
        <v>286.01496796360834</v>
      </c>
      <c r="M31" s="96">
        <v>258.07607943636475</v>
      </c>
      <c r="N31" s="96">
        <v>219.14618986902769</v>
      </c>
      <c r="O31" s="96">
        <v>226.71504647213951</v>
      </c>
      <c r="P31" s="96">
        <v>229.92165237397387</v>
      </c>
      <c r="Q31" s="96">
        <v>286.14456022768132</v>
      </c>
    </row>
    <row r="32" spans="1:17" x14ac:dyDescent="0.25">
      <c r="A32" s="132" t="s">
        <v>83</v>
      </c>
      <c r="B32" s="160">
        <v>0.48147887053527827</v>
      </c>
      <c r="C32" s="160">
        <v>0.91202264022793056</v>
      </c>
      <c r="D32" s="160">
        <v>0.90956811033104668</v>
      </c>
      <c r="E32" s="160">
        <v>0.98174734985420176</v>
      </c>
      <c r="F32" s="160">
        <v>1.0377285633809996</v>
      </c>
      <c r="G32" s="160">
        <v>0.96073462023289169</v>
      </c>
      <c r="H32" s="160">
        <v>1.0473611132570309</v>
      </c>
      <c r="I32" s="160">
        <v>1.1684908184094207</v>
      </c>
      <c r="J32" s="160">
        <v>1.142092573283866</v>
      </c>
      <c r="K32" s="160">
        <v>1.3120081371091501</v>
      </c>
      <c r="L32" s="160">
        <v>1.0547408417949686</v>
      </c>
      <c r="M32" s="160">
        <v>0.95171026610918785</v>
      </c>
      <c r="N32" s="160">
        <v>0.80814804352486946</v>
      </c>
      <c r="O32" s="160">
        <v>0.8360598071707751</v>
      </c>
      <c r="P32" s="160">
        <v>0.84788484637164596</v>
      </c>
      <c r="Q32" s="160">
        <v>1.055218740747851</v>
      </c>
    </row>
    <row r="33" spans="1:17" x14ac:dyDescent="0.25">
      <c r="A33" s="76" t="s">
        <v>82</v>
      </c>
      <c r="B33" s="159">
        <v>0.68325469751326517</v>
      </c>
      <c r="C33" s="159">
        <v>1.2942286594662227</v>
      </c>
      <c r="D33" s="159">
        <v>1.2907454970994749</v>
      </c>
      <c r="E33" s="159">
        <v>1.3931732618159276</v>
      </c>
      <c r="F33" s="159">
        <v>1.4726148104599095</v>
      </c>
      <c r="G33" s="159">
        <v>1.3633546195038051</v>
      </c>
      <c r="H33" s="159">
        <v>1.4862841225618346</v>
      </c>
      <c r="I33" s="159">
        <v>1.6581762763374657</v>
      </c>
      <c r="J33" s="159">
        <v>1.6207151828359174</v>
      </c>
      <c r="K33" s="159">
        <v>1.8618381360304628</v>
      </c>
      <c r="L33" s="159">
        <v>1.4967565118991135</v>
      </c>
      <c r="M33" s="159">
        <v>1.3505483828766631</v>
      </c>
      <c r="N33" s="159">
        <v>1.1468228011971791</v>
      </c>
      <c r="O33" s="159">
        <v>1.1864316912108639</v>
      </c>
      <c r="P33" s="159">
        <v>1.2032123104170427</v>
      </c>
      <c r="Q33" s="159">
        <v>1.4974346864244683</v>
      </c>
    </row>
    <row r="34" spans="1:17" x14ac:dyDescent="0.25">
      <c r="A34" s="76" t="s">
        <v>81</v>
      </c>
      <c r="B34" s="159">
        <v>2.4312916901733179</v>
      </c>
      <c r="C34" s="159">
        <v>4.605379804041946</v>
      </c>
      <c r="D34" s="159">
        <v>4.5929853283821078</v>
      </c>
      <c r="E34" s="159">
        <v>4.9574640126919283</v>
      </c>
      <c r="F34" s="159">
        <v>5.2401486071419541</v>
      </c>
      <c r="G34" s="159">
        <v>4.8513574355552125</v>
      </c>
      <c r="H34" s="159">
        <v>5.2887894508050168</v>
      </c>
      <c r="I34" s="159">
        <v>5.9004500315543673</v>
      </c>
      <c r="J34" s="159">
        <v>5.7671485765236081</v>
      </c>
      <c r="K34" s="159">
        <v>6.6251598489606573</v>
      </c>
      <c r="L34" s="159">
        <v>5.3260543730436103</v>
      </c>
      <c r="M34" s="159">
        <v>4.8057877573557315</v>
      </c>
      <c r="N34" s="159">
        <v>4.0808511918029735</v>
      </c>
      <c r="O34" s="159">
        <v>4.221795360204232</v>
      </c>
      <c r="P34" s="159">
        <v>4.2815074707545637</v>
      </c>
      <c r="Q34" s="159">
        <v>3.8284675874627476</v>
      </c>
    </row>
    <row r="35" spans="1:17" x14ac:dyDescent="0.25">
      <c r="A35" s="76" t="s">
        <v>80</v>
      </c>
      <c r="B35" s="159">
        <v>1.9259154821411131</v>
      </c>
      <c r="C35" s="159">
        <v>3.6480905609117222</v>
      </c>
      <c r="D35" s="159">
        <v>3.6382724413241867</v>
      </c>
      <c r="E35" s="159">
        <v>3.926989399416807</v>
      </c>
      <c r="F35" s="159">
        <v>4.1509142535239985</v>
      </c>
      <c r="G35" s="159">
        <v>3.8429384809315668</v>
      </c>
      <c r="H35" s="159">
        <v>4.1894444530281234</v>
      </c>
      <c r="I35" s="159">
        <v>4.6739632736376828</v>
      </c>
      <c r="J35" s="159">
        <v>4.5683702931354642</v>
      </c>
      <c r="K35" s="159">
        <v>5.2480325484366004</v>
      </c>
      <c r="L35" s="159">
        <v>4.2189633671798745</v>
      </c>
      <c r="M35" s="159">
        <v>3.8068410644367514</v>
      </c>
      <c r="N35" s="159">
        <v>3.2325921740994779</v>
      </c>
      <c r="O35" s="159">
        <v>3.3442392286831004</v>
      </c>
      <c r="P35" s="159">
        <v>3.3915393854865838</v>
      </c>
      <c r="Q35" s="159">
        <v>3.2208749629914042</v>
      </c>
    </row>
    <row r="36" spans="1:17" x14ac:dyDescent="0.25">
      <c r="A36" s="129" t="s">
        <v>79</v>
      </c>
      <c r="B36" s="158">
        <v>1.1555492892846679</v>
      </c>
      <c r="C36" s="158">
        <v>2.1888543365470334</v>
      </c>
      <c r="D36" s="158">
        <v>2.1829634647945122</v>
      </c>
      <c r="E36" s="158">
        <v>2.3561936396500842</v>
      </c>
      <c r="F36" s="158">
        <v>2.4905485521143991</v>
      </c>
      <c r="G36" s="158">
        <v>2.30576308855894</v>
      </c>
      <c r="H36" s="158">
        <v>2.5136666718168739</v>
      </c>
      <c r="I36" s="158">
        <v>2.8043779641826099</v>
      </c>
      <c r="J36" s="158">
        <v>2.7410221758812785</v>
      </c>
      <c r="K36" s="158">
        <v>3.1488195290619605</v>
      </c>
      <c r="L36" s="158">
        <v>2.5313780203079244</v>
      </c>
      <c r="M36" s="158">
        <v>2.2841046386620509</v>
      </c>
      <c r="N36" s="158">
        <v>1.9395553044596872</v>
      </c>
      <c r="O36" s="158">
        <v>2.0065435372098603</v>
      </c>
      <c r="P36" s="158">
        <v>2.0349236312919503</v>
      </c>
      <c r="Q36" s="158">
        <v>1.5325249777948424</v>
      </c>
    </row>
    <row r="37" spans="1:17" x14ac:dyDescent="0.25">
      <c r="A37" s="92" t="s">
        <v>125</v>
      </c>
      <c r="B37" s="91">
        <v>1.0018715185827167E-2</v>
      </c>
      <c r="C37" s="91">
        <v>1.6094461718547823E-2</v>
      </c>
      <c r="D37" s="91">
        <v>1.6596789125033096E-2</v>
      </c>
      <c r="E37" s="91">
        <v>0</v>
      </c>
      <c r="F37" s="91">
        <v>0</v>
      </c>
      <c r="G37" s="91">
        <v>0</v>
      </c>
      <c r="H37" s="91">
        <v>0</v>
      </c>
      <c r="I37" s="91">
        <v>0</v>
      </c>
      <c r="J37" s="91">
        <v>0</v>
      </c>
      <c r="K37" s="91">
        <v>0</v>
      </c>
      <c r="L37" s="91">
        <v>0</v>
      </c>
      <c r="M37" s="91">
        <v>0</v>
      </c>
      <c r="N37" s="91">
        <v>0</v>
      </c>
      <c r="O37" s="91">
        <v>0</v>
      </c>
      <c r="P37" s="91">
        <v>0</v>
      </c>
      <c r="Q37" s="91">
        <v>0</v>
      </c>
    </row>
    <row r="38" spans="1:17" x14ac:dyDescent="0.25">
      <c r="A38" s="92" t="s">
        <v>26</v>
      </c>
      <c r="B38" s="91">
        <v>0.57172690901890177</v>
      </c>
      <c r="C38" s="91">
        <v>1.1632134751139809</v>
      </c>
      <c r="D38" s="91">
        <v>1.0432144916870127</v>
      </c>
      <c r="E38" s="91">
        <v>0.85256827596846874</v>
      </c>
      <c r="F38" s="91">
        <v>1.0100700485720686</v>
      </c>
      <c r="G38" s="91">
        <v>0.89485672856117959</v>
      </c>
      <c r="H38" s="91">
        <v>1.2276934883965704</v>
      </c>
      <c r="I38" s="91">
        <v>1.4001050764373453</v>
      </c>
      <c r="J38" s="91">
        <v>1.3272906728739773</v>
      </c>
      <c r="K38" s="91">
        <v>1.3469543780848665</v>
      </c>
      <c r="L38" s="91">
        <v>1.2869794510538</v>
      </c>
      <c r="M38" s="91">
        <v>1.1201273509970098</v>
      </c>
      <c r="N38" s="91">
        <v>0.75036806456610938</v>
      </c>
      <c r="O38" s="91">
        <v>0.75190717924365225</v>
      </c>
      <c r="P38" s="91">
        <v>0.81907900228455766</v>
      </c>
      <c r="Q38" s="91">
        <v>0.69921403023120443</v>
      </c>
    </row>
    <row r="39" spans="1:17" x14ac:dyDescent="0.25">
      <c r="A39" s="92" t="s">
        <v>126</v>
      </c>
      <c r="B39" s="91">
        <v>0</v>
      </c>
      <c r="C39" s="91">
        <v>0</v>
      </c>
      <c r="D39" s="91">
        <v>0</v>
      </c>
      <c r="E39" s="91">
        <v>0</v>
      </c>
      <c r="F39" s="91">
        <v>0</v>
      </c>
      <c r="G39" s="91">
        <v>0</v>
      </c>
      <c r="H39" s="91">
        <v>0</v>
      </c>
      <c r="I39" s="91">
        <v>0</v>
      </c>
      <c r="J39" s="91">
        <v>0</v>
      </c>
      <c r="K39" s="91">
        <v>0</v>
      </c>
      <c r="L39" s="91">
        <v>0</v>
      </c>
      <c r="M39" s="91">
        <v>0</v>
      </c>
      <c r="N39" s="91">
        <v>0</v>
      </c>
      <c r="O39" s="91">
        <v>0</v>
      </c>
      <c r="P39" s="91">
        <v>0</v>
      </c>
      <c r="Q39" s="91">
        <v>0</v>
      </c>
    </row>
    <row r="40" spans="1:17" x14ac:dyDescent="0.25">
      <c r="A40" s="92" t="s">
        <v>21</v>
      </c>
      <c r="B40" s="157">
        <v>0.57380366507993896</v>
      </c>
      <c r="C40" s="157">
        <v>1.0095463997145047</v>
      </c>
      <c r="D40" s="157">
        <v>1.1231521839824663</v>
      </c>
      <c r="E40" s="157">
        <v>1.5036253636816157</v>
      </c>
      <c r="F40" s="157">
        <v>1.4804785035423305</v>
      </c>
      <c r="G40" s="157">
        <v>1.4109063599977605</v>
      </c>
      <c r="H40" s="157">
        <v>1.2859731834203034</v>
      </c>
      <c r="I40" s="157">
        <v>1.4042728877452646</v>
      </c>
      <c r="J40" s="157">
        <v>1.4137315030073014</v>
      </c>
      <c r="K40" s="157">
        <v>1.801865150977094</v>
      </c>
      <c r="L40" s="157">
        <v>1.2443985692541246</v>
      </c>
      <c r="M40" s="157">
        <v>1.1639772876650412</v>
      </c>
      <c r="N40" s="157">
        <v>1.1891872398935777</v>
      </c>
      <c r="O40" s="157">
        <v>1.2546363579662079</v>
      </c>
      <c r="P40" s="157">
        <v>1.2158446290073928</v>
      </c>
      <c r="Q40" s="157">
        <v>0.83331094756363788</v>
      </c>
    </row>
    <row r="41" spans="1:17" x14ac:dyDescent="0.25">
      <c r="A41" s="156" t="s">
        <v>238</v>
      </c>
      <c r="B41" s="204">
        <v>7.2347827355575349</v>
      </c>
      <c r="C41" s="204">
        <v>8.1238549065733441</v>
      </c>
      <c r="D41" s="204">
        <v>8.8419611034770575</v>
      </c>
      <c r="E41" s="204">
        <v>9.3573912538555728</v>
      </c>
      <c r="F41" s="204">
        <v>11.276699134564065</v>
      </c>
      <c r="G41" s="204">
        <v>10.14917436243514</v>
      </c>
      <c r="H41" s="204">
        <v>12.910294569690976</v>
      </c>
      <c r="I41" s="204">
        <v>12.173726695460628</v>
      </c>
      <c r="J41" s="204">
        <v>13.136471363424349</v>
      </c>
      <c r="K41" s="204">
        <v>12.844851823033618</v>
      </c>
      <c r="L41" s="204">
        <v>10.641053301493073</v>
      </c>
      <c r="M41" s="204">
        <v>9.5449354206931005</v>
      </c>
      <c r="N41" s="204">
        <v>9.2722509505821691</v>
      </c>
      <c r="O41" s="204">
        <v>11.302413728487789</v>
      </c>
      <c r="P41" s="204">
        <v>7.2691851256501296</v>
      </c>
      <c r="Q41" s="204">
        <v>8.3760638553738502</v>
      </c>
    </row>
    <row r="42" spans="1:17" x14ac:dyDescent="0.25">
      <c r="A42" s="152" t="s">
        <v>247</v>
      </c>
      <c r="B42" s="151">
        <v>3.0091312887887227</v>
      </c>
      <c r="C42" s="151">
        <v>6.5908419552160282</v>
      </c>
      <c r="D42" s="151">
        <v>6.4549666159263452</v>
      </c>
      <c r="E42" s="151">
        <v>6.9969353944721302</v>
      </c>
      <c r="F42" s="151">
        <v>7.1746806686846698</v>
      </c>
      <c r="G42" s="151">
        <v>6.6887927482755352</v>
      </c>
      <c r="H42" s="151">
        <v>6.997183781695556</v>
      </c>
      <c r="I42" s="151">
        <v>8.1623949030330465</v>
      </c>
      <c r="J42" s="151">
        <v>7.7803801567194011</v>
      </c>
      <c r="K42" s="151">
        <v>9.2964897931455948</v>
      </c>
      <c r="L42" s="151">
        <v>7.4232969683910186</v>
      </c>
      <c r="M42" s="151">
        <v>6.7072113466913041</v>
      </c>
      <c r="N42" s="151">
        <v>5.5091164100414112</v>
      </c>
      <c r="O42" s="151">
        <v>5.4263987145771271</v>
      </c>
      <c r="P42" s="151">
        <v>6.1725815347656638</v>
      </c>
      <c r="Q42" s="151">
        <v>7.9066851679914931</v>
      </c>
    </row>
    <row r="43" spans="1:17" x14ac:dyDescent="0.25">
      <c r="A43" s="150" t="s">
        <v>33</v>
      </c>
      <c r="B43" s="87">
        <v>1.3227095042883039</v>
      </c>
      <c r="C43" s="87">
        <v>2.6056660869565205</v>
      </c>
      <c r="D43" s="87">
        <v>2.5239498550724639</v>
      </c>
      <c r="E43" s="87">
        <v>2.5376643478260865</v>
      </c>
      <c r="F43" s="87">
        <v>2.1882339130434785</v>
      </c>
      <c r="G43" s="87">
        <v>2.2046267938315274</v>
      </c>
      <c r="H43" s="87">
        <v>2.1887252173913039</v>
      </c>
      <c r="I43" s="87">
        <v>2.0851962318840589</v>
      </c>
      <c r="J43" s="87">
        <v>2.2672113043478261</v>
      </c>
      <c r="K43" s="87">
        <v>2.7006939130434775</v>
      </c>
      <c r="L43" s="87">
        <v>0.25560362261829916</v>
      </c>
      <c r="M43" s="87">
        <v>7.6158430460601754E-3</v>
      </c>
      <c r="N43" s="87">
        <v>7.6121985852024418E-3</v>
      </c>
      <c r="O43" s="87">
        <v>7.6015215360335214E-3</v>
      </c>
      <c r="P43" s="87">
        <v>0</v>
      </c>
      <c r="Q43" s="87">
        <v>0</v>
      </c>
    </row>
    <row r="44" spans="1:17" x14ac:dyDescent="0.25">
      <c r="A44" s="150" t="s">
        <v>31</v>
      </c>
      <c r="B44" s="87">
        <v>0</v>
      </c>
      <c r="C44" s="87">
        <v>0</v>
      </c>
      <c r="D44" s="87">
        <v>0</v>
      </c>
      <c r="E44" s="87">
        <v>0</v>
      </c>
      <c r="F44" s="87">
        <v>0</v>
      </c>
      <c r="G44" s="87">
        <v>0</v>
      </c>
      <c r="H44" s="87">
        <v>0</v>
      </c>
      <c r="I44" s="87">
        <v>0</v>
      </c>
      <c r="J44" s="87">
        <v>0</v>
      </c>
      <c r="K44" s="87">
        <v>0</v>
      </c>
      <c r="L44" s="87">
        <v>0</v>
      </c>
      <c r="M44" s="87">
        <v>0</v>
      </c>
      <c r="N44" s="87">
        <v>0</v>
      </c>
      <c r="O44" s="87">
        <v>0</v>
      </c>
      <c r="P44" s="87">
        <v>0</v>
      </c>
      <c r="Q44" s="87">
        <v>0</v>
      </c>
    </row>
    <row r="45" spans="1:17" x14ac:dyDescent="0.25">
      <c r="A45" s="150" t="s">
        <v>30</v>
      </c>
      <c r="B45" s="87">
        <v>0</v>
      </c>
      <c r="C45" s="87">
        <v>0</v>
      </c>
      <c r="D45" s="87">
        <v>0</v>
      </c>
      <c r="E45" s="87">
        <v>0</v>
      </c>
      <c r="F45" s="87">
        <v>0</v>
      </c>
      <c r="G45" s="87">
        <v>0</v>
      </c>
      <c r="H45" s="87">
        <v>0</v>
      </c>
      <c r="I45" s="87">
        <v>0</v>
      </c>
      <c r="J45" s="87">
        <v>0</v>
      </c>
      <c r="K45" s="87">
        <v>0</v>
      </c>
      <c r="L45" s="87">
        <v>0</v>
      </c>
      <c r="M45" s="87">
        <v>0</v>
      </c>
      <c r="N45" s="87">
        <v>0</v>
      </c>
      <c r="O45" s="87">
        <v>0</v>
      </c>
      <c r="P45" s="87">
        <v>0</v>
      </c>
      <c r="Q45" s="87">
        <v>0</v>
      </c>
    </row>
    <row r="46" spans="1:17" x14ac:dyDescent="0.25">
      <c r="A46" s="150" t="s">
        <v>125</v>
      </c>
      <c r="B46" s="87">
        <v>2.904324302427087E-2</v>
      </c>
      <c r="C46" s="87">
        <v>2.7966020960262534E-2</v>
      </c>
      <c r="D46" s="87">
        <v>2.8324290583820105E-2</v>
      </c>
      <c r="E46" s="87">
        <v>0</v>
      </c>
      <c r="F46" s="87">
        <v>0</v>
      </c>
      <c r="G46" s="87">
        <v>0</v>
      </c>
      <c r="H46" s="87">
        <v>0</v>
      </c>
      <c r="I46" s="87">
        <v>0</v>
      </c>
      <c r="J46" s="87">
        <v>0</v>
      </c>
      <c r="K46" s="87">
        <v>0</v>
      </c>
      <c r="L46" s="87">
        <v>0</v>
      </c>
      <c r="M46" s="87">
        <v>0</v>
      </c>
      <c r="N46" s="87">
        <v>0</v>
      </c>
      <c r="O46" s="87">
        <v>0</v>
      </c>
      <c r="P46" s="87">
        <v>0</v>
      </c>
      <c r="Q46" s="87">
        <v>0</v>
      </c>
    </row>
    <row r="47" spans="1:17" x14ac:dyDescent="0.25">
      <c r="A47" s="150" t="s">
        <v>29</v>
      </c>
      <c r="B47" s="87">
        <v>0</v>
      </c>
      <c r="C47" s="87">
        <v>0.38838463768115927</v>
      </c>
      <c r="D47" s="87">
        <v>0.16766144927536233</v>
      </c>
      <c r="E47" s="87">
        <v>0.22028289855072458</v>
      </c>
      <c r="F47" s="87">
        <v>0.22051681159420292</v>
      </c>
      <c r="G47" s="87">
        <v>0.13846123506871758</v>
      </c>
      <c r="H47" s="87">
        <v>0.22027333333333327</v>
      </c>
      <c r="I47" s="87">
        <v>0.19401826086956522</v>
      </c>
      <c r="J47" s="87">
        <v>0.16532956521739131</v>
      </c>
      <c r="K47" s="87">
        <v>0.19399565217391299</v>
      </c>
      <c r="L47" s="87">
        <v>0</v>
      </c>
      <c r="M47" s="87">
        <v>0.1938339719416475</v>
      </c>
      <c r="N47" s="87">
        <v>5.5383966953736492E-2</v>
      </c>
      <c r="O47" s="87">
        <v>0</v>
      </c>
      <c r="P47" s="87">
        <v>0</v>
      </c>
      <c r="Q47" s="87">
        <v>2.7691031099941608E-2</v>
      </c>
    </row>
    <row r="48" spans="1:17" x14ac:dyDescent="0.25">
      <c r="A48" s="150" t="s">
        <v>28</v>
      </c>
      <c r="B48" s="87">
        <v>0</v>
      </c>
      <c r="C48" s="87">
        <v>0</v>
      </c>
      <c r="D48" s="87">
        <v>0</v>
      </c>
      <c r="E48" s="87">
        <v>0</v>
      </c>
      <c r="F48" s="87">
        <v>0</v>
      </c>
      <c r="G48" s="87">
        <v>0</v>
      </c>
      <c r="H48" s="87">
        <v>0</v>
      </c>
      <c r="I48" s="87">
        <v>0</v>
      </c>
      <c r="J48" s="87">
        <v>0</v>
      </c>
      <c r="K48" s="87">
        <v>0</v>
      </c>
      <c r="L48" s="87">
        <v>0</v>
      </c>
      <c r="M48" s="87">
        <v>0</v>
      </c>
      <c r="N48" s="87">
        <v>0</v>
      </c>
      <c r="O48" s="87">
        <v>0</v>
      </c>
      <c r="P48" s="87">
        <v>0</v>
      </c>
      <c r="Q48" s="87">
        <v>0</v>
      </c>
    </row>
    <row r="49" spans="1:17" x14ac:dyDescent="0.25">
      <c r="A49" s="150" t="s">
        <v>26</v>
      </c>
      <c r="B49" s="87">
        <v>1.6573785414761482</v>
      </c>
      <c r="C49" s="87">
        <v>2.0212202803159411</v>
      </c>
      <c r="D49" s="87">
        <v>1.7803630678916764</v>
      </c>
      <c r="E49" s="87">
        <v>1.2239960555621334</v>
      </c>
      <c r="F49" s="87">
        <v>1.6923431435797713</v>
      </c>
      <c r="G49" s="87">
        <v>1.5523274516827081</v>
      </c>
      <c r="H49" s="87">
        <v>2.9107493644483271</v>
      </c>
      <c r="I49" s="87">
        <v>2.7404557818244122</v>
      </c>
      <c r="J49" s="87">
        <v>2.8448728191536192</v>
      </c>
      <c r="K49" s="87">
        <v>2.1233014035128766</v>
      </c>
      <c r="L49" s="87">
        <v>2.6439064253557225</v>
      </c>
      <c r="M49" s="87">
        <v>2.3318030871978097</v>
      </c>
      <c r="N49" s="87">
        <v>1.5168389818554573</v>
      </c>
      <c r="O49" s="87">
        <v>1.7259348524617304</v>
      </c>
      <c r="P49" s="87">
        <v>1.2055706084297779</v>
      </c>
      <c r="Q49" s="87">
        <v>1.4408920721879528</v>
      </c>
    </row>
    <row r="50" spans="1:17" x14ac:dyDescent="0.25">
      <c r="A50" s="150" t="s">
        <v>25</v>
      </c>
      <c r="B50" s="87">
        <v>0</v>
      </c>
      <c r="C50" s="87">
        <v>0</v>
      </c>
      <c r="D50" s="87">
        <v>0</v>
      </c>
      <c r="E50" s="87">
        <v>0</v>
      </c>
      <c r="F50" s="87">
        <v>0</v>
      </c>
      <c r="G50" s="87">
        <v>0</v>
      </c>
      <c r="H50" s="87">
        <v>0</v>
      </c>
      <c r="I50" s="87">
        <v>0</v>
      </c>
      <c r="J50" s="87">
        <v>0</v>
      </c>
      <c r="K50" s="87">
        <v>0</v>
      </c>
      <c r="L50" s="87">
        <v>0</v>
      </c>
      <c r="M50" s="87">
        <v>0</v>
      </c>
      <c r="N50" s="87">
        <v>0</v>
      </c>
      <c r="O50" s="87">
        <v>0</v>
      </c>
      <c r="P50" s="87">
        <v>0</v>
      </c>
      <c r="Q50" s="87">
        <v>0</v>
      </c>
    </row>
    <row r="51" spans="1:17" x14ac:dyDescent="0.25">
      <c r="A51" s="150" t="s">
        <v>86</v>
      </c>
      <c r="B51" s="87">
        <v>0</v>
      </c>
      <c r="C51" s="87">
        <v>1.5476049293021439</v>
      </c>
      <c r="D51" s="87">
        <v>1.7829780980305581</v>
      </c>
      <c r="E51" s="87">
        <v>1.4872338316636213</v>
      </c>
      <c r="F51" s="87">
        <v>2.4482152062643188</v>
      </c>
      <c r="G51" s="87">
        <v>2.0941360155520146</v>
      </c>
      <c r="H51" s="87">
        <v>1.1449376056530263</v>
      </c>
      <c r="I51" s="87">
        <v>2.7277669472955908</v>
      </c>
      <c r="J51" s="87">
        <v>2.00451777234839</v>
      </c>
      <c r="K51" s="87">
        <v>3.7017182447051842</v>
      </c>
      <c r="L51" s="87">
        <v>3.983795705911346</v>
      </c>
      <c r="M51" s="87">
        <v>3.7052966501766647</v>
      </c>
      <c r="N51" s="87">
        <v>1.8011350471232626</v>
      </c>
      <c r="O51" s="87">
        <v>1.9780852349346498</v>
      </c>
      <c r="P51" s="87">
        <v>3.5755029664773601</v>
      </c>
      <c r="Q51" s="87">
        <v>4.5453440446197355</v>
      </c>
    </row>
    <row r="52" spans="1:17" x14ac:dyDescent="0.25">
      <c r="A52" s="150" t="s">
        <v>22</v>
      </c>
      <c r="B52" s="87">
        <v>0</v>
      </c>
      <c r="C52" s="87">
        <v>0</v>
      </c>
      <c r="D52" s="87">
        <v>0.17168985507246379</v>
      </c>
      <c r="E52" s="87">
        <v>1.5277582608695648</v>
      </c>
      <c r="F52" s="87">
        <v>0.62537159420289856</v>
      </c>
      <c r="G52" s="87">
        <v>0.69924125214056654</v>
      </c>
      <c r="H52" s="87">
        <v>0.53249826086956498</v>
      </c>
      <c r="I52" s="87">
        <v>0.41495768115942033</v>
      </c>
      <c r="J52" s="87">
        <v>0.49844869565217398</v>
      </c>
      <c r="K52" s="87">
        <v>0.57678057971014474</v>
      </c>
      <c r="L52" s="87">
        <v>0.53999121450565102</v>
      </c>
      <c r="M52" s="87">
        <v>0.46866179432912258</v>
      </c>
      <c r="N52" s="87">
        <v>2.1281462155237527</v>
      </c>
      <c r="O52" s="87">
        <v>1.7147771056447128</v>
      </c>
      <c r="P52" s="87">
        <v>1.3915079598585254</v>
      </c>
      <c r="Q52" s="87">
        <v>1.8927580200838634</v>
      </c>
    </row>
    <row r="53" spans="1:17" x14ac:dyDescent="0.25">
      <c r="A53" s="152" t="s">
        <v>246</v>
      </c>
      <c r="B53" s="151">
        <v>4.2256514467688122</v>
      </c>
      <c r="C53" s="151">
        <v>1.5330129513573154</v>
      </c>
      <c r="D53" s="151">
        <v>2.3869944875507119</v>
      </c>
      <c r="E53" s="151">
        <v>2.360455859383443</v>
      </c>
      <c r="F53" s="151">
        <v>4.1020184658793966</v>
      </c>
      <c r="G53" s="151">
        <v>3.4603816141596058</v>
      </c>
      <c r="H53" s="151">
        <v>5.9131107879954197</v>
      </c>
      <c r="I53" s="151">
        <v>4.0113317924275815</v>
      </c>
      <c r="J53" s="151">
        <v>5.3560912067049475</v>
      </c>
      <c r="K53" s="151">
        <v>3.5483620298880236</v>
      </c>
      <c r="L53" s="151">
        <v>3.2177563331020553</v>
      </c>
      <c r="M53" s="151">
        <v>2.8377240740017955</v>
      </c>
      <c r="N53" s="151">
        <v>3.7631345405407575</v>
      </c>
      <c r="O53" s="151">
        <v>5.8760150139106626</v>
      </c>
      <c r="P53" s="151">
        <v>1.0966035908844656</v>
      </c>
      <c r="Q53" s="151">
        <v>0.46937868738235694</v>
      </c>
    </row>
    <row r="54" spans="1:17" x14ac:dyDescent="0.25">
      <c r="A54" s="156" t="s">
        <v>237</v>
      </c>
      <c r="B54" s="204">
        <v>104.30780762379111</v>
      </c>
      <c r="C54" s="204">
        <v>202.81656898922989</v>
      </c>
      <c r="D54" s="204">
        <v>201.57647859980872</v>
      </c>
      <c r="E54" s="204">
        <v>217.74740415429008</v>
      </c>
      <c r="F54" s="204">
        <v>228.86368983263691</v>
      </c>
      <c r="G54" s="204">
        <v>212.15610327427524</v>
      </c>
      <c r="H54" s="204">
        <v>229.55362676684069</v>
      </c>
      <c r="I54" s="204">
        <v>258.19393610843179</v>
      </c>
      <c r="J54" s="204">
        <v>251.19959264852582</v>
      </c>
      <c r="K54" s="204">
        <v>290.67920758540134</v>
      </c>
      <c r="L54" s="204">
        <v>233.38544373004891</v>
      </c>
      <c r="M54" s="204">
        <v>210.64074473252521</v>
      </c>
      <c r="N54" s="204">
        <v>177.77129002227039</v>
      </c>
      <c r="O54" s="204">
        <v>182.30687546933407</v>
      </c>
      <c r="P54" s="204">
        <v>188.8193912648002</v>
      </c>
      <c r="Q54" s="204">
        <v>238.75941503432352</v>
      </c>
    </row>
    <row r="55" spans="1:17" x14ac:dyDescent="0.25">
      <c r="A55" s="152" t="s">
        <v>245</v>
      </c>
      <c r="B55" s="151">
        <v>90.273938663661681</v>
      </c>
      <c r="C55" s="151">
        <v>197.72525865648089</v>
      </c>
      <c r="D55" s="151">
        <v>193.64899847779034</v>
      </c>
      <c r="E55" s="151">
        <v>209.90806183416396</v>
      </c>
      <c r="F55" s="151">
        <v>215.24042006054012</v>
      </c>
      <c r="G55" s="151">
        <v>200.66378244826606</v>
      </c>
      <c r="H55" s="151">
        <v>209.91551345086671</v>
      </c>
      <c r="I55" s="151">
        <v>244.87184709099145</v>
      </c>
      <c r="J55" s="151">
        <v>233.411404701582</v>
      </c>
      <c r="K55" s="151">
        <v>278.89469379436792</v>
      </c>
      <c r="L55" s="151">
        <v>222.6989090517306</v>
      </c>
      <c r="M55" s="151">
        <v>201.2163404007392</v>
      </c>
      <c r="N55" s="151">
        <v>165.27349230124241</v>
      </c>
      <c r="O55" s="151">
        <v>162.79196143731383</v>
      </c>
      <c r="P55" s="151">
        <v>185.1774460429699</v>
      </c>
      <c r="Q55" s="151">
        <v>237.20055503974481</v>
      </c>
    </row>
    <row r="56" spans="1:17" x14ac:dyDescent="0.25">
      <c r="A56" s="150" t="s">
        <v>33</v>
      </c>
      <c r="B56" s="87">
        <v>39.681285128649115</v>
      </c>
      <c r="C56" s="87">
        <v>78.169982608695634</v>
      </c>
      <c r="D56" s="87">
        <v>75.718495652173914</v>
      </c>
      <c r="E56" s="87">
        <v>76.129930434782608</v>
      </c>
      <c r="F56" s="87">
        <v>65.647017391304345</v>
      </c>
      <c r="G56" s="87">
        <v>66.138803814945831</v>
      </c>
      <c r="H56" s="87">
        <v>65.661756521739136</v>
      </c>
      <c r="I56" s="87">
        <v>62.555886956521768</v>
      </c>
      <c r="J56" s="87">
        <v>68.016339130434773</v>
      </c>
      <c r="K56" s="87">
        <v>81.020817391304348</v>
      </c>
      <c r="L56" s="87">
        <v>7.6681086785489763</v>
      </c>
      <c r="M56" s="87">
        <v>0.22847529138180531</v>
      </c>
      <c r="N56" s="87">
        <v>0.22836595755607333</v>
      </c>
      <c r="O56" s="87">
        <v>0.22804564608100564</v>
      </c>
      <c r="P56" s="87">
        <v>0</v>
      </c>
      <c r="Q56" s="87">
        <v>0</v>
      </c>
    </row>
    <row r="57" spans="1:17" x14ac:dyDescent="0.25">
      <c r="A57" s="150" t="s">
        <v>31</v>
      </c>
      <c r="B57" s="87">
        <v>0</v>
      </c>
      <c r="C57" s="87">
        <v>0</v>
      </c>
      <c r="D57" s="87">
        <v>0</v>
      </c>
      <c r="E57" s="87">
        <v>0</v>
      </c>
      <c r="F57" s="87">
        <v>0</v>
      </c>
      <c r="G57" s="87">
        <v>0</v>
      </c>
      <c r="H57" s="87">
        <v>0</v>
      </c>
      <c r="I57" s="87">
        <v>0</v>
      </c>
      <c r="J57" s="87">
        <v>0</v>
      </c>
      <c r="K57" s="87">
        <v>0</v>
      </c>
      <c r="L57" s="87">
        <v>0</v>
      </c>
      <c r="M57" s="87">
        <v>0</v>
      </c>
      <c r="N57" s="87">
        <v>0</v>
      </c>
      <c r="O57" s="87">
        <v>0</v>
      </c>
      <c r="P57" s="87">
        <v>0</v>
      </c>
      <c r="Q57" s="87">
        <v>0</v>
      </c>
    </row>
    <row r="58" spans="1:17" x14ac:dyDescent="0.25">
      <c r="A58" s="150" t="s">
        <v>30</v>
      </c>
      <c r="B58" s="87">
        <v>0</v>
      </c>
      <c r="C58" s="87">
        <v>0</v>
      </c>
      <c r="D58" s="87">
        <v>0</v>
      </c>
      <c r="E58" s="87">
        <v>0</v>
      </c>
      <c r="F58" s="87">
        <v>0</v>
      </c>
      <c r="G58" s="87">
        <v>0</v>
      </c>
      <c r="H58" s="87">
        <v>0</v>
      </c>
      <c r="I58" s="87">
        <v>0</v>
      </c>
      <c r="J58" s="87">
        <v>0</v>
      </c>
      <c r="K58" s="87">
        <v>0</v>
      </c>
      <c r="L58" s="87">
        <v>0</v>
      </c>
      <c r="M58" s="87">
        <v>0</v>
      </c>
      <c r="N58" s="87">
        <v>0</v>
      </c>
      <c r="O58" s="87">
        <v>0</v>
      </c>
      <c r="P58" s="87">
        <v>0</v>
      </c>
      <c r="Q58" s="87">
        <v>0</v>
      </c>
    </row>
    <row r="59" spans="1:17" x14ac:dyDescent="0.25">
      <c r="A59" s="150" t="s">
        <v>125</v>
      </c>
      <c r="B59" s="87">
        <v>0.87129729072812612</v>
      </c>
      <c r="C59" s="87">
        <v>0.83898062880787616</v>
      </c>
      <c r="D59" s="87">
        <v>0.84972871751460322</v>
      </c>
      <c r="E59" s="87">
        <v>0</v>
      </c>
      <c r="F59" s="87">
        <v>0</v>
      </c>
      <c r="G59" s="87">
        <v>0</v>
      </c>
      <c r="H59" s="87">
        <v>0</v>
      </c>
      <c r="I59" s="87">
        <v>0</v>
      </c>
      <c r="J59" s="87">
        <v>0</v>
      </c>
      <c r="K59" s="87">
        <v>0</v>
      </c>
      <c r="L59" s="87">
        <v>0</v>
      </c>
      <c r="M59" s="87">
        <v>0</v>
      </c>
      <c r="N59" s="87">
        <v>0</v>
      </c>
      <c r="O59" s="87">
        <v>0</v>
      </c>
      <c r="P59" s="87">
        <v>0</v>
      </c>
      <c r="Q59" s="87">
        <v>0</v>
      </c>
    </row>
    <row r="60" spans="1:17" x14ac:dyDescent="0.25">
      <c r="A60" s="150" t="s">
        <v>29</v>
      </c>
      <c r="B60" s="87">
        <v>0</v>
      </c>
      <c r="C60" s="87">
        <v>11.651539130434783</v>
      </c>
      <c r="D60" s="87">
        <v>5.0298434782608696</v>
      </c>
      <c r="E60" s="87">
        <v>6.6084869565217392</v>
      </c>
      <c r="F60" s="87">
        <v>6.6155043478260875</v>
      </c>
      <c r="G60" s="87">
        <v>4.1538370520615278</v>
      </c>
      <c r="H60" s="87">
        <v>6.6082000000000001</v>
      </c>
      <c r="I60" s="87">
        <v>5.8205478260869565</v>
      </c>
      <c r="J60" s="87">
        <v>4.9598869565217392</v>
      </c>
      <c r="K60" s="87">
        <v>5.8198695652173917</v>
      </c>
      <c r="L60" s="87">
        <v>0</v>
      </c>
      <c r="M60" s="87">
        <v>5.8150191582494273</v>
      </c>
      <c r="N60" s="87">
        <v>1.6615190086120952</v>
      </c>
      <c r="O60" s="87">
        <v>0</v>
      </c>
      <c r="P60" s="87">
        <v>0</v>
      </c>
      <c r="Q60" s="87">
        <v>0.83073093299824841</v>
      </c>
    </row>
    <row r="61" spans="1:17" x14ac:dyDescent="0.25">
      <c r="A61" s="150" t="s">
        <v>28</v>
      </c>
      <c r="B61" s="87">
        <v>0</v>
      </c>
      <c r="C61" s="87">
        <v>0</v>
      </c>
      <c r="D61" s="87">
        <v>0</v>
      </c>
      <c r="E61" s="87">
        <v>0</v>
      </c>
      <c r="F61" s="87">
        <v>0</v>
      </c>
      <c r="G61" s="87">
        <v>0</v>
      </c>
      <c r="H61" s="87">
        <v>0</v>
      </c>
      <c r="I61" s="87">
        <v>0</v>
      </c>
      <c r="J61" s="87">
        <v>0</v>
      </c>
      <c r="K61" s="87">
        <v>0</v>
      </c>
      <c r="L61" s="87">
        <v>0</v>
      </c>
      <c r="M61" s="87">
        <v>0</v>
      </c>
      <c r="N61" s="87">
        <v>0</v>
      </c>
      <c r="O61" s="87">
        <v>0</v>
      </c>
      <c r="P61" s="87">
        <v>0</v>
      </c>
      <c r="Q61" s="87">
        <v>0</v>
      </c>
    </row>
    <row r="62" spans="1:17" x14ac:dyDescent="0.25">
      <c r="A62" s="150" t="s">
        <v>26</v>
      </c>
      <c r="B62" s="87">
        <v>49.721356244284436</v>
      </c>
      <c r="C62" s="87">
        <v>60.636608409478242</v>
      </c>
      <c r="D62" s="87">
        <v>53.410892036750298</v>
      </c>
      <c r="E62" s="87">
        <v>36.719881666864019</v>
      </c>
      <c r="F62" s="87">
        <v>50.770294307393137</v>
      </c>
      <c r="G62" s="87">
        <v>46.569823550481246</v>
      </c>
      <c r="H62" s="87">
        <v>87.322480933449825</v>
      </c>
      <c r="I62" s="87">
        <v>82.213673454732358</v>
      </c>
      <c r="J62" s="87">
        <v>85.346184574608586</v>
      </c>
      <c r="K62" s="87">
        <v>63.699042105386319</v>
      </c>
      <c r="L62" s="87">
        <v>79.317192760671674</v>
      </c>
      <c r="M62" s="87">
        <v>69.954092615934314</v>
      </c>
      <c r="N62" s="87">
        <v>45.50516945566374</v>
      </c>
      <c r="O62" s="87">
        <v>51.778045573851912</v>
      </c>
      <c r="P62" s="87">
        <v>36.167118252893331</v>
      </c>
      <c r="Q62" s="87">
        <v>43.22676216563859</v>
      </c>
    </row>
    <row r="63" spans="1:17" x14ac:dyDescent="0.25">
      <c r="A63" s="150" t="s">
        <v>25</v>
      </c>
      <c r="B63" s="87">
        <v>0</v>
      </c>
      <c r="C63" s="87">
        <v>0</v>
      </c>
      <c r="D63" s="87">
        <v>0</v>
      </c>
      <c r="E63" s="87">
        <v>0</v>
      </c>
      <c r="F63" s="87">
        <v>0</v>
      </c>
      <c r="G63" s="87">
        <v>0</v>
      </c>
      <c r="H63" s="87">
        <v>0</v>
      </c>
      <c r="I63" s="87">
        <v>0</v>
      </c>
      <c r="J63" s="87">
        <v>0</v>
      </c>
      <c r="K63" s="87">
        <v>0</v>
      </c>
      <c r="L63" s="87">
        <v>0</v>
      </c>
      <c r="M63" s="87">
        <v>0</v>
      </c>
      <c r="N63" s="87">
        <v>0</v>
      </c>
      <c r="O63" s="87">
        <v>0</v>
      </c>
      <c r="P63" s="87">
        <v>0</v>
      </c>
      <c r="Q63" s="87">
        <v>0</v>
      </c>
    </row>
    <row r="64" spans="1:17" x14ac:dyDescent="0.25">
      <c r="A64" s="150" t="s">
        <v>86</v>
      </c>
      <c r="B64" s="87">
        <v>0</v>
      </c>
      <c r="C64" s="87">
        <v>46.428147879064326</v>
      </c>
      <c r="D64" s="87">
        <v>53.489342940916742</v>
      </c>
      <c r="E64" s="87">
        <v>44.617014949908651</v>
      </c>
      <c r="F64" s="87">
        <v>73.44645618792957</v>
      </c>
      <c r="G64" s="87">
        <v>62.824080466560446</v>
      </c>
      <c r="H64" s="87">
        <v>34.348128169590801</v>
      </c>
      <c r="I64" s="87">
        <v>81.833008418867735</v>
      </c>
      <c r="J64" s="87">
        <v>60.135533170451687</v>
      </c>
      <c r="K64" s="87">
        <v>111.05154734115555</v>
      </c>
      <c r="L64" s="87">
        <v>119.51387117734039</v>
      </c>
      <c r="M64" s="87">
        <v>111.15889950529997</v>
      </c>
      <c r="N64" s="87">
        <v>54.034051413697888</v>
      </c>
      <c r="O64" s="87">
        <v>59.342557048039502</v>
      </c>
      <c r="P64" s="87">
        <v>107.26508899432079</v>
      </c>
      <c r="Q64" s="87">
        <v>136.36032133859206</v>
      </c>
    </row>
    <row r="65" spans="1:17" x14ac:dyDescent="0.25">
      <c r="A65" s="150" t="s">
        <v>22</v>
      </c>
      <c r="B65" s="87">
        <v>0</v>
      </c>
      <c r="C65" s="87">
        <v>0</v>
      </c>
      <c r="D65" s="87">
        <v>5.1506956521739138</v>
      </c>
      <c r="E65" s="87">
        <v>45.832747826086951</v>
      </c>
      <c r="F65" s="87">
        <v>18.761147826086958</v>
      </c>
      <c r="G65" s="87">
        <v>20.977237564217003</v>
      </c>
      <c r="H65" s="87">
        <v>15.974947826086956</v>
      </c>
      <c r="I65" s="87">
        <v>12.448730434782609</v>
      </c>
      <c r="J65" s="87">
        <v>14.953460869565218</v>
      </c>
      <c r="K65" s="87">
        <v>17.303417391304347</v>
      </c>
      <c r="L65" s="87">
        <v>16.199736435169534</v>
      </c>
      <c r="M65" s="87">
        <v>14.059853829873679</v>
      </c>
      <c r="N65" s="87">
        <v>63.844386465712603</v>
      </c>
      <c r="O65" s="87">
        <v>51.443313169341394</v>
      </c>
      <c r="P65" s="87">
        <v>41.74523879575576</v>
      </c>
      <c r="Q65" s="87">
        <v>56.782740602515915</v>
      </c>
    </row>
    <row r="66" spans="1:17" x14ac:dyDescent="0.25">
      <c r="A66" s="152" t="s">
        <v>244</v>
      </c>
      <c r="B66" s="151">
        <v>14.033868960129425</v>
      </c>
      <c r="C66" s="151">
        <v>5.0913103327490035</v>
      </c>
      <c r="D66" s="151">
        <v>7.9274801220183804</v>
      </c>
      <c r="E66" s="151">
        <v>7.8393423201261214</v>
      </c>
      <c r="F66" s="151">
        <v>13.623269772096791</v>
      </c>
      <c r="G66" s="151">
        <v>11.492320826009177</v>
      </c>
      <c r="H66" s="151">
        <v>19.638113315973982</v>
      </c>
      <c r="I66" s="151">
        <v>13.322089017440334</v>
      </c>
      <c r="J66" s="151">
        <v>17.788187946943822</v>
      </c>
      <c r="K66" s="151">
        <v>11.784513791033419</v>
      </c>
      <c r="L66" s="151">
        <v>10.68653467831831</v>
      </c>
      <c r="M66" s="151">
        <v>9.4244043317860076</v>
      </c>
      <c r="N66" s="151">
        <v>12.497797721027979</v>
      </c>
      <c r="O66" s="151">
        <v>19.514914032020243</v>
      </c>
      <c r="P66" s="151">
        <v>3.6419452218302979</v>
      </c>
      <c r="Q66" s="151">
        <v>1.5588599945787109</v>
      </c>
    </row>
    <row r="67" spans="1:17" x14ac:dyDescent="0.25">
      <c r="A67" s="156" t="s">
        <v>236</v>
      </c>
      <c r="B67" s="204">
        <v>12.342952987947163</v>
      </c>
      <c r="C67" s="204">
        <v>23.72495239383781</v>
      </c>
      <c r="D67" s="204">
        <v>23.615380793263938</v>
      </c>
      <c r="E67" s="204">
        <v>25.500897820388225</v>
      </c>
      <c r="F67" s="204">
        <v>26.869390254344655</v>
      </c>
      <c r="G67" s="204">
        <v>24.893795310747063</v>
      </c>
      <c r="H67" s="204">
        <v>27.024333573646771</v>
      </c>
      <c r="I67" s="204">
        <v>30.287524357370337</v>
      </c>
      <c r="J67" s="204">
        <v>29.526798208534302</v>
      </c>
      <c r="K67" s="204">
        <v>34.058440860247316</v>
      </c>
      <c r="L67" s="204">
        <v>27.36057781784088</v>
      </c>
      <c r="M67" s="204">
        <v>24.691407173706054</v>
      </c>
      <c r="N67" s="204">
        <v>20.894679381090985</v>
      </c>
      <c r="O67" s="204">
        <v>21.5106876498388</v>
      </c>
      <c r="P67" s="204">
        <v>22.074008339201736</v>
      </c>
      <c r="Q67" s="204">
        <v>27.874560382562663</v>
      </c>
    </row>
    <row r="68" spans="1:17" x14ac:dyDescent="0.25">
      <c r="A68" s="152" t="s">
        <v>243</v>
      </c>
      <c r="B68" s="151">
        <v>10.531959510760529</v>
      </c>
      <c r="C68" s="151">
        <v>23.067946843256102</v>
      </c>
      <c r="D68" s="151">
        <v>22.592383155742205</v>
      </c>
      <c r="E68" s="151">
        <v>24.489273880652462</v>
      </c>
      <c r="F68" s="151">
        <v>25.111382340396343</v>
      </c>
      <c r="G68" s="151">
        <v>23.410774618964375</v>
      </c>
      <c r="H68" s="151">
        <v>24.490143235934447</v>
      </c>
      <c r="I68" s="151">
        <v>28.568382160615659</v>
      </c>
      <c r="J68" s="151">
        <v>27.231330548517896</v>
      </c>
      <c r="K68" s="151">
        <v>32.537714276009595</v>
      </c>
      <c r="L68" s="151">
        <v>25.981539389368571</v>
      </c>
      <c r="M68" s="151">
        <v>23.475239713419569</v>
      </c>
      <c r="N68" s="151">
        <v>19.281907435144944</v>
      </c>
      <c r="O68" s="151">
        <v>18.992395501019946</v>
      </c>
      <c r="P68" s="151">
        <v>21.604035371679821</v>
      </c>
      <c r="Q68" s="151">
        <v>27.673398087970224</v>
      </c>
    </row>
    <row r="69" spans="1:17" x14ac:dyDescent="0.25">
      <c r="A69" s="150" t="s">
        <v>33</v>
      </c>
      <c r="B69" s="87">
        <v>4.6294832650090632</v>
      </c>
      <c r="C69" s="87">
        <v>9.1198313043478265</v>
      </c>
      <c r="D69" s="87">
        <v>8.8338244927536227</v>
      </c>
      <c r="E69" s="87">
        <v>8.8818252173913024</v>
      </c>
      <c r="F69" s="87">
        <v>7.6588186956521733</v>
      </c>
      <c r="G69" s="87">
        <v>7.7161937784103465</v>
      </c>
      <c r="H69" s="87">
        <v>7.6605382608695631</v>
      </c>
      <c r="I69" s="87">
        <v>7.2981868115942037</v>
      </c>
      <c r="J69" s="87">
        <v>7.9352395652173895</v>
      </c>
      <c r="K69" s="87">
        <v>9.4524286956521735</v>
      </c>
      <c r="L69" s="87">
        <v>0.8946126791640473</v>
      </c>
      <c r="M69" s="87">
        <v>2.6655450661210618E-2</v>
      </c>
      <c r="N69" s="87">
        <v>2.6642695048208553E-2</v>
      </c>
      <c r="O69" s="87">
        <v>2.6605325376117331E-2</v>
      </c>
      <c r="P69" s="87">
        <v>0</v>
      </c>
      <c r="Q69" s="87">
        <v>0</v>
      </c>
    </row>
    <row r="70" spans="1:17" x14ac:dyDescent="0.25">
      <c r="A70" s="150" t="s">
        <v>31</v>
      </c>
      <c r="B70" s="87">
        <v>0</v>
      </c>
      <c r="C70" s="87">
        <v>0</v>
      </c>
      <c r="D70" s="87">
        <v>0</v>
      </c>
      <c r="E70" s="87">
        <v>0</v>
      </c>
      <c r="F70" s="87">
        <v>0</v>
      </c>
      <c r="G70" s="87">
        <v>0</v>
      </c>
      <c r="H70" s="87">
        <v>0</v>
      </c>
      <c r="I70" s="87">
        <v>0</v>
      </c>
      <c r="J70" s="87">
        <v>0</v>
      </c>
      <c r="K70" s="87">
        <v>0</v>
      </c>
      <c r="L70" s="87">
        <v>0</v>
      </c>
      <c r="M70" s="87">
        <v>0</v>
      </c>
      <c r="N70" s="87">
        <v>0</v>
      </c>
      <c r="O70" s="87">
        <v>0</v>
      </c>
      <c r="P70" s="87">
        <v>0</v>
      </c>
      <c r="Q70" s="87">
        <v>0</v>
      </c>
    </row>
    <row r="71" spans="1:17" x14ac:dyDescent="0.25">
      <c r="A71" s="150" t="s">
        <v>30</v>
      </c>
      <c r="B71" s="87">
        <v>0</v>
      </c>
      <c r="C71" s="87">
        <v>0</v>
      </c>
      <c r="D71" s="87">
        <v>0</v>
      </c>
      <c r="E71" s="87">
        <v>0</v>
      </c>
      <c r="F71" s="87">
        <v>0</v>
      </c>
      <c r="G71" s="87">
        <v>0</v>
      </c>
      <c r="H71" s="87">
        <v>0</v>
      </c>
      <c r="I71" s="87">
        <v>0</v>
      </c>
      <c r="J71" s="87">
        <v>0</v>
      </c>
      <c r="K71" s="87">
        <v>0</v>
      </c>
      <c r="L71" s="87">
        <v>0</v>
      </c>
      <c r="M71" s="87">
        <v>0</v>
      </c>
      <c r="N71" s="87">
        <v>0</v>
      </c>
      <c r="O71" s="87">
        <v>0</v>
      </c>
      <c r="P71" s="87">
        <v>0</v>
      </c>
      <c r="Q71" s="87">
        <v>0</v>
      </c>
    </row>
    <row r="72" spans="1:17" x14ac:dyDescent="0.25">
      <c r="A72" s="150" t="s">
        <v>125</v>
      </c>
      <c r="B72" s="87">
        <v>0.10165135058494802</v>
      </c>
      <c r="C72" s="87">
        <v>9.7881073360918891E-2</v>
      </c>
      <c r="D72" s="87">
        <v>9.9135017043370355E-2</v>
      </c>
      <c r="E72" s="87">
        <v>0</v>
      </c>
      <c r="F72" s="87">
        <v>0</v>
      </c>
      <c r="G72" s="87">
        <v>0</v>
      </c>
      <c r="H72" s="87">
        <v>0</v>
      </c>
      <c r="I72" s="87">
        <v>0</v>
      </c>
      <c r="J72" s="87">
        <v>0</v>
      </c>
      <c r="K72" s="87">
        <v>0</v>
      </c>
      <c r="L72" s="87">
        <v>0</v>
      </c>
      <c r="M72" s="87">
        <v>0</v>
      </c>
      <c r="N72" s="87">
        <v>0</v>
      </c>
      <c r="O72" s="87">
        <v>0</v>
      </c>
      <c r="P72" s="87">
        <v>0</v>
      </c>
      <c r="Q72" s="87">
        <v>0</v>
      </c>
    </row>
    <row r="73" spans="1:17" x14ac:dyDescent="0.25">
      <c r="A73" s="150" t="s">
        <v>29</v>
      </c>
      <c r="B73" s="87">
        <v>0</v>
      </c>
      <c r="C73" s="87">
        <v>1.3593462318840579</v>
      </c>
      <c r="D73" s="87">
        <v>0.58681507246376807</v>
      </c>
      <c r="E73" s="87">
        <v>0.77099014492753615</v>
      </c>
      <c r="F73" s="87">
        <v>0.77180884057971011</v>
      </c>
      <c r="G73" s="87">
        <v>0.48461432274051164</v>
      </c>
      <c r="H73" s="87">
        <v>0.77095666666666651</v>
      </c>
      <c r="I73" s="87">
        <v>0.67906391304347824</v>
      </c>
      <c r="J73" s="87">
        <v>0.57865347826086955</v>
      </c>
      <c r="K73" s="87">
        <v>0.67898478260869555</v>
      </c>
      <c r="L73" s="87">
        <v>0</v>
      </c>
      <c r="M73" s="87">
        <v>0.67841890179576636</v>
      </c>
      <c r="N73" s="87">
        <v>0.19384388433807775</v>
      </c>
      <c r="O73" s="87">
        <v>0</v>
      </c>
      <c r="P73" s="87">
        <v>0</v>
      </c>
      <c r="Q73" s="87">
        <v>9.6918608849795626E-2</v>
      </c>
    </row>
    <row r="74" spans="1:17" x14ac:dyDescent="0.25">
      <c r="A74" s="150" t="s">
        <v>28</v>
      </c>
      <c r="B74" s="87">
        <v>0</v>
      </c>
      <c r="C74" s="87">
        <v>0</v>
      </c>
      <c r="D74" s="87">
        <v>0</v>
      </c>
      <c r="E74" s="87">
        <v>0</v>
      </c>
      <c r="F74" s="87">
        <v>0</v>
      </c>
      <c r="G74" s="87">
        <v>0</v>
      </c>
      <c r="H74" s="87">
        <v>0</v>
      </c>
      <c r="I74" s="87">
        <v>0</v>
      </c>
      <c r="J74" s="87">
        <v>0</v>
      </c>
      <c r="K74" s="87">
        <v>0</v>
      </c>
      <c r="L74" s="87">
        <v>0</v>
      </c>
      <c r="M74" s="87">
        <v>0</v>
      </c>
      <c r="N74" s="87">
        <v>0</v>
      </c>
      <c r="O74" s="87">
        <v>0</v>
      </c>
      <c r="P74" s="87">
        <v>0</v>
      </c>
      <c r="Q74" s="87">
        <v>0</v>
      </c>
    </row>
    <row r="75" spans="1:17" x14ac:dyDescent="0.25">
      <c r="A75" s="150" t="s">
        <v>26</v>
      </c>
      <c r="B75" s="87">
        <v>5.8008248951665173</v>
      </c>
      <c r="C75" s="87">
        <v>7.0742709811057951</v>
      </c>
      <c r="D75" s="87">
        <v>6.2312707376208669</v>
      </c>
      <c r="E75" s="87">
        <v>4.2839861944674675</v>
      </c>
      <c r="F75" s="87">
        <v>5.9232010025291988</v>
      </c>
      <c r="G75" s="87">
        <v>5.4331460808894789</v>
      </c>
      <c r="H75" s="87">
        <v>10.187622775569142</v>
      </c>
      <c r="I75" s="87">
        <v>9.5915952363854409</v>
      </c>
      <c r="J75" s="87">
        <v>9.957054867037666</v>
      </c>
      <c r="K75" s="87">
        <v>7.4315549122950699</v>
      </c>
      <c r="L75" s="87">
        <v>9.2536724887450283</v>
      </c>
      <c r="M75" s="87">
        <v>8.1613108051923344</v>
      </c>
      <c r="N75" s="87">
        <v>5.3089364364941023</v>
      </c>
      <c r="O75" s="87">
        <v>6.0407719836160574</v>
      </c>
      <c r="P75" s="87">
        <v>4.2194971295042221</v>
      </c>
      <c r="Q75" s="87">
        <v>5.0431222526578354</v>
      </c>
    </row>
    <row r="76" spans="1:17" x14ac:dyDescent="0.25">
      <c r="A76" s="150" t="s">
        <v>25</v>
      </c>
      <c r="B76" s="87">
        <v>0</v>
      </c>
      <c r="C76" s="87">
        <v>0</v>
      </c>
      <c r="D76" s="87">
        <v>0</v>
      </c>
      <c r="E76" s="87">
        <v>0</v>
      </c>
      <c r="F76" s="87">
        <v>0</v>
      </c>
      <c r="G76" s="87">
        <v>0</v>
      </c>
      <c r="H76" s="87">
        <v>0</v>
      </c>
      <c r="I76" s="87">
        <v>0</v>
      </c>
      <c r="J76" s="87">
        <v>0</v>
      </c>
      <c r="K76" s="87">
        <v>0</v>
      </c>
      <c r="L76" s="87">
        <v>0</v>
      </c>
      <c r="M76" s="87">
        <v>0</v>
      </c>
      <c r="N76" s="87">
        <v>0</v>
      </c>
      <c r="O76" s="87">
        <v>0</v>
      </c>
      <c r="P76" s="87">
        <v>0</v>
      </c>
      <c r="Q76" s="87">
        <v>0</v>
      </c>
    </row>
    <row r="77" spans="1:17" x14ac:dyDescent="0.25">
      <c r="A77" s="150" t="s">
        <v>86</v>
      </c>
      <c r="B77" s="87">
        <v>0</v>
      </c>
      <c r="C77" s="87">
        <v>5.4166172525575051</v>
      </c>
      <c r="D77" s="87">
        <v>6.2404233431069533</v>
      </c>
      <c r="E77" s="87">
        <v>5.2053184108226755</v>
      </c>
      <c r="F77" s="87">
        <v>8.5687532219251175</v>
      </c>
      <c r="G77" s="87">
        <v>7.3294760544320523</v>
      </c>
      <c r="H77" s="87">
        <v>4.0072816197855925</v>
      </c>
      <c r="I77" s="87">
        <v>9.547184315534567</v>
      </c>
      <c r="J77" s="87">
        <v>7.0158122032193626</v>
      </c>
      <c r="K77" s="87">
        <v>12.956013856468148</v>
      </c>
      <c r="L77" s="87">
        <v>13.943284970689714</v>
      </c>
      <c r="M77" s="87">
        <v>12.968538275618329</v>
      </c>
      <c r="N77" s="87">
        <v>6.3039726649314201</v>
      </c>
      <c r="O77" s="87">
        <v>6.9232983222712754</v>
      </c>
      <c r="P77" s="87">
        <v>12.514260382670759</v>
      </c>
      <c r="Q77" s="87">
        <v>15.908704156169071</v>
      </c>
    </row>
    <row r="78" spans="1:17" x14ac:dyDescent="0.25">
      <c r="A78" s="150" t="s">
        <v>22</v>
      </c>
      <c r="B78" s="87">
        <v>0</v>
      </c>
      <c r="C78" s="87">
        <v>0</v>
      </c>
      <c r="D78" s="87">
        <v>0.60091449275362319</v>
      </c>
      <c r="E78" s="87">
        <v>5.3471539130434778</v>
      </c>
      <c r="F78" s="87">
        <v>2.1888005797101449</v>
      </c>
      <c r="G78" s="87">
        <v>2.4473443824919836</v>
      </c>
      <c r="H78" s="87">
        <v>1.8637439130434776</v>
      </c>
      <c r="I78" s="87">
        <v>1.452351884057971</v>
      </c>
      <c r="J78" s="87">
        <v>1.7445704347826088</v>
      </c>
      <c r="K78" s="87">
        <v>2.0187320289855073</v>
      </c>
      <c r="L78" s="87">
        <v>1.889969250769779</v>
      </c>
      <c r="M78" s="87">
        <v>1.6403162801519291</v>
      </c>
      <c r="N78" s="87">
        <v>7.4485117543331354</v>
      </c>
      <c r="O78" s="87">
        <v>6.0017198697564957</v>
      </c>
      <c r="P78" s="87">
        <v>4.8702778595048386</v>
      </c>
      <c r="Q78" s="87">
        <v>6.6246530702935216</v>
      </c>
    </row>
    <row r="79" spans="1:17" x14ac:dyDescent="0.25">
      <c r="A79" s="149" t="s">
        <v>242</v>
      </c>
      <c r="B79" s="148">
        <v>1.8109934771866332</v>
      </c>
      <c r="C79" s="148">
        <v>0.65700555058170806</v>
      </c>
      <c r="D79" s="148">
        <v>1.0229976375217333</v>
      </c>
      <c r="E79" s="148">
        <v>1.0116239397357631</v>
      </c>
      <c r="F79" s="148">
        <v>1.7580079139483118</v>
      </c>
      <c r="G79" s="148">
        <v>1.4830206917826878</v>
      </c>
      <c r="H79" s="148">
        <v>2.5341903377123245</v>
      </c>
      <c r="I79" s="148">
        <v>1.7191421967546781</v>
      </c>
      <c r="J79" s="148">
        <v>2.2954676600164063</v>
      </c>
      <c r="K79" s="148">
        <v>1.5207265842377211</v>
      </c>
      <c r="L79" s="148">
        <v>1.3790384284723096</v>
      </c>
      <c r="M79" s="148">
        <v>1.2161674602864849</v>
      </c>
      <c r="N79" s="148">
        <v>1.6127719459460401</v>
      </c>
      <c r="O79" s="148">
        <v>2.5182921488188548</v>
      </c>
      <c r="P79" s="148">
        <v>0.46997296752191531</v>
      </c>
      <c r="Q79" s="148">
        <v>0.20116229459243939</v>
      </c>
    </row>
    <row r="80" spans="1:17" x14ac:dyDescent="0.25">
      <c r="A80" s="40"/>
      <c r="B80" s="32"/>
      <c r="C80" s="40"/>
      <c r="D80" s="40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</row>
    <row r="81" spans="1:17" ht="12.75" x14ac:dyDescent="0.25">
      <c r="A81" s="97" t="s">
        <v>55</v>
      </c>
      <c r="B81" s="96">
        <v>3.41443017509539</v>
      </c>
      <c r="C81" s="96">
        <v>6.5073882281251372</v>
      </c>
      <c r="D81" s="96">
        <v>8.3337691841782089</v>
      </c>
      <c r="E81" s="96">
        <v>9.2385815747618381</v>
      </c>
      <c r="F81" s="96">
        <v>7.9895795053053575</v>
      </c>
      <c r="G81" s="96">
        <v>7.0835565370197173</v>
      </c>
      <c r="H81" s="96">
        <v>7.6368424882653017</v>
      </c>
      <c r="I81" s="96">
        <v>8.1166774188045565</v>
      </c>
      <c r="J81" s="96">
        <v>8.8080392433765837</v>
      </c>
      <c r="K81" s="96">
        <v>8.4728482203881867</v>
      </c>
      <c r="L81" s="96">
        <v>9.3113316100042312</v>
      </c>
      <c r="M81" s="96">
        <v>7.7925733761494484</v>
      </c>
      <c r="N81" s="96">
        <v>6.4794875047831511</v>
      </c>
      <c r="O81" s="96">
        <v>6.5364505180058927</v>
      </c>
      <c r="P81" s="96">
        <v>6.7535099494658084</v>
      </c>
      <c r="Q81" s="96">
        <v>7.4092564886982473</v>
      </c>
    </row>
    <row r="82" spans="1:17" x14ac:dyDescent="0.25">
      <c r="A82" s="132" t="s">
        <v>83</v>
      </c>
      <c r="B82" s="160">
        <v>0.10563063865545158</v>
      </c>
      <c r="C82" s="160">
        <v>0.20131604375146495</v>
      </c>
      <c r="D82" s="160">
        <v>0.25781794214235837</v>
      </c>
      <c r="E82" s="160">
        <v>0.28580970234229996</v>
      </c>
      <c r="F82" s="160">
        <v>0.24716990609138295</v>
      </c>
      <c r="G82" s="160">
        <v>0.21914069481197923</v>
      </c>
      <c r="H82" s="160">
        <v>0.23625744501394444</v>
      </c>
      <c r="I82" s="160">
        <v>0.2511018751422131</v>
      </c>
      <c r="J82" s="160">
        <v>0.27249021443355659</v>
      </c>
      <c r="K82" s="160">
        <v>0.26212056561540514</v>
      </c>
      <c r="L82" s="160">
        <v>0.288060336354649</v>
      </c>
      <c r="M82" s="160">
        <v>0.24107521907931198</v>
      </c>
      <c r="N82" s="160">
        <v>0.20045289204695521</v>
      </c>
      <c r="O82" s="160">
        <v>0.20221513029986926</v>
      </c>
      <c r="P82" s="160">
        <v>0.20893019700076015</v>
      </c>
      <c r="Q82" s="160">
        <v>0.22921672277025829</v>
      </c>
    </row>
    <row r="83" spans="1:17" x14ac:dyDescent="0.25">
      <c r="A83" s="76" t="s">
        <v>82</v>
      </c>
      <c r="B83" s="159">
        <v>4.6576463425355139E-2</v>
      </c>
      <c r="C83" s="159">
        <v>8.8767704787926865E-2</v>
      </c>
      <c r="D83" s="159">
        <v>0.1136814858401326</v>
      </c>
      <c r="E83" s="159">
        <v>0.12602409033215423</v>
      </c>
      <c r="F83" s="159">
        <v>0.10898637211183437</v>
      </c>
      <c r="G83" s="159">
        <v>9.6627254050880351E-2</v>
      </c>
      <c r="H83" s="159">
        <v>0.10417466358934978</v>
      </c>
      <c r="I83" s="159">
        <v>0.11072012299147244</v>
      </c>
      <c r="J83" s="159">
        <v>0.12015103447144324</v>
      </c>
      <c r="K83" s="159">
        <v>0.11557867199157783</v>
      </c>
      <c r="L83" s="159">
        <v>0.12701647828033241</v>
      </c>
      <c r="M83" s="159">
        <v>0.10629899872926267</v>
      </c>
      <c r="N83" s="159">
        <v>8.8387109211611511E-2</v>
      </c>
      <c r="O83" s="159">
        <v>8.9164145368718722E-2</v>
      </c>
      <c r="P83" s="159">
        <v>9.2125067148364936E-2</v>
      </c>
      <c r="Q83" s="159">
        <v>0.10107014821156449</v>
      </c>
    </row>
    <row r="84" spans="1:17" x14ac:dyDescent="0.25">
      <c r="A84" s="76" t="s">
        <v>81</v>
      </c>
      <c r="B84" s="159">
        <v>0.36127685676005983</v>
      </c>
      <c r="C84" s="159">
        <v>0.68853912489476665</v>
      </c>
      <c r="D84" s="159">
        <v>0.88178635421637752</v>
      </c>
      <c r="E84" s="159">
        <v>0.97752349325993015</v>
      </c>
      <c r="F84" s="159">
        <v>0.84536804751928296</v>
      </c>
      <c r="G84" s="159">
        <v>0.74950281866729429</v>
      </c>
      <c r="H84" s="159">
        <v>0.80804535698407798</v>
      </c>
      <c r="I84" s="159">
        <v>0.85881612884912584</v>
      </c>
      <c r="J84" s="159">
        <v>0.93196831356419441</v>
      </c>
      <c r="K84" s="159">
        <v>0.89650214410414575</v>
      </c>
      <c r="L84" s="159">
        <v>0.98522108926094398</v>
      </c>
      <c r="M84" s="159">
        <v>0.82452305978954421</v>
      </c>
      <c r="N84" s="159">
        <v>0.6855869820441538</v>
      </c>
      <c r="O84" s="159">
        <v>0.69161417174005047</v>
      </c>
      <c r="P84" s="159">
        <v>0.71458097589376945</v>
      </c>
      <c r="Q84" s="159">
        <v>0.78396474899100788</v>
      </c>
    </row>
    <row r="85" spans="1:17" x14ac:dyDescent="0.25">
      <c r="A85" s="76" t="s">
        <v>80</v>
      </c>
      <c r="B85" s="159">
        <v>0.15952395401382036</v>
      </c>
      <c r="C85" s="159">
        <v>0.30402856325053096</v>
      </c>
      <c r="D85" s="159">
        <v>0.38935803162573002</v>
      </c>
      <c r="E85" s="159">
        <v>0.43163133720960101</v>
      </c>
      <c r="F85" s="159">
        <v>0.37327731077660314</v>
      </c>
      <c r="G85" s="159">
        <v>0.33094744637273504</v>
      </c>
      <c r="H85" s="159">
        <v>0.35679725384186206</v>
      </c>
      <c r="I85" s="159">
        <v>0.37921539141336191</v>
      </c>
      <c r="J85" s="159">
        <v>0.41151617551326158</v>
      </c>
      <c r="K85" s="159">
        <v>0.39585587654828053</v>
      </c>
      <c r="L85" s="159">
        <v>0.43503025670169082</v>
      </c>
      <c r="M85" s="159">
        <v>0.36407308193715116</v>
      </c>
      <c r="N85" s="159">
        <v>0.30272502694165476</v>
      </c>
      <c r="O85" s="159">
        <v>0.30538636855236129</v>
      </c>
      <c r="P85" s="159">
        <v>0.31552749810745906</v>
      </c>
      <c r="Q85" s="159">
        <v>0.34616431754873378</v>
      </c>
    </row>
    <row r="86" spans="1:17" x14ac:dyDescent="0.25">
      <c r="A86" s="129" t="s">
        <v>79</v>
      </c>
      <c r="B86" s="158">
        <v>0.55261203676955595</v>
      </c>
      <c r="C86" s="158">
        <v>1.0531950804043015</v>
      </c>
      <c r="D86" s="158">
        <v>1.3487876238990359</v>
      </c>
      <c r="E86" s="158">
        <v>1.4952279352873867</v>
      </c>
      <c r="F86" s="158">
        <v>1.2930818839297973</v>
      </c>
      <c r="G86" s="158">
        <v>1.146445645322183</v>
      </c>
      <c r="H86" s="158">
        <v>1.2359927910403588</v>
      </c>
      <c r="I86" s="158">
        <v>1.3136521791902622</v>
      </c>
      <c r="J86" s="158">
        <v>1.425546359603775</v>
      </c>
      <c r="K86" s="158">
        <v>1.3712970165445584</v>
      </c>
      <c r="L86" s="158">
        <v>1.5070022411272281</v>
      </c>
      <c r="M86" s="158">
        <v>1.2611972201041879</v>
      </c>
      <c r="N86" s="158">
        <v>1.0486794585398342</v>
      </c>
      <c r="O86" s="158">
        <v>1.0578986972248574</v>
      </c>
      <c r="P86" s="158">
        <v>1.0930289088174123</v>
      </c>
      <c r="Q86" s="158">
        <v>1.1991588959798245</v>
      </c>
    </row>
    <row r="87" spans="1:17" x14ac:dyDescent="0.25">
      <c r="A87" s="92" t="s">
        <v>125</v>
      </c>
      <c r="B87" s="91">
        <v>4.7911955431008289E-3</v>
      </c>
      <c r="C87" s="91">
        <v>7.7440547873413512E-3</v>
      </c>
      <c r="D87" s="91">
        <v>1.0254658004738506E-2</v>
      </c>
      <c r="E87" s="91">
        <v>0</v>
      </c>
      <c r="F87" s="91">
        <v>0</v>
      </c>
      <c r="G87" s="91">
        <v>0</v>
      </c>
      <c r="H87" s="91">
        <v>0</v>
      </c>
      <c r="I87" s="91">
        <v>0</v>
      </c>
      <c r="J87" s="91">
        <v>0</v>
      </c>
      <c r="K87" s="91">
        <v>0</v>
      </c>
      <c r="L87" s="91">
        <v>0</v>
      </c>
      <c r="M87" s="91">
        <v>0</v>
      </c>
      <c r="N87" s="91">
        <v>0</v>
      </c>
      <c r="O87" s="91">
        <v>0</v>
      </c>
      <c r="P87" s="91">
        <v>0</v>
      </c>
      <c r="Q87" s="91">
        <v>0</v>
      </c>
    </row>
    <row r="88" spans="1:17" x14ac:dyDescent="0.25">
      <c r="A88" s="92" t="s">
        <v>26</v>
      </c>
      <c r="B88" s="91">
        <v>0.27341384274874125</v>
      </c>
      <c r="C88" s="91">
        <v>0.5596949458878312</v>
      </c>
      <c r="D88" s="91">
        <v>0.64457093219927897</v>
      </c>
      <c r="E88" s="91">
        <v>0.5410352873871509</v>
      </c>
      <c r="F88" s="91">
        <v>0.52442393873421611</v>
      </c>
      <c r="G88" s="91">
        <v>0.44493061960124913</v>
      </c>
      <c r="H88" s="91">
        <v>0.60366806716204846</v>
      </c>
      <c r="I88" s="91">
        <v>0.6558499275946752</v>
      </c>
      <c r="J88" s="91">
        <v>0.69029517655879624</v>
      </c>
      <c r="K88" s="91">
        <v>0.58659269070261877</v>
      </c>
      <c r="L88" s="91">
        <v>0.76617593321239386</v>
      </c>
      <c r="M88" s="91">
        <v>0.61849246191610907</v>
      </c>
      <c r="N88" s="91">
        <v>0.40570927461848322</v>
      </c>
      <c r="O88" s="91">
        <v>0.39642380571614955</v>
      </c>
      <c r="P88" s="91">
        <v>0.43995608205401959</v>
      </c>
      <c r="Q88" s="91">
        <v>0.54711586218459651</v>
      </c>
    </row>
    <row r="89" spans="1:17" x14ac:dyDescent="0.25">
      <c r="A89" s="92" t="s">
        <v>126</v>
      </c>
      <c r="B89" s="91">
        <v>0</v>
      </c>
      <c r="C89" s="91">
        <v>0</v>
      </c>
      <c r="D89" s="91">
        <v>0</v>
      </c>
      <c r="E89" s="91">
        <v>0</v>
      </c>
      <c r="F89" s="91">
        <v>0</v>
      </c>
      <c r="G89" s="91">
        <v>0</v>
      </c>
      <c r="H89" s="91">
        <v>0</v>
      </c>
      <c r="I89" s="91">
        <v>0</v>
      </c>
      <c r="J89" s="91">
        <v>0</v>
      </c>
      <c r="K89" s="91">
        <v>0</v>
      </c>
      <c r="L89" s="91">
        <v>0</v>
      </c>
      <c r="M89" s="91">
        <v>0</v>
      </c>
      <c r="N89" s="91">
        <v>0</v>
      </c>
      <c r="O89" s="91">
        <v>0</v>
      </c>
      <c r="P89" s="91">
        <v>0</v>
      </c>
      <c r="Q89" s="91">
        <v>0</v>
      </c>
    </row>
    <row r="90" spans="1:17" x14ac:dyDescent="0.25">
      <c r="A90" s="92" t="s">
        <v>21</v>
      </c>
      <c r="B90" s="157">
        <v>0.27440699847771383</v>
      </c>
      <c r="C90" s="157">
        <v>0.48575607972912915</v>
      </c>
      <c r="D90" s="157">
        <v>0.69396203369501852</v>
      </c>
      <c r="E90" s="157">
        <v>0.95419264790023584</v>
      </c>
      <c r="F90" s="157">
        <v>0.76865794519558117</v>
      </c>
      <c r="G90" s="157">
        <v>0.70151502572093383</v>
      </c>
      <c r="H90" s="157">
        <v>0.63232472387831029</v>
      </c>
      <c r="I90" s="157">
        <v>0.65780225159558703</v>
      </c>
      <c r="J90" s="157">
        <v>0.73525118304497861</v>
      </c>
      <c r="K90" s="157">
        <v>0.78470432584193961</v>
      </c>
      <c r="L90" s="157">
        <v>0.74082630791483428</v>
      </c>
      <c r="M90" s="157">
        <v>0.64270475818807882</v>
      </c>
      <c r="N90" s="157">
        <v>0.64297018392135097</v>
      </c>
      <c r="O90" s="157">
        <v>0.66147489150870786</v>
      </c>
      <c r="P90" s="157">
        <v>0.65307282676339284</v>
      </c>
      <c r="Q90" s="157">
        <v>0.65204303379522799</v>
      </c>
    </row>
    <row r="91" spans="1:17" x14ac:dyDescent="0.25">
      <c r="A91" s="243" t="s">
        <v>235</v>
      </c>
      <c r="B91" s="242">
        <v>2.1888102254711472</v>
      </c>
      <c r="C91" s="242">
        <v>4.1715417110361459</v>
      </c>
      <c r="D91" s="242">
        <v>5.3423377464545743</v>
      </c>
      <c r="E91" s="242">
        <v>5.922365016330466</v>
      </c>
      <c r="F91" s="242">
        <v>5.1216959848764567</v>
      </c>
      <c r="G91" s="242">
        <v>4.5408926777946457</v>
      </c>
      <c r="H91" s="242">
        <v>4.8955749777957092</v>
      </c>
      <c r="I91" s="242">
        <v>5.203171721218121</v>
      </c>
      <c r="J91" s="242">
        <v>5.6463671457903528</v>
      </c>
      <c r="K91" s="242">
        <v>5.4314939455842186</v>
      </c>
      <c r="L91" s="242">
        <v>5.9690012082793871</v>
      </c>
      <c r="M91" s="242">
        <v>4.9954057965099903</v>
      </c>
      <c r="N91" s="242">
        <v>4.1536560359989414</v>
      </c>
      <c r="O91" s="242">
        <v>4.1901720048200355</v>
      </c>
      <c r="P91" s="242">
        <v>4.3293173024980423</v>
      </c>
      <c r="Q91" s="242">
        <v>4.7496816551968584</v>
      </c>
    </row>
    <row r="92" spans="1:17" x14ac:dyDescent="0.25">
      <c r="A92" s="40"/>
      <c r="B92" s="32"/>
      <c r="C92" s="40"/>
      <c r="D92" s="40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</row>
    <row r="93" spans="1:17" ht="12.75" x14ac:dyDescent="0.25">
      <c r="A93" s="80" t="s">
        <v>124</v>
      </c>
      <c r="B93" s="233"/>
      <c r="C93" s="233"/>
      <c r="D93" s="233"/>
      <c r="E93" s="233"/>
      <c r="F93" s="233"/>
      <c r="G93" s="233"/>
      <c r="H93" s="233"/>
      <c r="I93" s="233"/>
      <c r="J93" s="233"/>
      <c r="K93" s="233"/>
      <c r="L93" s="233"/>
      <c r="M93" s="233"/>
      <c r="N93" s="233"/>
      <c r="O93" s="233"/>
      <c r="P93" s="233"/>
      <c r="Q93" s="233"/>
    </row>
    <row r="94" spans="1:17" x14ac:dyDescent="0.25">
      <c r="A94" s="40"/>
      <c r="B94" s="32"/>
      <c r="C94" s="40"/>
      <c r="D94" s="40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</row>
    <row r="95" spans="1:17" x14ac:dyDescent="0.25">
      <c r="A95" s="78" t="s">
        <v>35</v>
      </c>
      <c r="B95" s="77">
        <f t="shared" ref="B95:Q95" si="0">SUM(B$96:B$101,B$103:B$105)</f>
        <v>1</v>
      </c>
      <c r="C95" s="77">
        <f t="shared" si="0"/>
        <v>1.0000000000000002</v>
      </c>
      <c r="D95" s="77">
        <f t="shared" si="0"/>
        <v>0.99999999999999989</v>
      </c>
      <c r="E95" s="77">
        <f t="shared" si="0"/>
        <v>1</v>
      </c>
      <c r="F95" s="77">
        <f t="shared" si="0"/>
        <v>1</v>
      </c>
      <c r="G95" s="77">
        <f t="shared" si="0"/>
        <v>1</v>
      </c>
      <c r="H95" s="77">
        <f t="shared" si="0"/>
        <v>0.99999999999999989</v>
      </c>
      <c r="I95" s="77">
        <f t="shared" si="0"/>
        <v>1.0000000000000002</v>
      </c>
      <c r="J95" s="77">
        <f t="shared" si="0"/>
        <v>1</v>
      </c>
      <c r="K95" s="77">
        <f t="shared" si="0"/>
        <v>1</v>
      </c>
      <c r="L95" s="77">
        <f t="shared" si="0"/>
        <v>0.99999999999999989</v>
      </c>
      <c r="M95" s="77">
        <f t="shared" si="0"/>
        <v>1.0000000000000002</v>
      </c>
      <c r="N95" s="77">
        <f t="shared" si="0"/>
        <v>1</v>
      </c>
      <c r="O95" s="77">
        <f t="shared" si="0"/>
        <v>1</v>
      </c>
      <c r="P95" s="77">
        <f t="shared" si="0"/>
        <v>1</v>
      </c>
      <c r="Q95" s="77">
        <f t="shared" si="0"/>
        <v>1</v>
      </c>
    </row>
    <row r="96" spans="1:17" x14ac:dyDescent="0.25">
      <c r="A96" s="132" t="s">
        <v>83</v>
      </c>
      <c r="B96" s="240">
        <f t="shared" ref="B96:Q96" si="1">IF(B$6=0,0,B$6/B$5)</f>
        <v>4.4180658104159796E-3</v>
      </c>
      <c r="C96" s="240">
        <f t="shared" si="1"/>
        <v>4.4180658104159788E-3</v>
      </c>
      <c r="D96" s="240">
        <f t="shared" si="1"/>
        <v>4.4180658104159788E-3</v>
      </c>
      <c r="E96" s="240">
        <f t="shared" si="1"/>
        <v>4.4180658104159788E-3</v>
      </c>
      <c r="F96" s="240">
        <f t="shared" si="1"/>
        <v>4.4180658104159788E-3</v>
      </c>
      <c r="G96" s="240">
        <f t="shared" si="1"/>
        <v>4.4180658104159788E-3</v>
      </c>
      <c r="H96" s="240">
        <f t="shared" si="1"/>
        <v>4.4180658104159788E-3</v>
      </c>
      <c r="I96" s="240">
        <f t="shared" si="1"/>
        <v>4.4180658104159788E-3</v>
      </c>
      <c r="J96" s="240">
        <f t="shared" si="1"/>
        <v>4.4180658104159779E-3</v>
      </c>
      <c r="K96" s="240">
        <f t="shared" si="1"/>
        <v>4.4180658104159788E-3</v>
      </c>
      <c r="L96" s="240">
        <f t="shared" si="1"/>
        <v>4.4180658104159788E-3</v>
      </c>
      <c r="M96" s="240">
        <f t="shared" si="1"/>
        <v>4.4180658104159788E-3</v>
      </c>
      <c r="N96" s="240">
        <f t="shared" si="1"/>
        <v>4.4180658104159788E-3</v>
      </c>
      <c r="O96" s="240">
        <f t="shared" si="1"/>
        <v>4.4180658104159788E-3</v>
      </c>
      <c r="P96" s="240">
        <f t="shared" si="1"/>
        <v>4.4180658104159796E-3</v>
      </c>
      <c r="Q96" s="240">
        <f t="shared" si="1"/>
        <v>4.4180658104159788E-3</v>
      </c>
    </row>
    <row r="97" spans="1:17" x14ac:dyDescent="0.25">
      <c r="A97" s="76" t="s">
        <v>82</v>
      </c>
      <c r="B97" s="239">
        <f t="shared" ref="B97:Q97" si="2">IF(B$7=0,0,B$7/B$5)</f>
        <v>6.1852921345823715E-3</v>
      </c>
      <c r="C97" s="239">
        <f t="shared" si="2"/>
        <v>6.1852921345823706E-3</v>
      </c>
      <c r="D97" s="239">
        <f t="shared" si="2"/>
        <v>6.1852921345823706E-3</v>
      </c>
      <c r="E97" s="239">
        <f t="shared" si="2"/>
        <v>6.1852921345823706E-3</v>
      </c>
      <c r="F97" s="239">
        <f t="shared" si="2"/>
        <v>6.1852921345823706E-3</v>
      </c>
      <c r="G97" s="239">
        <f t="shared" si="2"/>
        <v>6.1852921345823706E-3</v>
      </c>
      <c r="H97" s="239">
        <f t="shared" si="2"/>
        <v>6.1852921345823706E-3</v>
      </c>
      <c r="I97" s="239">
        <f t="shared" si="2"/>
        <v>6.1852921345823706E-3</v>
      </c>
      <c r="J97" s="239">
        <f t="shared" si="2"/>
        <v>6.1852921345823698E-3</v>
      </c>
      <c r="K97" s="239">
        <f t="shared" si="2"/>
        <v>6.1852921345823706E-3</v>
      </c>
      <c r="L97" s="239">
        <f t="shared" si="2"/>
        <v>6.1852921345823706E-3</v>
      </c>
      <c r="M97" s="239">
        <f t="shared" si="2"/>
        <v>6.1852921345823706E-3</v>
      </c>
      <c r="N97" s="239">
        <f t="shared" si="2"/>
        <v>6.1852921345823706E-3</v>
      </c>
      <c r="O97" s="239">
        <f t="shared" si="2"/>
        <v>6.1852921345823698E-3</v>
      </c>
      <c r="P97" s="239">
        <f t="shared" si="2"/>
        <v>6.1852921345823715E-3</v>
      </c>
      <c r="Q97" s="239">
        <f t="shared" si="2"/>
        <v>6.1852921345823706E-3</v>
      </c>
    </row>
    <row r="98" spans="1:17" x14ac:dyDescent="0.25">
      <c r="A98" s="76" t="s">
        <v>81</v>
      </c>
      <c r="B98" s="239">
        <f t="shared" ref="B98:Q98" si="3">IF(B$8=0,0,B$8/B$5)</f>
        <v>3.5344526483327837E-2</v>
      </c>
      <c r="C98" s="239">
        <f t="shared" si="3"/>
        <v>3.534452648332783E-2</v>
      </c>
      <c r="D98" s="239">
        <f t="shared" si="3"/>
        <v>3.534452648332783E-2</v>
      </c>
      <c r="E98" s="239">
        <f t="shared" si="3"/>
        <v>3.534452648332783E-2</v>
      </c>
      <c r="F98" s="239">
        <f t="shared" si="3"/>
        <v>3.534452648332783E-2</v>
      </c>
      <c r="G98" s="239">
        <f t="shared" si="3"/>
        <v>3.534452648332783E-2</v>
      </c>
      <c r="H98" s="239">
        <f t="shared" si="3"/>
        <v>3.534452648332783E-2</v>
      </c>
      <c r="I98" s="239">
        <f t="shared" si="3"/>
        <v>3.534452648332783E-2</v>
      </c>
      <c r="J98" s="239">
        <f t="shared" si="3"/>
        <v>3.5344526483327823E-2</v>
      </c>
      <c r="K98" s="239">
        <f t="shared" si="3"/>
        <v>3.534452648332783E-2</v>
      </c>
      <c r="L98" s="239">
        <f t="shared" si="3"/>
        <v>3.534452648332783E-2</v>
      </c>
      <c r="M98" s="239">
        <f t="shared" si="3"/>
        <v>3.534452648332783E-2</v>
      </c>
      <c r="N98" s="239">
        <f t="shared" si="3"/>
        <v>3.534452648332783E-2</v>
      </c>
      <c r="O98" s="239">
        <f t="shared" si="3"/>
        <v>3.534452648332783E-2</v>
      </c>
      <c r="P98" s="239">
        <f t="shared" si="3"/>
        <v>3.5344526483327837E-2</v>
      </c>
      <c r="Q98" s="239">
        <f t="shared" si="3"/>
        <v>3.534452648332783E-2</v>
      </c>
    </row>
    <row r="99" spans="1:17" x14ac:dyDescent="0.25">
      <c r="A99" s="76" t="s">
        <v>80</v>
      </c>
      <c r="B99" s="239">
        <f t="shared" ref="B99:Q99" si="4">IF(B$9=0,0,B$9/B$5)</f>
        <v>1.7672263241663919E-2</v>
      </c>
      <c r="C99" s="239">
        <f t="shared" si="4"/>
        <v>1.7672263241663915E-2</v>
      </c>
      <c r="D99" s="239">
        <f t="shared" si="4"/>
        <v>1.7672263241663915E-2</v>
      </c>
      <c r="E99" s="239">
        <f t="shared" si="4"/>
        <v>1.7672263241663915E-2</v>
      </c>
      <c r="F99" s="239">
        <f t="shared" si="4"/>
        <v>1.7672263241663915E-2</v>
      </c>
      <c r="G99" s="239">
        <f t="shared" si="4"/>
        <v>1.7672263241663915E-2</v>
      </c>
      <c r="H99" s="239">
        <f t="shared" si="4"/>
        <v>1.7672263241663915E-2</v>
      </c>
      <c r="I99" s="239">
        <f t="shared" si="4"/>
        <v>1.7672263241663915E-2</v>
      </c>
      <c r="J99" s="239">
        <f t="shared" si="4"/>
        <v>1.7672263241663912E-2</v>
      </c>
      <c r="K99" s="239">
        <f t="shared" si="4"/>
        <v>1.7672263241663915E-2</v>
      </c>
      <c r="L99" s="239">
        <f t="shared" si="4"/>
        <v>1.7672263241663915E-2</v>
      </c>
      <c r="M99" s="239">
        <f t="shared" si="4"/>
        <v>1.7672263241663915E-2</v>
      </c>
      <c r="N99" s="239">
        <f t="shared" si="4"/>
        <v>1.7672263241663915E-2</v>
      </c>
      <c r="O99" s="239">
        <f t="shared" si="4"/>
        <v>1.7672263241663915E-2</v>
      </c>
      <c r="P99" s="239">
        <f t="shared" si="4"/>
        <v>1.7672263241663919E-2</v>
      </c>
      <c r="Q99" s="239">
        <f t="shared" si="4"/>
        <v>1.7672263241663915E-2</v>
      </c>
    </row>
    <row r="100" spans="1:17" x14ac:dyDescent="0.25">
      <c r="A100" s="129" t="s">
        <v>79</v>
      </c>
      <c r="B100" s="238">
        <f t="shared" ref="B100:Q100" si="5">IF(B$10=0,0,B$10/B$5)</f>
        <v>1.0603357944998351E-2</v>
      </c>
      <c r="C100" s="238">
        <f t="shared" si="5"/>
        <v>1.0603357944998349E-2</v>
      </c>
      <c r="D100" s="238">
        <f t="shared" si="5"/>
        <v>1.0603357944998349E-2</v>
      </c>
      <c r="E100" s="238">
        <f t="shared" si="5"/>
        <v>1.0603357944998348E-2</v>
      </c>
      <c r="F100" s="238">
        <f t="shared" si="5"/>
        <v>1.0603357944998349E-2</v>
      </c>
      <c r="G100" s="238">
        <f t="shared" si="5"/>
        <v>1.0603357944998349E-2</v>
      </c>
      <c r="H100" s="238">
        <f t="shared" si="5"/>
        <v>1.0603357944998346E-2</v>
      </c>
      <c r="I100" s="238">
        <f t="shared" si="5"/>
        <v>1.0603357944998351E-2</v>
      </c>
      <c r="J100" s="238">
        <f t="shared" si="5"/>
        <v>1.0603357944998348E-2</v>
      </c>
      <c r="K100" s="238">
        <f t="shared" si="5"/>
        <v>1.0603357944998349E-2</v>
      </c>
      <c r="L100" s="238">
        <f t="shared" si="5"/>
        <v>1.0603357944998349E-2</v>
      </c>
      <c r="M100" s="238">
        <f t="shared" si="5"/>
        <v>1.0603357944998349E-2</v>
      </c>
      <c r="N100" s="238">
        <f t="shared" si="5"/>
        <v>1.0603357944998349E-2</v>
      </c>
      <c r="O100" s="238">
        <f t="shared" si="5"/>
        <v>1.0603357944998349E-2</v>
      </c>
      <c r="P100" s="238">
        <f t="shared" si="5"/>
        <v>1.0603357944998351E-2</v>
      </c>
      <c r="Q100" s="238">
        <f t="shared" si="5"/>
        <v>1.0603357944998351E-2</v>
      </c>
    </row>
    <row r="101" spans="1:17" x14ac:dyDescent="0.25">
      <c r="A101" s="127" t="s">
        <v>241</v>
      </c>
      <c r="B101" s="236">
        <f t="shared" ref="B101:Q101" si="6">IF(B$15=0,0,B$15/B$5)</f>
        <v>4.3818775937827306E-2</v>
      </c>
      <c r="C101" s="236">
        <f t="shared" si="6"/>
        <v>2.5041879139829578E-2</v>
      </c>
      <c r="D101" s="236">
        <f t="shared" si="6"/>
        <v>2.7538466533517512E-2</v>
      </c>
      <c r="E101" s="236">
        <f t="shared" si="6"/>
        <v>2.6956345169941727E-2</v>
      </c>
      <c r="F101" s="236">
        <f t="shared" si="6"/>
        <v>3.1054260072186157E-2</v>
      </c>
      <c r="G101" s="236">
        <f t="shared" si="6"/>
        <v>3.0125210317276836E-2</v>
      </c>
      <c r="H101" s="236">
        <f t="shared" si="6"/>
        <v>3.5534039068119527E-2</v>
      </c>
      <c r="I101" s="236">
        <f t="shared" si="6"/>
        <v>2.9678272336224967E-2</v>
      </c>
      <c r="J101" s="236">
        <f t="shared" si="6"/>
        <v>3.3004153210664383E-2</v>
      </c>
      <c r="K101" s="236">
        <f t="shared" si="6"/>
        <v>2.7750729752152987E-2</v>
      </c>
      <c r="L101" s="236">
        <f t="shared" si="6"/>
        <v>2.8666955549109759E-2</v>
      </c>
      <c r="M101" s="236">
        <f t="shared" si="6"/>
        <v>2.8484240278743314E-2</v>
      </c>
      <c r="N101" s="236">
        <f t="shared" si="6"/>
        <v>3.2916227873777827E-2</v>
      </c>
      <c r="O101" s="236">
        <f t="shared" si="6"/>
        <v>3.9192560442842153E-2</v>
      </c>
      <c r="P101" s="236">
        <f t="shared" si="6"/>
        <v>2.4016293797658909E-2</v>
      </c>
      <c r="Q101" s="236">
        <f t="shared" si="6"/>
        <v>1.9922842272596893E-2</v>
      </c>
    </row>
    <row r="102" spans="1:17" x14ac:dyDescent="0.25">
      <c r="A102" s="127" t="s">
        <v>240</v>
      </c>
      <c r="B102" s="237">
        <f t="shared" ref="B102:Q102" si="7">IF(B$16=0,0,B$16/B$5)</f>
        <v>0.78458266080756855</v>
      </c>
      <c r="C102" s="237">
        <f t="shared" si="7"/>
        <v>0.84508599493444991</v>
      </c>
      <c r="D102" s="237">
        <f t="shared" si="7"/>
        <v>0.8370414355547886</v>
      </c>
      <c r="E102" s="237">
        <f t="shared" si="7"/>
        <v>0.83891715994853289</v>
      </c>
      <c r="F102" s="237">
        <f t="shared" si="7"/>
        <v>0.82571276748574529</v>
      </c>
      <c r="G102" s="237">
        <f t="shared" si="7"/>
        <v>0.82870637225156429</v>
      </c>
      <c r="H102" s="237">
        <f t="shared" si="7"/>
        <v>0.81127792405440446</v>
      </c>
      <c r="I102" s="237">
        <f t="shared" si="7"/>
        <v>0.83014650574606486</v>
      </c>
      <c r="J102" s="237">
        <f t="shared" si="7"/>
        <v>0.81942977848398213</v>
      </c>
      <c r="K102" s="237">
        <f t="shared" si="7"/>
        <v>0.83635747629474111</v>
      </c>
      <c r="L102" s="237">
        <f t="shared" si="7"/>
        <v>0.83340519317121364</v>
      </c>
      <c r="M102" s="237">
        <f t="shared" si="7"/>
        <v>0.83399394237572788</v>
      </c>
      <c r="N102" s="237">
        <f t="shared" si="7"/>
        <v>0.81971309345839449</v>
      </c>
      <c r="O102" s="237">
        <f t="shared" si="7"/>
        <v>0.7994893551802984</v>
      </c>
      <c r="P102" s="237">
        <f t="shared" si="7"/>
        <v>0.8483906588147776</v>
      </c>
      <c r="Q102" s="237">
        <f t="shared" si="7"/>
        <v>0.86158066928442179</v>
      </c>
    </row>
    <row r="103" spans="1:17" x14ac:dyDescent="0.25">
      <c r="A103" s="142" t="s">
        <v>249</v>
      </c>
      <c r="B103" s="235">
        <f t="shared" ref="B103:Q103" si="8">IF(B$17=0,0,B$17/B$5)</f>
        <v>0.67834611380000776</v>
      </c>
      <c r="C103" s="235">
        <f t="shared" si="8"/>
        <v>0.78437314494131349</v>
      </c>
      <c r="D103" s="235">
        <f t="shared" si="8"/>
        <v>0.7702757276638339</v>
      </c>
      <c r="E103" s="235">
        <f t="shared" si="8"/>
        <v>0.77356277773434678</v>
      </c>
      <c r="F103" s="235">
        <f t="shared" si="8"/>
        <v>0.75042318466798752</v>
      </c>
      <c r="G103" s="235">
        <f t="shared" si="8"/>
        <v>0.75566922656486246</v>
      </c>
      <c r="H103" s="235">
        <f t="shared" si="8"/>
        <v>0.72512732922297884</v>
      </c>
      <c r="I103" s="235">
        <f t="shared" si="8"/>
        <v>0.7581929400274765</v>
      </c>
      <c r="J103" s="235">
        <f t="shared" si="8"/>
        <v>0.73941277209876599</v>
      </c>
      <c r="K103" s="235">
        <f t="shared" si="8"/>
        <v>0.76907714628297363</v>
      </c>
      <c r="L103" s="235">
        <f t="shared" si="8"/>
        <v>0.76390351710710447</v>
      </c>
      <c r="M103" s="235">
        <f t="shared" si="8"/>
        <v>0.7649352508312417</v>
      </c>
      <c r="N103" s="235">
        <f t="shared" si="8"/>
        <v>0.73990925788832285</v>
      </c>
      <c r="O103" s="235">
        <f t="shared" si="8"/>
        <v>0.70446884854313552</v>
      </c>
      <c r="P103" s="235">
        <f t="shared" si="8"/>
        <v>0.79016429191209481</v>
      </c>
      <c r="Q103" s="235">
        <f t="shared" si="8"/>
        <v>0.81327868173871709</v>
      </c>
    </row>
    <row r="104" spans="1:17" x14ac:dyDescent="0.25">
      <c r="A104" s="142" t="s">
        <v>248</v>
      </c>
      <c r="B104" s="235">
        <f t="shared" ref="B104:Q104" si="9">IF(B$28=0,0,B$28/B$5)</f>
        <v>0.10623654700756084</v>
      </c>
      <c r="C104" s="235">
        <f t="shared" si="9"/>
        <v>6.0712849993136364E-2</v>
      </c>
      <c r="D104" s="235">
        <f t="shared" si="9"/>
        <v>6.6765707890954748E-2</v>
      </c>
      <c r="E104" s="235">
        <f t="shared" si="9"/>
        <v>6.5354382214186171E-2</v>
      </c>
      <c r="F104" s="235">
        <f t="shared" si="9"/>
        <v>7.5289582817757855E-2</v>
      </c>
      <c r="G104" s="235">
        <f t="shared" si="9"/>
        <v>7.3037145686701818E-2</v>
      </c>
      <c r="H104" s="235">
        <f t="shared" si="9"/>
        <v>8.6150594831425648E-2</v>
      </c>
      <c r="I104" s="235">
        <f t="shared" si="9"/>
        <v>7.1953565718588366E-2</v>
      </c>
      <c r="J104" s="235">
        <f t="shared" si="9"/>
        <v>8.0017006385216222E-2</v>
      </c>
      <c r="K104" s="235">
        <f t="shared" si="9"/>
        <v>6.7280330011767489E-2</v>
      </c>
      <c r="L104" s="235">
        <f t="shared" si="9"/>
        <v>6.9501676064109189E-2</v>
      </c>
      <c r="M104" s="235">
        <f t="shared" si="9"/>
        <v>6.9058691544486253E-2</v>
      </c>
      <c r="N104" s="235">
        <f t="shared" si="9"/>
        <v>7.980383557007166E-2</v>
      </c>
      <c r="O104" s="235">
        <f t="shared" si="9"/>
        <v>9.5020506637162813E-2</v>
      </c>
      <c r="P104" s="235">
        <f t="shared" si="9"/>
        <v>5.8226366902682833E-2</v>
      </c>
      <c r="Q104" s="235">
        <f t="shared" si="9"/>
        <v>4.8301987545704715E-2</v>
      </c>
    </row>
    <row r="105" spans="1:17" x14ac:dyDescent="0.25">
      <c r="A105" s="72" t="s">
        <v>239</v>
      </c>
      <c r="B105" s="277">
        <f t="shared" ref="B105:Q105" si="10">IF(B$29=0,0,B$29/B$5)</f>
        <v>9.737505763961582E-2</v>
      </c>
      <c r="C105" s="277">
        <f t="shared" si="10"/>
        <v>5.5648620310732158E-2</v>
      </c>
      <c r="D105" s="277">
        <f t="shared" si="10"/>
        <v>6.1196592296705328E-2</v>
      </c>
      <c r="E105" s="277">
        <f t="shared" si="10"/>
        <v>5.9902989266536914E-2</v>
      </c>
      <c r="F105" s="277">
        <f t="shared" si="10"/>
        <v>6.9009466827080049E-2</v>
      </c>
      <c r="G105" s="277">
        <f t="shared" si="10"/>
        <v>6.694491181617046E-2</v>
      </c>
      <c r="H105" s="277">
        <f t="shared" si="10"/>
        <v>7.8964531262487495E-2</v>
      </c>
      <c r="I105" s="277">
        <f t="shared" si="10"/>
        <v>6.5951716302721855E-2</v>
      </c>
      <c r="J105" s="277">
        <f t="shared" si="10"/>
        <v>7.3342562690364987E-2</v>
      </c>
      <c r="K105" s="277">
        <f t="shared" si="10"/>
        <v>6.1668288338117487E-2</v>
      </c>
      <c r="L105" s="277">
        <f t="shared" si="10"/>
        <v>6.3704345664688092E-2</v>
      </c>
      <c r="M105" s="277">
        <f t="shared" si="10"/>
        <v>6.329831173054043E-2</v>
      </c>
      <c r="N105" s="277">
        <f t="shared" si="10"/>
        <v>7.3147173052839298E-2</v>
      </c>
      <c r="O105" s="277">
        <f t="shared" si="10"/>
        <v>8.7094578761871072E-2</v>
      </c>
      <c r="P105" s="277">
        <f t="shared" si="10"/>
        <v>5.3369541772575135E-2</v>
      </c>
      <c r="Q105" s="277">
        <f t="shared" si="10"/>
        <v>4.4272982827992899E-2</v>
      </c>
    </row>
    <row r="106" spans="1:17" x14ac:dyDescent="0.25">
      <c r="A106" s="40"/>
      <c r="B106" s="32"/>
      <c r="C106" s="40"/>
      <c r="D106" s="40"/>
      <c r="E106" s="40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</row>
    <row r="107" spans="1:17" x14ac:dyDescent="0.25">
      <c r="A107" s="78" t="s">
        <v>34</v>
      </c>
      <c r="B107" s="77">
        <f t="shared" ref="B107:Q107" si="11">SUM(B$108:B$112,B$114:B$115,B$117:B$118,B$120:B$121)</f>
        <v>1</v>
      </c>
      <c r="C107" s="77">
        <f t="shared" si="11"/>
        <v>1</v>
      </c>
      <c r="D107" s="77">
        <f t="shared" si="11"/>
        <v>1</v>
      </c>
      <c r="E107" s="77">
        <f t="shared" si="11"/>
        <v>1</v>
      </c>
      <c r="F107" s="77">
        <f t="shared" si="11"/>
        <v>1.0000000000000002</v>
      </c>
      <c r="G107" s="77">
        <f t="shared" si="11"/>
        <v>0.99999999999999978</v>
      </c>
      <c r="H107" s="77">
        <f t="shared" si="11"/>
        <v>0.99999999999999978</v>
      </c>
      <c r="I107" s="77">
        <f t="shared" si="11"/>
        <v>1.0000000000000002</v>
      </c>
      <c r="J107" s="77">
        <f t="shared" si="11"/>
        <v>1.0000000000000002</v>
      </c>
      <c r="K107" s="77">
        <f t="shared" si="11"/>
        <v>1.0000000000000002</v>
      </c>
      <c r="L107" s="77">
        <f t="shared" si="11"/>
        <v>1.0000000000000002</v>
      </c>
      <c r="M107" s="77">
        <f t="shared" si="11"/>
        <v>1</v>
      </c>
      <c r="N107" s="77">
        <f t="shared" si="11"/>
        <v>1.0000000000000002</v>
      </c>
      <c r="O107" s="77">
        <f t="shared" si="11"/>
        <v>0.99999999999999989</v>
      </c>
      <c r="P107" s="77">
        <f t="shared" si="11"/>
        <v>1</v>
      </c>
      <c r="Q107" s="77">
        <f t="shared" si="11"/>
        <v>1.0000000000000002</v>
      </c>
    </row>
    <row r="108" spans="1:17" x14ac:dyDescent="0.25">
      <c r="A108" s="132" t="s">
        <v>83</v>
      </c>
      <c r="B108" s="203">
        <f t="shared" ref="B108:Q108" si="12">IF(B$32=0,0,B$32/B$31)</f>
        <v>3.6877120428507469E-3</v>
      </c>
      <c r="C108" s="203">
        <f t="shared" si="12"/>
        <v>3.6877120428507469E-3</v>
      </c>
      <c r="D108" s="203">
        <f t="shared" si="12"/>
        <v>3.6877120428507461E-3</v>
      </c>
      <c r="E108" s="203">
        <f t="shared" si="12"/>
        <v>3.6877120428507461E-3</v>
      </c>
      <c r="F108" s="203">
        <f t="shared" si="12"/>
        <v>3.6877120428507474E-3</v>
      </c>
      <c r="G108" s="203">
        <f t="shared" si="12"/>
        <v>3.6877120428507461E-3</v>
      </c>
      <c r="H108" s="203">
        <f t="shared" si="12"/>
        <v>3.6877120428507456E-3</v>
      </c>
      <c r="I108" s="203">
        <f t="shared" si="12"/>
        <v>3.6877120428507456E-3</v>
      </c>
      <c r="J108" s="203">
        <f t="shared" si="12"/>
        <v>3.6877120428507474E-3</v>
      </c>
      <c r="K108" s="203">
        <f t="shared" si="12"/>
        <v>3.6877120428507478E-3</v>
      </c>
      <c r="L108" s="203">
        <f t="shared" si="12"/>
        <v>3.6877120428507456E-3</v>
      </c>
      <c r="M108" s="203">
        <f t="shared" si="12"/>
        <v>3.6877120428507452E-3</v>
      </c>
      <c r="N108" s="203">
        <f t="shared" si="12"/>
        <v>3.6877120428507456E-3</v>
      </c>
      <c r="O108" s="203">
        <f t="shared" si="12"/>
        <v>3.6877120428507448E-3</v>
      </c>
      <c r="P108" s="203">
        <f t="shared" si="12"/>
        <v>3.6877120428507448E-3</v>
      </c>
      <c r="Q108" s="203">
        <f t="shared" si="12"/>
        <v>3.6877120428507461E-3</v>
      </c>
    </row>
    <row r="109" spans="1:17" x14ac:dyDescent="0.25">
      <c r="A109" s="76" t="s">
        <v>82</v>
      </c>
      <c r="B109" s="202">
        <f t="shared" ref="B109:Q109" si="13">IF(B$33=0,0,B$33/B$31)</f>
        <v>5.2331404980509857E-3</v>
      </c>
      <c r="C109" s="202">
        <f t="shared" si="13"/>
        <v>5.2331404980509857E-3</v>
      </c>
      <c r="D109" s="202">
        <f t="shared" si="13"/>
        <v>5.2331404980509848E-3</v>
      </c>
      <c r="E109" s="202">
        <f t="shared" si="13"/>
        <v>5.2331404980509848E-3</v>
      </c>
      <c r="F109" s="202">
        <f t="shared" si="13"/>
        <v>5.2331404980509866E-3</v>
      </c>
      <c r="G109" s="202">
        <f t="shared" si="13"/>
        <v>5.2331404980509848E-3</v>
      </c>
      <c r="H109" s="202">
        <f t="shared" si="13"/>
        <v>5.233140498050984E-3</v>
      </c>
      <c r="I109" s="202">
        <f t="shared" si="13"/>
        <v>5.233140498050984E-3</v>
      </c>
      <c r="J109" s="202">
        <f t="shared" si="13"/>
        <v>5.2331404980509866E-3</v>
      </c>
      <c r="K109" s="202">
        <f t="shared" si="13"/>
        <v>5.2331404980509874E-3</v>
      </c>
      <c r="L109" s="202">
        <f t="shared" si="13"/>
        <v>5.233140498050984E-3</v>
      </c>
      <c r="M109" s="202">
        <f t="shared" si="13"/>
        <v>5.233140498050984E-3</v>
      </c>
      <c r="N109" s="202">
        <f t="shared" si="13"/>
        <v>5.233140498050984E-3</v>
      </c>
      <c r="O109" s="202">
        <f t="shared" si="13"/>
        <v>5.2331404980509831E-3</v>
      </c>
      <c r="P109" s="202">
        <f t="shared" si="13"/>
        <v>5.2331404980509831E-3</v>
      </c>
      <c r="Q109" s="202">
        <f t="shared" si="13"/>
        <v>5.2331404980509848E-3</v>
      </c>
    </row>
    <row r="110" spans="1:17" x14ac:dyDescent="0.25">
      <c r="A110" s="76" t="s">
        <v>81</v>
      </c>
      <c r="B110" s="202">
        <f t="shared" ref="B110:Q110" si="14">IF(B$34=0,0,B$34/B$31)</f>
        <v>1.8621593166834833E-2</v>
      </c>
      <c r="C110" s="202">
        <f t="shared" si="14"/>
        <v>1.8621593166834836E-2</v>
      </c>
      <c r="D110" s="202">
        <f t="shared" si="14"/>
        <v>1.8621593166834829E-2</v>
      </c>
      <c r="E110" s="202">
        <f t="shared" si="14"/>
        <v>1.8621593166834829E-2</v>
      </c>
      <c r="F110" s="202">
        <f t="shared" si="14"/>
        <v>1.8621593166834836E-2</v>
      </c>
      <c r="G110" s="202">
        <f t="shared" si="14"/>
        <v>1.8621593166834829E-2</v>
      </c>
      <c r="H110" s="202">
        <f t="shared" si="14"/>
        <v>1.8621593166834826E-2</v>
      </c>
      <c r="I110" s="202">
        <f t="shared" si="14"/>
        <v>1.8621593166834826E-2</v>
      </c>
      <c r="J110" s="202">
        <f t="shared" si="14"/>
        <v>1.8621593166834836E-2</v>
      </c>
      <c r="K110" s="202">
        <f t="shared" si="14"/>
        <v>1.862159316683484E-2</v>
      </c>
      <c r="L110" s="202">
        <f t="shared" si="14"/>
        <v>1.8621593166834826E-2</v>
      </c>
      <c r="M110" s="202">
        <f t="shared" si="14"/>
        <v>1.8621593166834826E-2</v>
      </c>
      <c r="N110" s="202">
        <f t="shared" si="14"/>
        <v>1.8621593166834826E-2</v>
      </c>
      <c r="O110" s="202">
        <f t="shared" si="14"/>
        <v>1.8621593166834823E-2</v>
      </c>
      <c r="P110" s="202">
        <f t="shared" si="14"/>
        <v>1.8621593166834826E-2</v>
      </c>
      <c r="Q110" s="202">
        <f t="shared" si="14"/>
        <v>1.3379487572353247E-2</v>
      </c>
    </row>
    <row r="111" spans="1:17" x14ac:dyDescent="0.25">
      <c r="A111" s="76" t="s">
        <v>80</v>
      </c>
      <c r="B111" s="202">
        <f t="shared" ref="B111:Q111" si="15">IF(B$35=0,0,B$35/B$31)</f>
        <v>1.4750848171402988E-2</v>
      </c>
      <c r="C111" s="202">
        <f t="shared" si="15"/>
        <v>1.4750848171402988E-2</v>
      </c>
      <c r="D111" s="202">
        <f t="shared" si="15"/>
        <v>1.4750848171402984E-2</v>
      </c>
      <c r="E111" s="202">
        <f t="shared" si="15"/>
        <v>1.4750848171402984E-2</v>
      </c>
      <c r="F111" s="202">
        <f t="shared" si="15"/>
        <v>1.4750848171402989E-2</v>
      </c>
      <c r="G111" s="202">
        <f t="shared" si="15"/>
        <v>1.4750848171402984E-2</v>
      </c>
      <c r="H111" s="202">
        <f t="shared" si="15"/>
        <v>1.4750848171402983E-2</v>
      </c>
      <c r="I111" s="202">
        <f t="shared" si="15"/>
        <v>1.4750848171402983E-2</v>
      </c>
      <c r="J111" s="202">
        <f t="shared" si="15"/>
        <v>1.4750848171402989E-2</v>
      </c>
      <c r="K111" s="202">
        <f t="shared" si="15"/>
        <v>1.4750848171402991E-2</v>
      </c>
      <c r="L111" s="202">
        <f t="shared" si="15"/>
        <v>1.4750848171402983E-2</v>
      </c>
      <c r="M111" s="202">
        <f t="shared" si="15"/>
        <v>1.4750848171402981E-2</v>
      </c>
      <c r="N111" s="202">
        <f t="shared" si="15"/>
        <v>1.4750848171402983E-2</v>
      </c>
      <c r="O111" s="202">
        <f t="shared" si="15"/>
        <v>1.4750848171402979E-2</v>
      </c>
      <c r="P111" s="202">
        <f t="shared" si="15"/>
        <v>1.4750848171402979E-2</v>
      </c>
      <c r="Q111" s="202">
        <f t="shared" si="15"/>
        <v>1.1256111108415264E-2</v>
      </c>
    </row>
    <row r="112" spans="1:17" x14ac:dyDescent="0.25">
      <c r="A112" s="129" t="s">
        <v>79</v>
      </c>
      <c r="B112" s="201">
        <f t="shared" ref="B112:Q112" si="16">IF(B$36=0,0,B$36/B$31)</f>
        <v>8.8505089028417926E-3</v>
      </c>
      <c r="C112" s="201">
        <f t="shared" si="16"/>
        <v>8.8505089028417926E-3</v>
      </c>
      <c r="D112" s="201">
        <f t="shared" si="16"/>
        <v>8.8505089028417909E-3</v>
      </c>
      <c r="E112" s="201">
        <f t="shared" si="16"/>
        <v>8.8505089028417909E-3</v>
      </c>
      <c r="F112" s="201">
        <f t="shared" si="16"/>
        <v>8.8505089028417944E-3</v>
      </c>
      <c r="G112" s="201">
        <f t="shared" si="16"/>
        <v>8.8505089028417909E-3</v>
      </c>
      <c r="H112" s="201">
        <f t="shared" si="16"/>
        <v>8.8505089028417892E-3</v>
      </c>
      <c r="I112" s="201">
        <f t="shared" si="16"/>
        <v>8.8505089028417892E-3</v>
      </c>
      <c r="J112" s="201">
        <f t="shared" si="16"/>
        <v>8.8505089028417944E-3</v>
      </c>
      <c r="K112" s="201">
        <f t="shared" si="16"/>
        <v>8.8505089028417944E-3</v>
      </c>
      <c r="L112" s="201">
        <f t="shared" si="16"/>
        <v>8.8505089028417874E-3</v>
      </c>
      <c r="M112" s="201">
        <f t="shared" si="16"/>
        <v>8.8505089028417892E-3</v>
      </c>
      <c r="N112" s="201">
        <f t="shared" si="16"/>
        <v>8.8505089028417909E-3</v>
      </c>
      <c r="O112" s="201">
        <f t="shared" si="16"/>
        <v>8.8505089028417874E-3</v>
      </c>
      <c r="P112" s="201">
        <f t="shared" si="16"/>
        <v>8.8505089028417874E-3</v>
      </c>
      <c r="Q112" s="201">
        <f t="shared" si="16"/>
        <v>5.3557718398540696E-3</v>
      </c>
    </row>
    <row r="113" spans="1:17" x14ac:dyDescent="0.25">
      <c r="A113" s="127" t="s">
        <v>238</v>
      </c>
      <c r="B113" s="200">
        <f t="shared" ref="B113:Q113" si="17">IF(B$41=0,0,B$41/B$31)</f>
        <v>5.5412183283688556E-2</v>
      </c>
      <c r="C113" s="200">
        <f t="shared" si="17"/>
        <v>3.2848348551802957E-2</v>
      </c>
      <c r="D113" s="200">
        <f t="shared" si="17"/>
        <v>3.5848449471082164E-2</v>
      </c>
      <c r="E113" s="200">
        <f t="shared" si="17"/>
        <v>3.514892545585592E-2</v>
      </c>
      <c r="F113" s="200">
        <f t="shared" si="17"/>
        <v>4.0073310757341649E-2</v>
      </c>
      <c r="G113" s="200">
        <f t="shared" si="17"/>
        <v>3.8956889585462603E-2</v>
      </c>
      <c r="H113" s="200">
        <f t="shared" si="17"/>
        <v>4.5456574775195283E-2</v>
      </c>
      <c r="I113" s="200">
        <f t="shared" si="17"/>
        <v>3.8419812833731568E-2</v>
      </c>
      <c r="J113" s="200">
        <f t="shared" si="17"/>
        <v>4.241645973423501E-2</v>
      </c>
      <c r="K113" s="200">
        <f t="shared" si="17"/>
        <v>3.610352208699278E-2</v>
      </c>
      <c r="L113" s="200">
        <f t="shared" si="17"/>
        <v>3.72045329559361E-2</v>
      </c>
      <c r="M113" s="200">
        <f t="shared" si="17"/>
        <v>3.6984967539568689E-2</v>
      </c>
      <c r="N113" s="200">
        <f t="shared" si="17"/>
        <v>4.2310801552715618E-2</v>
      </c>
      <c r="O113" s="200">
        <f t="shared" si="17"/>
        <v>4.9852949349247166E-2</v>
      </c>
      <c r="P113" s="200">
        <f t="shared" si="17"/>
        <v>3.1615922426595132E-2</v>
      </c>
      <c r="Q113" s="200">
        <f t="shared" si="17"/>
        <v>2.9272140797326814E-2</v>
      </c>
    </row>
    <row r="114" spans="1:17" x14ac:dyDescent="0.25">
      <c r="A114" s="142" t="s">
        <v>247</v>
      </c>
      <c r="B114" s="199">
        <f t="shared" ref="B114:Q114" si="18">IF(B$42=0,0,B$42/B$31)</f>
        <v>2.3047345109554689E-2</v>
      </c>
      <c r="C114" s="199">
        <f t="shared" si="18"/>
        <v>2.6649697253899124E-2</v>
      </c>
      <c r="D114" s="199">
        <f t="shared" si="18"/>
        <v>2.6170726364941905E-2</v>
      </c>
      <c r="E114" s="199">
        <f t="shared" si="18"/>
        <v>2.6282406487856003E-2</v>
      </c>
      <c r="F114" s="199">
        <f t="shared" si="18"/>
        <v>2.5496220533155797E-2</v>
      </c>
      <c r="G114" s="199">
        <f t="shared" si="18"/>
        <v>2.5674458950973436E-2</v>
      </c>
      <c r="H114" s="199">
        <f t="shared" si="18"/>
        <v>2.4636773860694419E-2</v>
      </c>
      <c r="I114" s="199">
        <f t="shared" si="18"/>
        <v>2.576020410959853E-2</v>
      </c>
      <c r="J114" s="199">
        <f t="shared" si="18"/>
        <v>2.5122133067894313E-2</v>
      </c>
      <c r="K114" s="199">
        <f t="shared" si="18"/>
        <v>2.6130003615648288E-2</v>
      </c>
      <c r="L114" s="199">
        <f t="shared" si="18"/>
        <v>2.5954225477232841E-2</v>
      </c>
      <c r="M114" s="199">
        <f t="shared" si="18"/>
        <v>2.5989279445579685E-2</v>
      </c>
      <c r="N114" s="199">
        <f t="shared" si="18"/>
        <v>2.5139001564818096E-2</v>
      </c>
      <c r="O114" s="199">
        <f t="shared" si="18"/>
        <v>2.3934885659404017E-2</v>
      </c>
      <c r="P114" s="199">
        <f t="shared" si="18"/>
        <v>2.6846456047235564E-2</v>
      </c>
      <c r="Q114" s="199">
        <f t="shared" si="18"/>
        <v>2.7631785701955163E-2</v>
      </c>
    </row>
    <row r="115" spans="1:17" x14ac:dyDescent="0.25">
      <c r="A115" s="142" t="s">
        <v>246</v>
      </c>
      <c r="B115" s="199">
        <f t="shared" ref="B115:Q115" si="19">IF(B$53=0,0,B$53/B$31)</f>
        <v>3.236483817413386E-2</v>
      </c>
      <c r="C115" s="199">
        <f t="shared" si="19"/>
        <v>6.1986512979038287E-3</v>
      </c>
      <c r="D115" s="199">
        <f t="shared" si="19"/>
        <v>9.6777231061402624E-3</v>
      </c>
      <c r="E115" s="199">
        <f t="shared" si="19"/>
        <v>8.8665189679999167E-3</v>
      </c>
      <c r="F115" s="199">
        <f t="shared" si="19"/>
        <v>1.4577090224185853E-2</v>
      </c>
      <c r="G115" s="199">
        <f t="shared" si="19"/>
        <v>1.3282430634489173E-2</v>
      </c>
      <c r="H115" s="199">
        <f t="shared" si="19"/>
        <v>2.081980091450086E-2</v>
      </c>
      <c r="I115" s="199">
        <f t="shared" si="19"/>
        <v>1.2659608724133041E-2</v>
      </c>
      <c r="J115" s="199">
        <f t="shared" si="19"/>
        <v>1.7294326666340693E-2</v>
      </c>
      <c r="K115" s="199">
        <f t="shared" si="19"/>
        <v>9.9735184713444953E-3</v>
      </c>
      <c r="L115" s="199">
        <f t="shared" si="19"/>
        <v>1.1250307478703257E-2</v>
      </c>
      <c r="M115" s="199">
        <f t="shared" si="19"/>
        <v>1.0995688093989001E-2</v>
      </c>
      <c r="N115" s="199">
        <f t="shared" si="19"/>
        <v>1.7171799987897519E-2</v>
      </c>
      <c r="O115" s="199">
        <f t="shared" si="19"/>
        <v>2.5918063689843156E-2</v>
      </c>
      <c r="P115" s="199">
        <f t="shared" si="19"/>
        <v>4.7694663793595646E-3</v>
      </c>
      <c r="Q115" s="199">
        <f t="shared" si="19"/>
        <v>1.6403550953716496E-3</v>
      </c>
    </row>
    <row r="116" spans="1:17" x14ac:dyDescent="0.25">
      <c r="A116" s="127" t="s">
        <v>237</v>
      </c>
      <c r="B116" s="200">
        <f t="shared" ref="B116:Q116" si="20">IF(B$54=0,0,B$54/B$31)</f>
        <v>0.79890766111911726</v>
      </c>
      <c r="C116" s="200">
        <f t="shared" si="20"/>
        <v>0.82007734343561001</v>
      </c>
      <c r="D116" s="200">
        <f t="shared" si="20"/>
        <v>0.81726260985272259</v>
      </c>
      <c r="E116" s="200">
        <f t="shared" si="20"/>
        <v>0.8179189123540952</v>
      </c>
      <c r="F116" s="200">
        <f t="shared" si="20"/>
        <v>0.81329879021283791</v>
      </c>
      <c r="G116" s="200">
        <f t="shared" si="20"/>
        <v>0.81434623103222503</v>
      </c>
      <c r="H116" s="200">
        <f t="shared" si="20"/>
        <v>0.80824814210989226</v>
      </c>
      <c r="I116" s="200">
        <f t="shared" si="20"/>
        <v>0.81485012340463536</v>
      </c>
      <c r="J116" s="200">
        <f t="shared" si="20"/>
        <v>0.81110041746057904</v>
      </c>
      <c r="K116" s="200">
        <f t="shared" si="20"/>
        <v>0.81702329741710955</v>
      </c>
      <c r="L116" s="200">
        <f t="shared" si="20"/>
        <v>0.81599031474375194</v>
      </c>
      <c r="M116" s="200">
        <f t="shared" si="20"/>
        <v>0.81619631386435432</v>
      </c>
      <c r="N116" s="200">
        <f t="shared" si="20"/>
        <v>0.81119954733648381</v>
      </c>
      <c r="O116" s="200">
        <f t="shared" si="20"/>
        <v>0.80412340647949609</v>
      </c>
      <c r="P116" s="200">
        <f t="shared" si="20"/>
        <v>0.82123362160637348</v>
      </c>
      <c r="Q116" s="200">
        <f t="shared" si="20"/>
        <v>0.83440137685771809</v>
      </c>
    </row>
    <row r="117" spans="1:17" x14ac:dyDescent="0.25">
      <c r="A117" s="142" t="s">
        <v>245</v>
      </c>
      <c r="B117" s="199">
        <f t="shared" ref="B117:Q117" si="21">IF(B$55=0,0,B$55/B$31)</f>
        <v>0.69142035328664064</v>
      </c>
      <c r="C117" s="199">
        <f t="shared" si="21"/>
        <v>0.79949091761697388</v>
      </c>
      <c r="D117" s="199">
        <f t="shared" si="21"/>
        <v>0.78512179094825707</v>
      </c>
      <c r="E117" s="199">
        <f t="shared" si="21"/>
        <v>0.7884721946356803</v>
      </c>
      <c r="F117" s="199">
        <f t="shared" si="21"/>
        <v>0.764886615994674</v>
      </c>
      <c r="G117" s="199">
        <f t="shared" si="21"/>
        <v>0.77023376852920311</v>
      </c>
      <c r="H117" s="199">
        <f t="shared" si="21"/>
        <v>0.73910321582083272</v>
      </c>
      <c r="I117" s="199">
        <f t="shared" si="21"/>
        <v>0.77280612328795606</v>
      </c>
      <c r="J117" s="199">
        <f t="shared" si="21"/>
        <v>0.75366399203682932</v>
      </c>
      <c r="K117" s="199">
        <f t="shared" si="21"/>
        <v>0.7839001084694488</v>
      </c>
      <c r="L117" s="199">
        <f t="shared" si="21"/>
        <v>0.77862676431698541</v>
      </c>
      <c r="M117" s="199">
        <f t="shared" si="21"/>
        <v>0.77967838336739081</v>
      </c>
      <c r="N117" s="199">
        <f t="shared" si="21"/>
        <v>0.75417004694454326</v>
      </c>
      <c r="O117" s="199">
        <f t="shared" si="21"/>
        <v>0.71804656978212056</v>
      </c>
      <c r="P117" s="199">
        <f t="shared" si="21"/>
        <v>0.80539368141706691</v>
      </c>
      <c r="Q117" s="199">
        <f t="shared" si="21"/>
        <v>0.82895357105865497</v>
      </c>
    </row>
    <row r="118" spans="1:17" x14ac:dyDescent="0.25">
      <c r="A118" s="142" t="s">
        <v>244</v>
      </c>
      <c r="B118" s="199">
        <f t="shared" ref="B118:Q118" si="22">IF(B$66=0,0,B$66/B$31)</f>
        <v>0.10748730783247652</v>
      </c>
      <c r="C118" s="199">
        <f t="shared" si="22"/>
        <v>2.0586425818636112E-2</v>
      </c>
      <c r="D118" s="199">
        <f t="shared" si="22"/>
        <v>3.2140818904465518E-2</v>
      </c>
      <c r="E118" s="199">
        <f t="shared" si="22"/>
        <v>2.9446717718414912E-2</v>
      </c>
      <c r="F118" s="199">
        <f t="shared" si="22"/>
        <v>4.8412174218163899E-2</v>
      </c>
      <c r="G118" s="199">
        <f t="shared" si="22"/>
        <v>4.4112462503021956E-2</v>
      </c>
      <c r="H118" s="199">
        <f t="shared" si="22"/>
        <v>6.9144926289059633E-2</v>
      </c>
      <c r="I118" s="199">
        <f t="shared" si="22"/>
        <v>4.2044000116679296E-2</v>
      </c>
      <c r="J118" s="199">
        <f t="shared" si="22"/>
        <v>5.7436425423749771E-2</v>
      </c>
      <c r="K118" s="199">
        <f t="shared" si="22"/>
        <v>3.3123188947660663E-2</v>
      </c>
      <c r="L118" s="199">
        <f t="shared" si="22"/>
        <v>3.736355042676659E-2</v>
      </c>
      <c r="M118" s="199">
        <f t="shared" si="22"/>
        <v>3.651793049696353E-2</v>
      </c>
      <c r="N118" s="199">
        <f t="shared" si="22"/>
        <v>5.7029500391940484E-2</v>
      </c>
      <c r="O118" s="199">
        <f t="shared" si="22"/>
        <v>8.6076836697375467E-2</v>
      </c>
      <c r="P118" s="199">
        <f t="shared" si="22"/>
        <v>1.5839940189306633E-2</v>
      </c>
      <c r="Q118" s="199">
        <f t="shared" si="22"/>
        <v>5.4478057990630588E-3</v>
      </c>
    </row>
    <row r="119" spans="1:17" x14ac:dyDescent="0.25">
      <c r="A119" s="127" t="s">
        <v>236</v>
      </c>
      <c r="B119" s="200">
        <f t="shared" ref="B119:Q119" si="23">IF(B$67=0,0,B$67/B$31)</f>
        <v>9.4536352815213068E-2</v>
      </c>
      <c r="C119" s="200">
        <f t="shared" si="23"/>
        <v>9.5930505230605742E-2</v>
      </c>
      <c r="D119" s="200">
        <f t="shared" si="23"/>
        <v>9.5745137894213905E-2</v>
      </c>
      <c r="E119" s="200">
        <f t="shared" si="23"/>
        <v>9.5788359408067431E-2</v>
      </c>
      <c r="F119" s="200">
        <f t="shared" si="23"/>
        <v>9.5484096247839226E-2</v>
      </c>
      <c r="G119" s="200">
        <f t="shared" si="23"/>
        <v>9.5553076600330966E-2</v>
      </c>
      <c r="H119" s="200">
        <f t="shared" si="23"/>
        <v>9.5151480332930846E-2</v>
      </c>
      <c r="I119" s="200">
        <f t="shared" si="23"/>
        <v>9.5586260979651866E-2</v>
      </c>
      <c r="J119" s="200">
        <f t="shared" si="23"/>
        <v>9.5339320023204652E-2</v>
      </c>
      <c r="K119" s="200">
        <f t="shared" si="23"/>
        <v>9.5729377713916666E-2</v>
      </c>
      <c r="L119" s="200">
        <f t="shared" si="23"/>
        <v>9.5661349518330649E-2</v>
      </c>
      <c r="M119" s="200">
        <f t="shared" si="23"/>
        <v>9.5674915814095624E-2</v>
      </c>
      <c r="N119" s="200">
        <f t="shared" si="23"/>
        <v>9.5345848328819455E-2</v>
      </c>
      <c r="O119" s="200">
        <f t="shared" si="23"/>
        <v>9.487984138927541E-2</v>
      </c>
      <c r="P119" s="200">
        <f t="shared" si="23"/>
        <v>9.600665318505E-2</v>
      </c>
      <c r="Q119" s="200">
        <f t="shared" si="23"/>
        <v>9.7414259283430921E-2</v>
      </c>
    </row>
    <row r="120" spans="1:17" x14ac:dyDescent="0.25">
      <c r="A120" s="142" t="s">
        <v>243</v>
      </c>
      <c r="B120" s="199">
        <f t="shared" ref="B120:Q120" si="24">IF(B$68=0,0,B$68/B$31)</f>
        <v>8.066570788344142E-2</v>
      </c>
      <c r="C120" s="199">
        <f t="shared" si="24"/>
        <v>9.3273940388646948E-2</v>
      </c>
      <c r="D120" s="199">
        <f t="shared" si="24"/>
        <v>9.1597542277296648E-2</v>
      </c>
      <c r="E120" s="199">
        <f t="shared" si="24"/>
        <v>9.1988422707496034E-2</v>
      </c>
      <c r="F120" s="199">
        <f t="shared" si="24"/>
        <v>8.9236771866045297E-2</v>
      </c>
      <c r="G120" s="199">
        <f t="shared" si="24"/>
        <v>8.9860606328407033E-2</v>
      </c>
      <c r="H120" s="199">
        <f t="shared" si="24"/>
        <v>8.6228708512430474E-2</v>
      </c>
      <c r="I120" s="199">
        <f t="shared" si="24"/>
        <v>9.0160714383594839E-2</v>
      </c>
      <c r="J120" s="199">
        <f t="shared" si="24"/>
        <v>8.7927465737630064E-2</v>
      </c>
      <c r="K120" s="199">
        <f t="shared" si="24"/>
        <v>9.1455012654769047E-2</v>
      </c>
      <c r="L120" s="199">
        <f t="shared" si="24"/>
        <v>9.0839789170314961E-2</v>
      </c>
      <c r="M120" s="199">
        <f t="shared" si="24"/>
        <v>9.0962478059528909E-2</v>
      </c>
      <c r="N120" s="199">
        <f t="shared" si="24"/>
        <v>8.7986505476863361E-2</v>
      </c>
      <c r="O120" s="199">
        <f t="shared" si="24"/>
        <v>8.3772099807914058E-2</v>
      </c>
      <c r="P120" s="199">
        <f t="shared" si="24"/>
        <v>9.3962596165324458E-2</v>
      </c>
      <c r="Q120" s="199">
        <f t="shared" si="24"/>
        <v>9.6711249956843062E-2</v>
      </c>
    </row>
    <row r="121" spans="1:17" x14ac:dyDescent="0.25">
      <c r="A121" s="140" t="s">
        <v>242</v>
      </c>
      <c r="B121" s="198">
        <f t="shared" ref="B121:Q121" si="25">IF(B$79=0,0,B$79/B$31)</f>
        <v>1.3870644931771651E-2</v>
      </c>
      <c r="C121" s="198">
        <f t="shared" si="25"/>
        <v>2.6565648419587897E-3</v>
      </c>
      <c r="D121" s="198">
        <f t="shared" si="25"/>
        <v>4.1475956169172538E-3</v>
      </c>
      <c r="E121" s="198">
        <f t="shared" si="25"/>
        <v>3.7999367005713998E-3</v>
      </c>
      <c r="F121" s="198">
        <f t="shared" si="25"/>
        <v>6.2473243817939336E-3</v>
      </c>
      <c r="G121" s="198">
        <f t="shared" si="25"/>
        <v>5.6924702719239294E-3</v>
      </c>
      <c r="H121" s="198">
        <f t="shared" si="25"/>
        <v>8.9227718205003755E-3</v>
      </c>
      <c r="I121" s="198">
        <f t="shared" si="25"/>
        <v>5.4255465960570187E-3</v>
      </c>
      <c r="J121" s="198">
        <f t="shared" si="25"/>
        <v>7.4118542855745838E-3</v>
      </c>
      <c r="K121" s="198">
        <f t="shared" si="25"/>
        <v>4.2743650591476317E-3</v>
      </c>
      <c r="L121" s="198">
        <f t="shared" si="25"/>
        <v>4.8215603480156822E-3</v>
      </c>
      <c r="M121" s="198">
        <f t="shared" si="25"/>
        <v>4.7124377545667189E-3</v>
      </c>
      <c r="N121" s="198">
        <f t="shared" si="25"/>
        <v>7.359342851956086E-3</v>
      </c>
      <c r="O121" s="198">
        <f t="shared" si="25"/>
        <v>1.1107741581361351E-2</v>
      </c>
      <c r="P121" s="198">
        <f t="shared" si="25"/>
        <v>2.0440570197255343E-3</v>
      </c>
      <c r="Q121" s="198">
        <f t="shared" si="25"/>
        <v>7.0300932658785235E-4</v>
      </c>
    </row>
    <row r="123" spans="1:17" x14ac:dyDescent="0.25">
      <c r="A123" s="78" t="s">
        <v>55</v>
      </c>
      <c r="B123" s="77">
        <f t="shared" ref="B123:Q123" si="26">SUM(B$124:B$129)</f>
        <v>1</v>
      </c>
      <c r="C123" s="77">
        <f t="shared" si="26"/>
        <v>1</v>
      </c>
      <c r="D123" s="77">
        <f t="shared" si="26"/>
        <v>1</v>
      </c>
      <c r="E123" s="77">
        <f t="shared" si="26"/>
        <v>1</v>
      </c>
      <c r="F123" s="77">
        <f t="shared" si="26"/>
        <v>1</v>
      </c>
      <c r="G123" s="77">
        <f t="shared" si="26"/>
        <v>1</v>
      </c>
      <c r="H123" s="77">
        <f t="shared" si="26"/>
        <v>1</v>
      </c>
      <c r="I123" s="77">
        <f t="shared" si="26"/>
        <v>1</v>
      </c>
      <c r="J123" s="77">
        <f t="shared" si="26"/>
        <v>1</v>
      </c>
      <c r="K123" s="77">
        <f t="shared" si="26"/>
        <v>1</v>
      </c>
      <c r="L123" s="77">
        <f t="shared" si="26"/>
        <v>1</v>
      </c>
      <c r="M123" s="77">
        <f t="shared" si="26"/>
        <v>1</v>
      </c>
      <c r="N123" s="77">
        <f t="shared" si="26"/>
        <v>1</v>
      </c>
      <c r="O123" s="77">
        <f t="shared" si="26"/>
        <v>1</v>
      </c>
      <c r="P123" s="77">
        <f t="shared" si="26"/>
        <v>1</v>
      </c>
      <c r="Q123" s="77">
        <f t="shared" si="26"/>
        <v>1</v>
      </c>
    </row>
    <row r="124" spans="1:17" x14ac:dyDescent="0.25">
      <c r="A124" s="132" t="s">
        <v>83</v>
      </c>
      <c r="B124" s="203">
        <f t="shared" ref="B124:Q124" si="27">IF(B$82=0,0,B$82/B$81)</f>
        <v>3.0936535011292343E-2</v>
      </c>
      <c r="C124" s="203">
        <f t="shared" si="27"/>
        <v>3.0936535011292343E-2</v>
      </c>
      <c r="D124" s="203">
        <f t="shared" si="27"/>
        <v>3.093653501129234E-2</v>
      </c>
      <c r="E124" s="203">
        <f t="shared" si="27"/>
        <v>3.0936535011292343E-2</v>
      </c>
      <c r="F124" s="203">
        <f t="shared" si="27"/>
        <v>3.0936535011292343E-2</v>
      </c>
      <c r="G124" s="203">
        <f t="shared" si="27"/>
        <v>3.0936535011292343E-2</v>
      </c>
      <c r="H124" s="203">
        <f t="shared" si="27"/>
        <v>3.0936535011292343E-2</v>
      </c>
      <c r="I124" s="203">
        <f t="shared" si="27"/>
        <v>3.093653501129234E-2</v>
      </c>
      <c r="J124" s="203">
        <f t="shared" si="27"/>
        <v>3.0936535011292343E-2</v>
      </c>
      <c r="K124" s="203">
        <f t="shared" si="27"/>
        <v>3.093653501129234E-2</v>
      </c>
      <c r="L124" s="203">
        <f t="shared" si="27"/>
        <v>3.0936535011292343E-2</v>
      </c>
      <c r="M124" s="203">
        <f t="shared" si="27"/>
        <v>3.0936535011292343E-2</v>
      </c>
      <c r="N124" s="203">
        <f t="shared" si="27"/>
        <v>3.0936535011292343E-2</v>
      </c>
      <c r="O124" s="203">
        <f t="shared" si="27"/>
        <v>3.093653501129234E-2</v>
      </c>
      <c r="P124" s="203">
        <f t="shared" si="27"/>
        <v>3.0936535011292343E-2</v>
      </c>
      <c r="Q124" s="203">
        <f t="shared" si="27"/>
        <v>3.0936535011292343E-2</v>
      </c>
    </row>
    <row r="125" spans="1:17" x14ac:dyDescent="0.25">
      <c r="A125" s="76" t="s">
        <v>82</v>
      </c>
      <c r="B125" s="202">
        <f t="shared" ref="B125:Q125" si="28">IF(B$83=0,0,B$83/B$81)</f>
        <v>1.3641064844459417E-2</v>
      </c>
      <c r="C125" s="202">
        <f t="shared" si="28"/>
        <v>1.3641064844459417E-2</v>
      </c>
      <c r="D125" s="202">
        <f t="shared" si="28"/>
        <v>1.3641064844459417E-2</v>
      </c>
      <c r="E125" s="202">
        <f t="shared" si="28"/>
        <v>1.3641064844459417E-2</v>
      </c>
      <c r="F125" s="202">
        <f t="shared" si="28"/>
        <v>1.3641064844459417E-2</v>
      </c>
      <c r="G125" s="202">
        <f t="shared" si="28"/>
        <v>1.3641064844459417E-2</v>
      </c>
      <c r="H125" s="202">
        <f t="shared" si="28"/>
        <v>1.3641064844459417E-2</v>
      </c>
      <c r="I125" s="202">
        <f t="shared" si="28"/>
        <v>1.3641064844459417E-2</v>
      </c>
      <c r="J125" s="202">
        <f t="shared" si="28"/>
        <v>1.3641064844459417E-2</v>
      </c>
      <c r="K125" s="202">
        <f t="shared" si="28"/>
        <v>1.3641064844459417E-2</v>
      </c>
      <c r="L125" s="202">
        <f t="shared" si="28"/>
        <v>1.3641064844459417E-2</v>
      </c>
      <c r="M125" s="202">
        <f t="shared" si="28"/>
        <v>1.3641064844459417E-2</v>
      </c>
      <c r="N125" s="202">
        <f t="shared" si="28"/>
        <v>1.3641064844459417E-2</v>
      </c>
      <c r="O125" s="202">
        <f t="shared" si="28"/>
        <v>1.3641064844459415E-2</v>
      </c>
      <c r="P125" s="202">
        <f t="shared" si="28"/>
        <v>1.3641064844459417E-2</v>
      </c>
      <c r="Q125" s="202">
        <f t="shared" si="28"/>
        <v>1.3641064844459417E-2</v>
      </c>
    </row>
    <row r="126" spans="1:17" x14ac:dyDescent="0.25">
      <c r="A126" s="76" t="s">
        <v>81</v>
      </c>
      <c r="B126" s="202">
        <f t="shared" ref="B126:Q126" si="29">IF(B$84=0,0,B$84/B$81)</f>
        <v>0.1058088284818906</v>
      </c>
      <c r="C126" s="202">
        <f t="shared" si="29"/>
        <v>0.1058088284818906</v>
      </c>
      <c r="D126" s="202">
        <f t="shared" si="29"/>
        <v>0.1058088284818906</v>
      </c>
      <c r="E126" s="202">
        <f t="shared" si="29"/>
        <v>0.1058088284818906</v>
      </c>
      <c r="F126" s="202">
        <f t="shared" si="29"/>
        <v>0.1058088284818906</v>
      </c>
      <c r="G126" s="202">
        <f t="shared" si="29"/>
        <v>0.1058088284818906</v>
      </c>
      <c r="H126" s="202">
        <f t="shared" si="29"/>
        <v>0.1058088284818906</v>
      </c>
      <c r="I126" s="202">
        <f t="shared" si="29"/>
        <v>0.1058088284818906</v>
      </c>
      <c r="J126" s="202">
        <f t="shared" si="29"/>
        <v>0.1058088284818906</v>
      </c>
      <c r="K126" s="202">
        <f t="shared" si="29"/>
        <v>0.1058088284818906</v>
      </c>
      <c r="L126" s="202">
        <f t="shared" si="29"/>
        <v>0.1058088284818906</v>
      </c>
      <c r="M126" s="202">
        <f t="shared" si="29"/>
        <v>0.1058088284818906</v>
      </c>
      <c r="N126" s="202">
        <f t="shared" si="29"/>
        <v>0.10580882848189062</v>
      </c>
      <c r="O126" s="202">
        <f t="shared" si="29"/>
        <v>0.1058088284818906</v>
      </c>
      <c r="P126" s="202">
        <f t="shared" si="29"/>
        <v>0.10580882848189062</v>
      </c>
      <c r="Q126" s="202">
        <f t="shared" si="29"/>
        <v>0.1058088284818906</v>
      </c>
    </row>
    <row r="127" spans="1:17" x14ac:dyDescent="0.25">
      <c r="A127" s="76" t="s">
        <v>80</v>
      </c>
      <c r="B127" s="202">
        <f t="shared" ref="B127:Q127" si="30">IF(B$85=0,0,B$85/B$81)</f>
        <v>4.6720520213702627E-2</v>
      </c>
      <c r="C127" s="202">
        <f t="shared" si="30"/>
        <v>4.672052021370262E-2</v>
      </c>
      <c r="D127" s="202">
        <f t="shared" si="30"/>
        <v>4.672052021370262E-2</v>
      </c>
      <c r="E127" s="202">
        <f t="shared" si="30"/>
        <v>4.672052021370262E-2</v>
      </c>
      <c r="F127" s="202">
        <f t="shared" si="30"/>
        <v>4.672052021370262E-2</v>
      </c>
      <c r="G127" s="202">
        <f t="shared" si="30"/>
        <v>4.672052021370262E-2</v>
      </c>
      <c r="H127" s="202">
        <f t="shared" si="30"/>
        <v>4.672052021370262E-2</v>
      </c>
      <c r="I127" s="202">
        <f t="shared" si="30"/>
        <v>4.672052021370262E-2</v>
      </c>
      <c r="J127" s="202">
        <f t="shared" si="30"/>
        <v>4.672052021370262E-2</v>
      </c>
      <c r="K127" s="202">
        <f t="shared" si="30"/>
        <v>4.672052021370262E-2</v>
      </c>
      <c r="L127" s="202">
        <f t="shared" si="30"/>
        <v>4.672052021370262E-2</v>
      </c>
      <c r="M127" s="202">
        <f t="shared" si="30"/>
        <v>4.672052021370262E-2</v>
      </c>
      <c r="N127" s="202">
        <f t="shared" si="30"/>
        <v>4.672052021370262E-2</v>
      </c>
      <c r="O127" s="202">
        <f t="shared" si="30"/>
        <v>4.672052021370262E-2</v>
      </c>
      <c r="P127" s="202">
        <f t="shared" si="30"/>
        <v>4.672052021370262E-2</v>
      </c>
      <c r="Q127" s="202">
        <f t="shared" si="30"/>
        <v>4.672052021370262E-2</v>
      </c>
    </row>
    <row r="128" spans="1:17" x14ac:dyDescent="0.25">
      <c r="A128" s="129" t="s">
        <v>79</v>
      </c>
      <c r="B128" s="201">
        <f t="shared" ref="B128:Q128" si="31">IF(B$86=0,0,B$86/B$81)</f>
        <v>0.16184604997936952</v>
      </c>
      <c r="C128" s="201">
        <f t="shared" si="31"/>
        <v>0.16184604997936947</v>
      </c>
      <c r="D128" s="201">
        <f t="shared" si="31"/>
        <v>0.16184604997936952</v>
      </c>
      <c r="E128" s="201">
        <f t="shared" si="31"/>
        <v>0.16184604997936952</v>
      </c>
      <c r="F128" s="201">
        <f t="shared" si="31"/>
        <v>0.16184604997936952</v>
      </c>
      <c r="G128" s="201">
        <f t="shared" si="31"/>
        <v>0.16184604997936952</v>
      </c>
      <c r="H128" s="201">
        <f t="shared" si="31"/>
        <v>0.16184604997936952</v>
      </c>
      <c r="I128" s="201">
        <f t="shared" si="31"/>
        <v>0.16184604997936952</v>
      </c>
      <c r="J128" s="201">
        <f t="shared" si="31"/>
        <v>0.16184604997936955</v>
      </c>
      <c r="K128" s="201">
        <f t="shared" si="31"/>
        <v>0.16184604997936949</v>
      </c>
      <c r="L128" s="201">
        <f t="shared" si="31"/>
        <v>0.16184604997936952</v>
      </c>
      <c r="M128" s="201">
        <f t="shared" si="31"/>
        <v>0.16184604997936952</v>
      </c>
      <c r="N128" s="201">
        <f t="shared" si="31"/>
        <v>0.16184604997936952</v>
      </c>
      <c r="O128" s="201">
        <f t="shared" si="31"/>
        <v>0.16184604997936949</v>
      </c>
      <c r="P128" s="201">
        <f t="shared" si="31"/>
        <v>0.16184604997936949</v>
      </c>
      <c r="Q128" s="201">
        <f t="shared" si="31"/>
        <v>0.16184604997936952</v>
      </c>
    </row>
    <row r="129" spans="1:17" x14ac:dyDescent="0.25">
      <c r="A129" s="72" t="s">
        <v>235</v>
      </c>
      <c r="B129" s="276">
        <f t="shared" ref="B129:Q129" si="32">IF(B$91=0,0,B$91/B$81)</f>
        <v>0.6410470014692855</v>
      </c>
      <c r="C129" s="276">
        <f t="shared" si="32"/>
        <v>0.6410470014692855</v>
      </c>
      <c r="D129" s="276">
        <f t="shared" si="32"/>
        <v>0.6410470014692855</v>
      </c>
      <c r="E129" s="276">
        <f t="shared" si="32"/>
        <v>0.6410470014692855</v>
      </c>
      <c r="F129" s="276">
        <f t="shared" si="32"/>
        <v>0.6410470014692855</v>
      </c>
      <c r="G129" s="276">
        <f t="shared" si="32"/>
        <v>0.6410470014692855</v>
      </c>
      <c r="H129" s="276">
        <f t="shared" si="32"/>
        <v>0.6410470014692855</v>
      </c>
      <c r="I129" s="276">
        <f t="shared" si="32"/>
        <v>0.6410470014692855</v>
      </c>
      <c r="J129" s="276">
        <f t="shared" si="32"/>
        <v>0.6410470014692855</v>
      </c>
      <c r="K129" s="276">
        <f t="shared" si="32"/>
        <v>0.6410470014692855</v>
      </c>
      <c r="L129" s="276">
        <f t="shared" si="32"/>
        <v>0.6410470014692855</v>
      </c>
      <c r="M129" s="276">
        <f t="shared" si="32"/>
        <v>0.6410470014692855</v>
      </c>
      <c r="N129" s="276">
        <f t="shared" si="32"/>
        <v>0.6410470014692855</v>
      </c>
      <c r="O129" s="276">
        <f t="shared" si="32"/>
        <v>0.6410470014692855</v>
      </c>
      <c r="P129" s="276">
        <f t="shared" si="32"/>
        <v>0.6410470014692855</v>
      </c>
      <c r="Q129" s="276">
        <f t="shared" si="32"/>
        <v>0.6410470014692855</v>
      </c>
    </row>
    <row r="130" spans="1:17" x14ac:dyDescent="0.25">
      <c r="A130" s="40"/>
      <c r="B130" s="32"/>
      <c r="C130" s="40"/>
      <c r="D130" s="40"/>
      <c r="E130" s="40"/>
      <c r="F130" s="40"/>
      <c r="G130" s="40"/>
      <c r="H130" s="40"/>
      <c r="I130" s="40"/>
      <c r="J130" s="40"/>
      <c r="K130" s="40"/>
      <c r="L130" s="40"/>
      <c r="M130" s="40"/>
      <c r="N130" s="40"/>
      <c r="O130" s="40"/>
      <c r="P130" s="40"/>
      <c r="Q130" s="40"/>
    </row>
    <row r="131" spans="1:17" ht="12.75" x14ac:dyDescent="0.25">
      <c r="A131" s="80" t="s">
        <v>118</v>
      </c>
      <c r="B131" s="233"/>
      <c r="C131" s="233"/>
      <c r="D131" s="233"/>
      <c r="E131" s="233"/>
      <c r="F131" s="233"/>
      <c r="G131" s="233"/>
      <c r="H131" s="233"/>
      <c r="I131" s="233"/>
      <c r="J131" s="233"/>
      <c r="K131" s="233"/>
      <c r="L131" s="233"/>
      <c r="M131" s="233"/>
      <c r="N131" s="233"/>
      <c r="O131" s="233"/>
      <c r="P131" s="233"/>
      <c r="Q131" s="233"/>
    </row>
    <row r="132" spans="1:17" x14ac:dyDescent="0.25">
      <c r="A132" s="40"/>
      <c r="B132" s="32"/>
      <c r="C132" s="40"/>
      <c r="D132" s="40"/>
      <c r="E132" s="40"/>
      <c r="F132" s="40"/>
      <c r="G132" s="40"/>
      <c r="H132" s="40"/>
      <c r="I132" s="40"/>
      <c r="J132" s="40"/>
      <c r="K132" s="40"/>
      <c r="L132" s="40"/>
      <c r="M132" s="40"/>
      <c r="N132" s="40"/>
      <c r="O132" s="40"/>
      <c r="P132" s="40"/>
      <c r="Q132" s="40"/>
    </row>
    <row r="133" spans="1:17" x14ac:dyDescent="0.25">
      <c r="A133" s="78" t="s">
        <v>35</v>
      </c>
      <c r="B133" s="230">
        <f t="shared" ref="B133:Q133" si="33">SUM(B$134:B$141)</f>
        <v>152.98848942195772</v>
      </c>
      <c r="C133" s="230">
        <f t="shared" si="33"/>
        <v>271.31382933090754</v>
      </c>
      <c r="D133" s="230">
        <f t="shared" si="33"/>
        <v>376.5304756674189</v>
      </c>
      <c r="E133" s="230">
        <f t="shared" si="33"/>
        <v>428.1176148920153</v>
      </c>
      <c r="F133" s="230">
        <f t="shared" si="33"/>
        <v>382.21183939716866</v>
      </c>
      <c r="G133" s="230">
        <f t="shared" si="33"/>
        <v>358.63823721036221</v>
      </c>
      <c r="H133" s="230">
        <f t="shared" si="33"/>
        <v>354.76550605445266</v>
      </c>
      <c r="I133" s="230">
        <f t="shared" si="33"/>
        <v>361.97737508405305</v>
      </c>
      <c r="J133" s="230">
        <f t="shared" si="33"/>
        <v>338.2520010594717</v>
      </c>
      <c r="K133" s="230">
        <f t="shared" si="33"/>
        <v>388.77396229430053</v>
      </c>
      <c r="L133" s="230">
        <f t="shared" si="33"/>
        <v>368.86003618580037</v>
      </c>
      <c r="M133" s="230">
        <f t="shared" si="33"/>
        <v>327.62195497381009</v>
      </c>
      <c r="N133" s="230">
        <f t="shared" si="33"/>
        <v>287.95951824041543</v>
      </c>
      <c r="O133" s="230">
        <f t="shared" si="33"/>
        <v>282.27686029892976</v>
      </c>
      <c r="P133" s="230">
        <f t="shared" si="33"/>
        <v>287.23938705340061</v>
      </c>
      <c r="Q133" s="230">
        <f t="shared" si="33"/>
        <v>330.56032954452144</v>
      </c>
    </row>
    <row r="134" spans="1:17" x14ac:dyDescent="0.25">
      <c r="A134" s="132" t="s">
        <v>83</v>
      </c>
      <c r="B134" s="229">
        <f>IF(B$6=0,0,B$6/PPA!B$10*1000)</f>
        <v>0.6759132145023381</v>
      </c>
      <c r="C134" s="229">
        <f>IF(C$6=0,0,C$6/PPA!C$10*1000)</f>
        <v>1.1986823532599185</v>
      </c>
      <c r="D134" s="229">
        <f>IF(D$6=0,0,D$6/PPA!D$10*1000)</f>
        <v>1.6635364211258892</v>
      </c>
      <c r="E134" s="229">
        <f>IF(E$6=0,0,E$6/PPA!E$10*1000)</f>
        <v>1.8914517971912475</v>
      </c>
      <c r="F134" s="229">
        <f>IF(F$6=0,0,F$6/PPA!F$10*1000)</f>
        <v>1.6886370599768341</v>
      </c>
      <c r="G134" s="229">
        <f>IF(G$6=0,0,G$6/PPA!G$10*1000)</f>
        <v>1.5844873341269572</v>
      </c>
      <c r="H134" s="229">
        <f>IF(H$6=0,0,H$6/PPA!H$10*1000)</f>
        <v>1.5673773530141</v>
      </c>
      <c r="I134" s="229">
        <f>IF(I$6=0,0,I$6/PPA!I$10*1000)</f>
        <v>1.5992398650029753</v>
      </c>
      <c r="J134" s="229">
        <f>IF(J$6=0,0,J$6/PPA!J$10*1000)</f>
        <v>1.494419601185641</v>
      </c>
      <c r="K134" s="229">
        <f>IF(K$6=0,0,K$6/PPA!K$10*1000)</f>
        <v>1.7176289507923999</v>
      </c>
      <c r="L134" s="229">
        <f>IF(L$6=0,0,L$6/PPA!L$10*1000)</f>
        <v>1.6296479147012857</v>
      </c>
      <c r="M134" s="229">
        <f>IF(M$6=0,0,M$6/PPA!M$10*1000)</f>
        <v>1.4474553580114335</v>
      </c>
      <c r="N134" s="229">
        <f>IF(N$6=0,0,N$6/PPA!N$10*1000)</f>
        <v>1.2722241023218357</v>
      </c>
      <c r="O134" s="229">
        <f>IF(O$6=0,0,O$6/PPA!O$10*1000)</f>
        <v>1.2471177455582692</v>
      </c>
      <c r="P134" s="229">
        <f>IF(P$6=0,0,P$6/PPA!P$10*1000)</f>
        <v>1.2690425153454716</v>
      </c>
      <c r="Q134" s="229">
        <f>IF(Q$6=0,0,Q$6/PPA!Q$10*1000)</f>
        <v>1.4604372902404892</v>
      </c>
    </row>
    <row r="135" spans="1:17" x14ac:dyDescent="0.25">
      <c r="A135" s="76" t="s">
        <v>82</v>
      </c>
      <c r="B135" s="228">
        <f>IF(B$7=0,0,B$7/PPA!B$10*1000)</f>
        <v>0.94627850030327332</v>
      </c>
      <c r="C135" s="228">
        <f>IF(C$7=0,0,C$7/PPA!C$10*1000)</f>
        <v>1.678155294563886</v>
      </c>
      <c r="D135" s="228">
        <f>IF(D$7=0,0,D$7/PPA!D$10*1000)</f>
        <v>2.3289509895762448</v>
      </c>
      <c r="E135" s="228">
        <f>IF(E$7=0,0,E$7/PPA!E$10*1000)</f>
        <v>2.6480325160677465</v>
      </c>
      <c r="F135" s="228">
        <f>IF(F$7=0,0,F$7/PPA!F$10*1000)</f>
        <v>2.3640918839675678</v>
      </c>
      <c r="G135" s="228">
        <f>IF(G$7=0,0,G$7/PPA!G$10*1000)</f>
        <v>2.2182822677777398</v>
      </c>
      <c r="H135" s="228">
        <f>IF(H$7=0,0,H$7/PPA!H$10*1000)</f>
        <v>2.1943282942197397</v>
      </c>
      <c r="I135" s="228">
        <f>IF(I$7=0,0,I$7/PPA!I$10*1000)</f>
        <v>2.2389358110041657</v>
      </c>
      <c r="J135" s="228">
        <f>IF(J$7=0,0,J$7/PPA!J$10*1000)</f>
        <v>2.092187441659898</v>
      </c>
      <c r="K135" s="228">
        <f>IF(K$7=0,0,K$7/PPA!K$10*1000)</f>
        <v>2.40468053110936</v>
      </c>
      <c r="L135" s="228">
        <f>IF(L$7=0,0,L$7/PPA!L$10*1000)</f>
        <v>2.2815070805818003</v>
      </c>
      <c r="M135" s="228">
        <f>IF(M$7=0,0,M$7/PPA!M$10*1000)</f>
        <v>2.026437501216007</v>
      </c>
      <c r="N135" s="228">
        <f>IF(N$7=0,0,N$7/PPA!N$10*1000)</f>
        <v>1.7811137432505699</v>
      </c>
      <c r="O135" s="228">
        <f>IF(O$7=0,0,O$7/PPA!O$10*1000)</f>
        <v>1.7459648437815765</v>
      </c>
      <c r="P135" s="228">
        <f>IF(P$7=0,0,P$7/PPA!P$10*1000)</f>
        <v>1.7766595214836602</v>
      </c>
      <c r="Q135" s="228">
        <f>IF(Q$7=0,0,Q$7/PPA!Q$10*1000)</f>
        <v>2.0446122063366854</v>
      </c>
    </row>
    <row r="136" spans="1:17" x14ac:dyDescent="0.25">
      <c r="A136" s="76" t="s">
        <v>81</v>
      </c>
      <c r="B136" s="228">
        <f>IF(B$8=0,0,B$8/PPA!B$10*1000)</f>
        <v>5.4073057160187048</v>
      </c>
      <c r="C136" s="228">
        <f>IF(C$8=0,0,C$8/PPA!C$10*1000)</f>
        <v>9.5894588260793476</v>
      </c>
      <c r="D136" s="228">
        <f>IF(D$8=0,0,D$8/PPA!D$10*1000)</f>
        <v>13.308291369007113</v>
      </c>
      <c r="E136" s="228">
        <f>IF(E$8=0,0,E$8/PPA!E$10*1000)</f>
        <v>15.13161437752998</v>
      </c>
      <c r="F136" s="228">
        <f>IF(F$8=0,0,F$8/PPA!F$10*1000)</f>
        <v>13.509096479814673</v>
      </c>
      <c r="G136" s="228">
        <f>IF(G$8=0,0,G$8/PPA!G$10*1000)</f>
        <v>12.675898673015658</v>
      </c>
      <c r="H136" s="228">
        <f>IF(H$8=0,0,H$8/PPA!H$10*1000)</f>
        <v>12.5390188241128</v>
      </c>
      <c r="I136" s="228">
        <f>IF(I$8=0,0,I$8/PPA!I$10*1000)</f>
        <v>12.793918920023803</v>
      </c>
      <c r="J136" s="228">
        <f>IF(J$8=0,0,J$8/PPA!J$10*1000)</f>
        <v>11.955356809485128</v>
      </c>
      <c r="K136" s="228">
        <f>IF(K$8=0,0,K$8/PPA!K$10*1000)</f>
        <v>13.741031606339199</v>
      </c>
      <c r="L136" s="228">
        <f>IF(L$8=0,0,L$8/PPA!L$10*1000)</f>
        <v>13.037183317610285</v>
      </c>
      <c r="M136" s="228">
        <f>IF(M$8=0,0,M$8/PPA!M$10*1000)</f>
        <v>11.579642864091468</v>
      </c>
      <c r="N136" s="228">
        <f>IF(N$8=0,0,N$8/PPA!N$10*1000)</f>
        <v>10.177792818574686</v>
      </c>
      <c r="O136" s="228">
        <f>IF(O$8=0,0,O$8/PPA!O$10*1000)</f>
        <v>9.9769419644661532</v>
      </c>
      <c r="P136" s="228">
        <f>IF(P$8=0,0,P$8/PPA!P$10*1000)</f>
        <v>10.152340122763773</v>
      </c>
      <c r="Q136" s="228">
        <f>IF(Q$8=0,0,Q$8/PPA!Q$10*1000)</f>
        <v>11.683498321923913</v>
      </c>
    </row>
    <row r="137" spans="1:17" x14ac:dyDescent="0.25">
      <c r="A137" s="76" t="s">
        <v>80</v>
      </c>
      <c r="B137" s="228">
        <f>IF(B$9=0,0,B$9/PPA!B$10*1000)</f>
        <v>2.7036528580093524</v>
      </c>
      <c r="C137" s="228">
        <f>IF(C$9=0,0,C$9/PPA!C$10*1000)</f>
        <v>4.7947294130396738</v>
      </c>
      <c r="D137" s="228">
        <f>IF(D$9=0,0,D$9/PPA!D$10*1000)</f>
        <v>6.6541456845035567</v>
      </c>
      <c r="E137" s="228">
        <f>IF(E$9=0,0,E$9/PPA!E$10*1000)</f>
        <v>7.5658071887649898</v>
      </c>
      <c r="F137" s="228">
        <f>IF(F$9=0,0,F$9/PPA!F$10*1000)</f>
        <v>6.7545482399073364</v>
      </c>
      <c r="G137" s="228">
        <f>IF(G$9=0,0,G$9/PPA!G$10*1000)</f>
        <v>6.3379493365078288</v>
      </c>
      <c r="H137" s="228">
        <f>IF(H$9=0,0,H$9/PPA!H$10*1000)</f>
        <v>6.2695094120563999</v>
      </c>
      <c r="I137" s="228">
        <f>IF(I$9=0,0,I$9/PPA!I$10*1000)</f>
        <v>6.3969594600119013</v>
      </c>
      <c r="J137" s="228">
        <f>IF(J$9=0,0,J$9/PPA!J$10*1000)</f>
        <v>5.977678404742564</v>
      </c>
      <c r="K137" s="228">
        <f>IF(K$9=0,0,K$9/PPA!K$10*1000)</f>
        <v>6.8705158031695994</v>
      </c>
      <c r="L137" s="228">
        <f>IF(L$9=0,0,L$9/PPA!L$10*1000)</f>
        <v>6.5185916588051427</v>
      </c>
      <c r="M137" s="228">
        <f>IF(M$9=0,0,M$9/PPA!M$10*1000)</f>
        <v>5.7898214320457342</v>
      </c>
      <c r="N137" s="228">
        <f>IF(N$9=0,0,N$9/PPA!N$10*1000)</f>
        <v>5.0888964092873428</v>
      </c>
      <c r="O137" s="228">
        <f>IF(O$9=0,0,O$9/PPA!O$10*1000)</f>
        <v>4.9884709822330766</v>
      </c>
      <c r="P137" s="228">
        <f>IF(P$9=0,0,P$9/PPA!P$10*1000)</f>
        <v>5.0761700613818865</v>
      </c>
      <c r="Q137" s="228">
        <f>IF(Q$9=0,0,Q$9/PPA!Q$10*1000)</f>
        <v>5.8417491609619567</v>
      </c>
    </row>
    <row r="138" spans="1:17" x14ac:dyDescent="0.25">
      <c r="A138" s="129" t="s">
        <v>79</v>
      </c>
      <c r="B138" s="227">
        <f>IF(B$10=0,0,B$10/PPA!B$10*1000)</f>
        <v>1.6221917148056115</v>
      </c>
      <c r="C138" s="227">
        <f>IF(C$10=0,0,C$10/PPA!C$10*1000)</f>
        <v>2.8768376478238049</v>
      </c>
      <c r="D138" s="227">
        <f>IF(D$10=0,0,D$10/PPA!D$10*1000)</f>
        <v>3.9924874107021342</v>
      </c>
      <c r="E138" s="227">
        <f>IF(E$10=0,0,E$10/PPA!E$10*1000)</f>
        <v>4.5394843132589937</v>
      </c>
      <c r="F138" s="227">
        <f>IF(F$10=0,0,F$10/PPA!F$10*1000)</f>
        <v>4.052728943944401</v>
      </c>
      <c r="G138" s="227">
        <f>IF(G$10=0,0,G$10/PPA!G$10*1000)</f>
        <v>3.8027696019046968</v>
      </c>
      <c r="H138" s="227">
        <f>IF(H$10=0,0,H$10/PPA!H$10*1000)</f>
        <v>3.761705647233839</v>
      </c>
      <c r="I138" s="227">
        <f>IF(I$10=0,0,I$10/PPA!I$10*1000)</f>
        <v>3.8381756760071419</v>
      </c>
      <c r="J138" s="227">
        <f>IF(J$10=0,0,J$10/PPA!J$10*1000)</f>
        <v>3.586607042845539</v>
      </c>
      <c r="K138" s="227">
        <f>IF(K$10=0,0,K$10/PPA!K$10*1000)</f>
        <v>4.1223094819017598</v>
      </c>
      <c r="L138" s="227">
        <f>IF(L$10=0,0,L$10/PPA!L$10*1000)</f>
        <v>3.9111549952830851</v>
      </c>
      <c r="M138" s="227">
        <f>IF(M$10=0,0,M$10/PPA!M$10*1000)</f>
        <v>3.4738928592274401</v>
      </c>
      <c r="N138" s="227">
        <f>IF(N$10=0,0,N$10/PPA!N$10*1000)</f>
        <v>3.0533378455724058</v>
      </c>
      <c r="O138" s="227">
        <f>IF(O$10=0,0,O$10/PPA!O$10*1000)</f>
        <v>2.9930825893398456</v>
      </c>
      <c r="P138" s="227">
        <f>IF(P$10=0,0,P$10/PPA!P$10*1000)</f>
        <v>3.0457020368291317</v>
      </c>
      <c r="Q138" s="227">
        <f>IF(Q$10=0,0,Q$10/PPA!Q$10*1000)</f>
        <v>3.505049496577175</v>
      </c>
    </row>
    <row r="139" spans="1:17" x14ac:dyDescent="0.25">
      <c r="A139" s="127" t="s">
        <v>241</v>
      </c>
      <c r="B139" s="225">
        <f>IF(B$15=0,0,B$15/PPA!B$10*1000)</f>
        <v>6.7037683390474276</v>
      </c>
      <c r="C139" s="225">
        <f>IF(C$15=0,0,C$15/PPA!C$10*1000)</f>
        <v>6.7942081230689357</v>
      </c>
      <c r="D139" s="225">
        <f>IF(D$15=0,0,D$15/PPA!D$10*1000)</f>
        <v>10.369071903016646</v>
      </c>
      <c r="E139" s="225">
        <f>IF(E$15=0,0,E$15/PPA!E$10*1000)</f>
        <v>11.540486200361348</v>
      </c>
      <c r="F139" s="225">
        <f>IF(F$15=0,0,F$15/PPA!F$10*1000)</f>
        <v>11.869305863308323</v>
      </c>
      <c r="G139" s="225">
        <f>IF(G$15=0,0,G$15/PPA!G$10*1000)</f>
        <v>10.804052323779581</v>
      </c>
      <c r="H139" s="225">
        <f>IF(H$15=0,0,H$15/PPA!H$10*1000)</f>
        <v>12.606251352160115</v>
      </c>
      <c r="I139" s="225">
        <f>IF(I$15=0,0,I$15/PPA!I$10*1000)</f>
        <v>10.742863117296379</v>
      </c>
      <c r="J139" s="225">
        <f>IF(J$15=0,0,J$15/PPA!J$10*1000)</f>
        <v>11.163720866780615</v>
      </c>
      <c r="K139" s="225">
        <f>IF(K$15=0,0,K$15/PPA!K$10*1000)</f>
        <v>10.788761162302848</v>
      </c>
      <c r="L139" s="225">
        <f>IF(L$15=0,0,L$15/PPA!L$10*1000)</f>
        <v>10.574094261181358</v>
      </c>
      <c r="M139" s="225">
        <f>IF(M$15=0,0,M$15/PPA!M$10*1000)</f>
        <v>9.3320624860656292</v>
      </c>
      <c r="N139" s="225">
        <f>IF(N$15=0,0,N$15/PPA!N$10*1000)</f>
        <v>9.4785411208247972</v>
      </c>
      <c r="O139" s="225">
        <f>IF(O$15=0,0,O$15/PPA!O$10*1000)</f>
        <v>11.063152908881513</v>
      </c>
      <c r="P139" s="225">
        <f>IF(P$15=0,0,P$15/PPA!P$10*1000)</f>
        <v>6.8984255097339311</v>
      </c>
      <c r="Q139" s="225">
        <f>IF(Q$15=0,0,Q$15/PPA!Q$10*1000)</f>
        <v>6.5857013070931529</v>
      </c>
    </row>
    <row r="140" spans="1:17" x14ac:dyDescent="0.25">
      <c r="A140" s="127" t="s">
        <v>240</v>
      </c>
      <c r="B140" s="226">
        <f>IF(B$16=0,0,B$16/PPA!B$10*1000)</f>
        <v>120.03211610361014</v>
      </c>
      <c r="C140" s="226">
        <f>IF(C$16=0,0,C$16/PPA!C$10*1000)</f>
        <v>229.28351739958552</v>
      </c>
      <c r="D140" s="226">
        <f>IF(D$16=0,0,D$16/PPA!D$10*1000)</f>
        <v>315.17160988278374</v>
      </c>
      <c r="E140" s="226">
        <f>IF(E$16=0,0,E$16/PPA!E$10*1000)</f>
        <v>359.1552136091492</v>
      </c>
      <c r="F140" s="226">
        <f>IF(F$16=0,0,F$16/PPA!F$10*1000)</f>
        <v>315.59719567445336</v>
      </c>
      <c r="G140" s="226">
        <f>IF(G$16=0,0,G$16/PPA!G$10*1000)</f>
        <v>297.20579250929524</v>
      </c>
      <c r="H140" s="226">
        <f>IF(H$16=0,0,H$16/PPA!H$10*1000)</f>
        <v>287.81342327796659</v>
      </c>
      <c r="I140" s="226">
        <f>IF(I$16=0,0,I$16/PPA!I$10*1000)</f>
        <v>300.4942530851593</v>
      </c>
      <c r="J140" s="226">
        <f>IF(J$16=0,0,J$16/PPA!J$10*1000)</f>
        <v>277.17376229992664</v>
      </c>
      <c r="K140" s="226">
        <f>IF(K$16=0,0,K$16/PPA!K$10*1000)</f>
        <v>325.15400995356799</v>
      </c>
      <c r="L140" s="226">
        <f>IF(L$16=0,0,L$16/PPA!L$10*1000)</f>
        <v>307.40986971056782</v>
      </c>
      <c r="M140" s="226">
        <f>IF(M$16=0,0,M$16/PPA!M$10*1000)</f>
        <v>273.23472583745104</v>
      </c>
      <c r="N140" s="226">
        <f>IF(N$16=0,0,N$16/PPA!N$10*1000)</f>
        <v>236.0441874876399</v>
      </c>
      <c r="O140" s="226">
        <f>IF(O$16=0,0,O$16/PPA!O$10*1000)</f>
        <v>225.67734502271051</v>
      </c>
      <c r="P140" s="226">
        <f>IF(P$16=0,0,P$16/PPA!P$10*1000)</f>
        <v>243.69121281978741</v>
      </c>
      <c r="Q140" s="226">
        <f>IF(Q$16=0,0,Q$16/PPA!Q$10*1000)</f>
        <v>284.80438996784784</v>
      </c>
    </row>
    <row r="141" spans="1:17" x14ac:dyDescent="0.25">
      <c r="A141" s="72" t="s">
        <v>239</v>
      </c>
      <c r="B141" s="258">
        <f>IF(B$29=0,0,B$29/PPA!B$10*1000)</f>
        <v>14.897262975660887</v>
      </c>
      <c r="C141" s="258">
        <f>IF(C$29=0,0,C$29/PPA!C$10*1000)</f>
        <v>15.098240273486459</v>
      </c>
      <c r="D141" s="258">
        <f>IF(D$29=0,0,D$29/PPA!D$10*1000)</f>
        <v>23.042382006703562</v>
      </c>
      <c r="E141" s="258">
        <f>IF(E$29=0,0,E$29/PPA!E$10*1000)</f>
        <v>25.645524889691778</v>
      </c>
      <c r="F141" s="258">
        <f>IF(F$29=0,0,F$29/PPA!F$10*1000)</f>
        <v>26.376235251796157</v>
      </c>
      <c r="G141" s="258">
        <f>IF(G$29=0,0,G$29/PPA!G$10*1000)</f>
        <v>24.009005163954523</v>
      </c>
      <c r="H141" s="258">
        <f>IF(H$29=0,0,H$29/PPA!H$10*1000)</f>
        <v>28.013891893689021</v>
      </c>
      <c r="I141" s="258">
        <f>IF(I$29=0,0,I$29/PPA!I$10*1000)</f>
        <v>23.873029149547406</v>
      </c>
      <c r="J141" s="258">
        <f>IF(J$29=0,0,J$29/PPA!J$10*1000)</f>
        <v>24.808268592845707</v>
      </c>
      <c r="K141" s="258">
        <f>IF(K$29=0,0,K$29/PPA!K$10*1000)</f>
        <v>23.975024805117339</v>
      </c>
      <c r="L141" s="258">
        <f>IF(L$29=0,0,L$29/PPA!L$10*1000)</f>
        <v>23.497987247069585</v>
      </c>
      <c r="M141" s="258">
        <f>IF(M$29=0,0,M$29/PPA!M$10*1000)</f>
        <v>20.737916635701307</v>
      </c>
      <c r="N141" s="258">
        <f>IF(N$29=0,0,N$29/PPA!N$10*1000)</f>
        <v>21.063424712943903</v>
      </c>
      <c r="O141" s="258">
        <f>IF(O$29=0,0,O$29/PPA!O$10*1000)</f>
        <v>24.584784241958815</v>
      </c>
      <c r="P141" s="258">
        <f>IF(P$29=0,0,P$29/PPA!P$10*1000)</f>
        <v>15.329834466075338</v>
      </c>
      <c r="Q141" s="258">
        <f>IF(Q$29=0,0,Q$29/PPA!Q$10*1000)</f>
        <v>14.634891793540273</v>
      </c>
    </row>
    <row r="142" spans="1:17" x14ac:dyDescent="0.25">
      <c r="A142" s="40"/>
      <c r="B142" s="32"/>
      <c r="C142" s="40"/>
      <c r="D142" s="40"/>
      <c r="E142" s="40"/>
      <c r="F142" s="40"/>
      <c r="G142" s="40"/>
      <c r="H142" s="40"/>
      <c r="I142" s="40"/>
      <c r="J142" s="40"/>
      <c r="K142" s="40"/>
      <c r="L142" s="40"/>
      <c r="M142" s="40"/>
      <c r="N142" s="40"/>
      <c r="O142" s="40"/>
      <c r="P142" s="40"/>
      <c r="Q142" s="40"/>
    </row>
    <row r="143" spans="1:17" x14ac:dyDescent="0.25">
      <c r="A143" s="78" t="s">
        <v>34</v>
      </c>
      <c r="B143" s="230">
        <f t="shared" ref="B143:Q143" si="34">SUM(B$144:B$151)</f>
        <v>141.1492252723713</v>
      </c>
      <c r="C143" s="230">
        <f t="shared" si="34"/>
        <v>250.31776547655457</v>
      </c>
      <c r="D143" s="230">
        <f t="shared" si="34"/>
        <v>347.39204977250847</v>
      </c>
      <c r="E143" s="230">
        <f t="shared" si="34"/>
        <v>394.98703396433655</v>
      </c>
      <c r="F143" s="230">
        <f t="shared" si="34"/>
        <v>352.63375188993336</v>
      </c>
      <c r="G143" s="230">
        <f t="shared" si="34"/>
        <v>303.64011793967353</v>
      </c>
      <c r="H143" s="230">
        <f t="shared" si="34"/>
        <v>319.83536117302629</v>
      </c>
      <c r="I143" s="230">
        <f t="shared" si="34"/>
        <v>346.29578745943638</v>
      </c>
      <c r="J143" s="230">
        <f t="shared" si="34"/>
        <v>336.10311033929634</v>
      </c>
      <c r="K143" s="230">
        <f t="shared" si="34"/>
        <v>386.30410917531447</v>
      </c>
      <c r="L143" s="230">
        <f t="shared" si="34"/>
        <v>366.51669481214873</v>
      </c>
      <c r="M143" s="230">
        <f t="shared" si="34"/>
        <v>344.85552332615958</v>
      </c>
      <c r="N143" s="230">
        <f t="shared" si="34"/>
        <v>303.10676330432602</v>
      </c>
      <c r="O143" s="230">
        <f t="shared" si="34"/>
        <v>313.57544463643086</v>
      </c>
      <c r="P143" s="230">
        <f t="shared" si="34"/>
        <v>289.93903199744494</v>
      </c>
      <c r="Q143" s="230">
        <f t="shared" si="34"/>
        <v>352.30366558855638</v>
      </c>
    </row>
    <row r="144" spans="1:17" x14ac:dyDescent="0.25">
      <c r="A144" s="132" t="s">
        <v>83</v>
      </c>
      <c r="B144" s="229">
        <f>IF(B$32=0,0,B$32/PPA!B$11*1000)</f>
        <v>0.52051769787597646</v>
      </c>
      <c r="C144" s="229">
        <f>IF(C$32=0,0,C$32/PPA!C$11*1000)</f>
        <v>0.92309983828737907</v>
      </c>
      <c r="D144" s="229">
        <f>IF(D$32=0,0,D$32/PPA!D$11*1000)</f>
        <v>1.2810818455366855</v>
      </c>
      <c r="E144" s="229">
        <f>IF(E$32=0,0,E$32/PPA!E$11*1000)</f>
        <v>1.4565984419201807</v>
      </c>
      <c r="F144" s="229">
        <f>IF(F$32=0,0,F$32/PPA!F$11*1000)</f>
        <v>1.3004117335601499</v>
      </c>
      <c r="G144" s="229">
        <f>IF(G$32=0,0,G$32/PPA!G$11*1000)</f>
        <v>1.1197373196187548</v>
      </c>
      <c r="H144" s="229">
        <f>IF(H$32=0,0,H$32/PPA!H$11*1000)</f>
        <v>1.179460713127287</v>
      </c>
      <c r="I144" s="229">
        <f>IF(I$32=0,0,I$32/PPA!I$11*1000)</f>
        <v>1.2770391458026455</v>
      </c>
      <c r="J144" s="229">
        <f>IF(J$32=0,0,J$32/PPA!J$11*1000)</f>
        <v>1.2394514876378167</v>
      </c>
      <c r="K144" s="229">
        <f>IF(K$32=0,0,K$32/PPA!K$11*1000)</f>
        <v>1.4245783156085365</v>
      </c>
      <c r="L144" s="229">
        <f>IF(L$32=0,0,L$32/PPA!L$11*1000)</f>
        <v>1.351608029364612</v>
      </c>
      <c r="M144" s="229">
        <f>IF(M$32=0,0,M$32/PPA!M$11*1000)</f>
        <v>1.2717278664134746</v>
      </c>
      <c r="N144" s="229">
        <f>IF(N$32=0,0,N$32/PPA!N$11*1000)</f>
        <v>1.1177704613068735</v>
      </c>
      <c r="O144" s="229">
        <f>IF(O$32=0,0,O$32/PPA!O$11*1000)</f>
        <v>1.1563759435280432</v>
      </c>
      <c r="P144" s="229">
        <f>IF(P$32=0,0,P$32/PPA!P$11*1000)</f>
        <v>1.0692116599894652</v>
      </c>
      <c r="Q144" s="229">
        <f>IF(Q$32=0,0,Q$32/PPA!Q$11*1000)</f>
        <v>1.2991944703313811</v>
      </c>
    </row>
    <row r="145" spans="1:17" x14ac:dyDescent="0.25">
      <c r="A145" s="76" t="s">
        <v>82</v>
      </c>
      <c r="B145" s="228">
        <f>IF(B$33=0,0,B$33/PPA!B$11*1000)</f>
        <v>0.73865372704136778</v>
      </c>
      <c r="C145" s="228">
        <f>IF(C$33=0,0,C$33/PPA!C$11*1000)</f>
        <v>1.3099480358969866</v>
      </c>
      <c r="D145" s="228">
        <f>IF(D$33=0,0,D$33/PPA!D$11*1000)</f>
        <v>1.8179514043654577</v>
      </c>
      <c r="E145" s="228">
        <f>IF(E$33=0,0,E$33/PPA!E$11*1000)</f>
        <v>2.0670226436438095</v>
      </c>
      <c r="F145" s="228">
        <f>IF(F$33=0,0,F$33/PPA!F$11*1000)</f>
        <v>1.845381967994874</v>
      </c>
      <c r="G145" s="228">
        <f>IF(G$33=0,0,G$33/PPA!G$11*1000)</f>
        <v>1.588991398023083</v>
      </c>
      <c r="H145" s="228">
        <f>IF(H$33=0,0,H$33/PPA!H$11*1000)</f>
        <v>1.6737433812633271</v>
      </c>
      <c r="I145" s="228">
        <f>IF(I$33=0,0,I$33/PPA!I$11*1000)</f>
        <v>1.8122145096584323</v>
      </c>
      <c r="J145" s="228">
        <f>IF(J$33=0,0,J$33/PPA!J$11*1000)</f>
        <v>1.7588747982374706</v>
      </c>
      <c r="K145" s="228">
        <f>IF(K$33=0,0,K$33/PPA!K$11*1000)</f>
        <v>2.0215836782888474</v>
      </c>
      <c r="L145" s="228">
        <f>IF(L$33=0,0,L$33/PPA!L$11*1000)</f>
        <v>1.9180333588332481</v>
      </c>
      <c r="M145" s="228">
        <f>IF(M$33=0,0,M$33/PPA!M$11*1000)</f>
        <v>1.8046774050946912</v>
      </c>
      <c r="N145" s="228">
        <f>IF(N$33=0,0,N$33/PPA!N$11*1000)</f>
        <v>1.5862002782810223</v>
      </c>
      <c r="O145" s="228">
        <f>IF(O$33=0,0,O$33/PPA!O$11*1000)</f>
        <v>1.6409843585212502</v>
      </c>
      <c r="P145" s="228">
        <f>IF(P$33=0,0,P$33/PPA!P$11*1000)</f>
        <v>1.5172916903115294</v>
      </c>
      <c r="Q145" s="228">
        <f>IF(Q$33=0,0,Q$33/PPA!Q$11*1000)</f>
        <v>1.8436545800032851</v>
      </c>
    </row>
    <row r="146" spans="1:17" x14ac:dyDescent="0.25">
      <c r="A146" s="76" t="s">
        <v>81</v>
      </c>
      <c r="B146" s="228">
        <f>IF(B$34=0,0,B$34/PPA!B$11*1000)</f>
        <v>2.6284234488360196</v>
      </c>
      <c r="C146" s="228">
        <f>IF(C$34=0,0,C$34/PPA!C$11*1000)</f>
        <v>4.6613155911355726</v>
      </c>
      <c r="D146" s="228">
        <f>IF(D$34=0,0,D$34/PPA!D$11*1000)</f>
        <v>6.4689934202564894</v>
      </c>
      <c r="E146" s="228">
        <f>IF(E$34=0,0,E$34/PPA!E$11*1000)</f>
        <v>7.3552878526586474</v>
      </c>
      <c r="F146" s="228">
        <f>IF(F$34=0,0,F$34/PPA!F$11*1000)</f>
        <v>6.5666022645889148</v>
      </c>
      <c r="G146" s="228">
        <f>IF(G$34=0,0,G$34/PPA!G$11*1000)</f>
        <v>5.6542627454023462</v>
      </c>
      <c r="H146" s="228">
        <f>IF(H$34=0,0,H$34/PPA!H$11*1000)</f>
        <v>5.9558439761317761</v>
      </c>
      <c r="I146" s="228">
        <f>IF(I$34=0,0,I$34/PPA!I$11*1000)</f>
        <v>6.4485792694583246</v>
      </c>
      <c r="J146" s="228">
        <f>IF(J$34=0,0,J$34/PPA!J$11*1000)</f>
        <v>6.2587753828461752</v>
      </c>
      <c r="K146" s="228">
        <f>IF(K$34=0,0,K$34/PPA!K$11*1000)</f>
        <v>7.193597959739253</v>
      </c>
      <c r="L146" s="228">
        <f>IF(L$34=0,0,L$34/PPA!L$11*1000)</f>
        <v>6.825124779644792</v>
      </c>
      <c r="M146" s="228">
        <f>IF(M$34=0,0,M$34/PPA!M$11*1000)</f>
        <v>6.4217592567156601</v>
      </c>
      <c r="N146" s="228">
        <f>IF(N$34=0,0,N$34/PPA!N$11*1000)</f>
        <v>5.644330832369258</v>
      </c>
      <c r="O146" s="228">
        <f>IF(O$34=0,0,O$34/PPA!O$11*1000)</f>
        <v>5.8392743571289518</v>
      </c>
      <c r="P146" s="228">
        <f>IF(P$34=0,0,P$34/PPA!P$11*1000)</f>
        <v>5.3991266970423251</v>
      </c>
      <c r="Q146" s="228">
        <f>IF(Q$34=0,0,Q$34/PPA!Q$11*1000)</f>
        <v>4.7136425154365833</v>
      </c>
    </row>
    <row r="147" spans="1:17" x14ac:dyDescent="0.25">
      <c r="A147" s="76" t="s">
        <v>80</v>
      </c>
      <c r="B147" s="228">
        <f>IF(B$35=0,0,B$35/PPA!B$11*1000)</f>
        <v>2.0820707915039058</v>
      </c>
      <c r="C147" s="228">
        <f>IF(C$35=0,0,C$35/PPA!C$11*1000)</f>
        <v>3.6923993531495163</v>
      </c>
      <c r="D147" s="228">
        <f>IF(D$35=0,0,D$35/PPA!D$11*1000)</f>
        <v>5.1243273821467419</v>
      </c>
      <c r="E147" s="228">
        <f>IF(E$35=0,0,E$35/PPA!E$11*1000)</f>
        <v>5.8263937676807229</v>
      </c>
      <c r="F147" s="228">
        <f>IF(F$35=0,0,F$35/PPA!F$11*1000)</f>
        <v>5.2016469342405998</v>
      </c>
      <c r="G147" s="228">
        <f>IF(G$35=0,0,G$35/PPA!G$11*1000)</f>
        <v>4.4789492784750191</v>
      </c>
      <c r="H147" s="228">
        <f>IF(H$35=0,0,H$35/PPA!H$11*1000)</f>
        <v>4.7178428525091478</v>
      </c>
      <c r="I147" s="228">
        <f>IF(I$35=0,0,I$35/PPA!I$11*1000)</f>
        <v>5.1081565832105822</v>
      </c>
      <c r="J147" s="228">
        <f>IF(J$35=0,0,J$35/PPA!J$11*1000)</f>
        <v>4.9578059505512666</v>
      </c>
      <c r="K147" s="228">
        <f>IF(K$35=0,0,K$35/PPA!K$11*1000)</f>
        <v>5.6983132624341462</v>
      </c>
      <c r="L147" s="228">
        <f>IF(L$35=0,0,L$35/PPA!L$11*1000)</f>
        <v>5.406432117458448</v>
      </c>
      <c r="M147" s="228">
        <f>IF(M$35=0,0,M$35/PPA!M$11*1000)</f>
        <v>5.0869114656538983</v>
      </c>
      <c r="N147" s="228">
        <f>IF(N$35=0,0,N$35/PPA!N$11*1000)</f>
        <v>4.4710818452274941</v>
      </c>
      <c r="O147" s="228">
        <f>IF(O$35=0,0,O$35/PPA!O$11*1000)</f>
        <v>4.6255037741121727</v>
      </c>
      <c r="P147" s="228">
        <f>IF(P$35=0,0,P$35/PPA!P$11*1000)</f>
        <v>4.2768466399578609</v>
      </c>
      <c r="Q147" s="228">
        <f>IF(Q$35=0,0,Q$35/PPA!Q$11*1000)</f>
        <v>3.9655692037667651</v>
      </c>
    </row>
    <row r="148" spans="1:17" x14ac:dyDescent="0.25">
      <c r="A148" s="129" t="s">
        <v>79</v>
      </c>
      <c r="B148" s="227">
        <f>IF(B$36=0,0,B$36/PPA!B$11*1000)</f>
        <v>1.2492424749023439</v>
      </c>
      <c r="C148" s="227">
        <f>IF(C$36=0,0,C$36/PPA!C$11*1000)</f>
        <v>2.2154396118897099</v>
      </c>
      <c r="D148" s="227">
        <f>IF(D$36=0,0,D$36/PPA!D$11*1000)</f>
        <v>3.0745964292880452</v>
      </c>
      <c r="E148" s="227">
        <f>IF(E$36=0,0,E$36/PPA!E$11*1000)</f>
        <v>3.4958362606084337</v>
      </c>
      <c r="F148" s="227">
        <f>IF(F$36=0,0,F$36/PPA!F$11*1000)</f>
        <v>3.1209881605443597</v>
      </c>
      <c r="G148" s="227">
        <f>IF(G$36=0,0,G$36/PPA!G$11*1000)</f>
        <v>2.6873695670850117</v>
      </c>
      <c r="H148" s="227">
        <f>IF(H$36=0,0,H$36/PPA!H$11*1000)</f>
        <v>2.8307057115054883</v>
      </c>
      <c r="I148" s="227">
        <f>IF(I$36=0,0,I$36/PPA!I$11*1000)</f>
        <v>3.0648939499263497</v>
      </c>
      <c r="J148" s="227">
        <f>IF(J$36=0,0,J$36/PPA!J$11*1000)</f>
        <v>2.9746835703307597</v>
      </c>
      <c r="K148" s="227">
        <f>IF(K$36=0,0,K$36/PPA!K$11*1000)</f>
        <v>3.4189879574604882</v>
      </c>
      <c r="L148" s="227">
        <f>IF(L$36=0,0,L$36/PPA!L$11*1000)</f>
        <v>3.2438592704750686</v>
      </c>
      <c r="M148" s="227">
        <f>IF(M$36=0,0,M$36/PPA!M$11*1000)</f>
        <v>3.0521468793923394</v>
      </c>
      <c r="N148" s="227">
        <f>IF(N$36=0,0,N$36/PPA!N$11*1000)</f>
        <v>2.6826491071364966</v>
      </c>
      <c r="O148" s="227">
        <f>IF(O$36=0,0,O$36/PPA!O$11*1000)</f>
        <v>2.7753022644673035</v>
      </c>
      <c r="P148" s="227">
        <f>IF(P$36=0,0,P$36/PPA!P$11*1000)</f>
        <v>2.5661079839747165</v>
      </c>
      <c r="Q148" s="227">
        <f>IF(Q$36=0,0,Q$36/PPA!Q$11*1000)</f>
        <v>1.8868580512365551</v>
      </c>
    </row>
    <row r="149" spans="1:17" x14ac:dyDescent="0.25">
      <c r="A149" s="127" t="s">
        <v>238</v>
      </c>
      <c r="B149" s="225">
        <f>IF(B$41=0,0,B$41/PPA!B$11*1000)</f>
        <v>7.8213867411432814</v>
      </c>
      <c r="C149" s="225">
        <f>IF(C$41=0,0,C$41/PPA!C$11*1000)</f>
        <v>8.2225252090823329</v>
      </c>
      <c r="D149" s="225">
        <f>IF(D$41=0,0,D$41/PPA!D$11*1000)</f>
        <v>12.453466342925433</v>
      </c>
      <c r="E149" s="225">
        <f>IF(E$41=0,0,E$41/PPA!E$11*1000)</f>
        <v>13.883369812842096</v>
      </c>
      <c r="F149" s="225">
        <f>IF(F$41=0,0,F$41/PPA!F$11*1000)</f>
        <v>14.131201923012613</v>
      </c>
      <c r="G149" s="225">
        <f>IF(G$41=0,0,G$41/PPA!G$11*1000)</f>
        <v>11.828874548292704</v>
      </c>
      <c r="H149" s="225">
        <f>IF(H$41=0,0,H$41/PPA!H$11*1000)</f>
        <v>14.53862001091326</v>
      </c>
      <c r="I149" s="225">
        <f>IF(I$41=0,0,I$41/PPA!I$11*1000)</f>
        <v>13.304619339301233</v>
      </c>
      <c r="J149" s="225">
        <f>IF(J$41=0,0,J$41/PPA!J$11*1000)</f>
        <v>14.256304046257906</v>
      </c>
      <c r="K149" s="225">
        <f>IF(K$41=0,0,K$41/PPA!K$11*1000)</f>
        <v>13.946938937907031</v>
      </c>
      <c r="L149" s="225">
        <f>IF(L$41=0,0,L$41/PPA!L$11*1000)</f>
        <v>13.636082451039357</v>
      </c>
      <c r="M149" s="225">
        <f>IF(M$41=0,0,M$41/PPA!M$11*1000)</f>
        <v>12.754470336058983</v>
      </c>
      <c r="N149" s="225">
        <f>IF(N$41=0,0,N$41/PPA!N$11*1000)</f>
        <v>12.824690111455283</v>
      </c>
      <c r="O149" s="225">
        <f>IF(O$41=0,0,O$41/PPA!O$11*1000)</f>
        <v>15.632660758627646</v>
      </c>
      <c r="P149" s="225">
        <f>IF(P$41=0,0,P$41/PPA!P$11*1000)</f>
        <v>9.166689944073303</v>
      </c>
      <c r="Q149" s="225">
        <f>IF(Q$41=0,0,Q$41/PPA!Q$11*1000)</f>
        <v>10.312682502522561</v>
      </c>
    </row>
    <row r="150" spans="1:17" x14ac:dyDescent="0.25">
      <c r="A150" s="127" t="s">
        <v>237</v>
      </c>
      <c r="B150" s="226">
        <f>IF(B$54=0,0,B$54/PPA!B$11*1000)</f>
        <v>112.76519743112553</v>
      </c>
      <c r="C150" s="226">
        <f>IF(C$54=0,0,C$54/PPA!C$11*1000)</f>
        <v>205.27992812675092</v>
      </c>
      <c r="D150" s="226">
        <f>IF(D$54=0,0,D$54/PPA!D$11*1000)</f>
        <v>283.91053323916719</v>
      </c>
      <c r="E150" s="226">
        <f>IF(E$54=0,0,E$54/PPA!E$11*1000)</f>
        <v>323.06736521408027</v>
      </c>
      <c r="F150" s="226">
        <f>IF(F$54=0,0,F$54/PPA!F$11*1000)</f>
        <v>286.79660380029685</v>
      </c>
      <c r="G150" s="226">
        <f>IF(G$54=0,0,G$54/PPA!G$11*1000)</f>
        <v>247.26818563435344</v>
      </c>
      <c r="H150" s="226">
        <f>IF(H$54=0,0,H$54/PPA!H$11*1000)</f>
        <v>258.50633644914495</v>
      </c>
      <c r="I150" s="226">
        <f>IF(I$54=0,0,I$54/PPA!I$11*1000)</f>
        <v>282.17916514582708</v>
      </c>
      <c r="J150" s="226">
        <f>IF(J$54=0,0,J$54/PPA!J$11*1000)</f>
        <v>272.61337310600231</v>
      </c>
      <c r="K150" s="226">
        <f>IF(K$54=0,0,K$54/PPA!K$11*1000)</f>
        <v>315.61945708419438</v>
      </c>
      <c r="L150" s="226">
        <f>IF(L$54=0,0,L$54/PPA!L$11*1000)</f>
        <v>299.0740731586049</v>
      </c>
      <c r="M150" s="226">
        <f>IF(M$54=0,0,M$54/PPA!M$11*1000)</f>
        <v>281.46980695457432</v>
      </c>
      <c r="N150" s="226">
        <f>IF(N$54=0,0,N$54/PPA!N$11*1000)</f>
        <v>245.88006918709598</v>
      </c>
      <c r="O150" s="226">
        <f>IF(O$54=0,0,O$54/PPA!O$11*1000)</f>
        <v>252.1533547293694</v>
      </c>
      <c r="P150" s="226">
        <f>IF(P$54=0,0,P$54/PPA!P$11*1000)</f>
        <v>238.10768129230794</v>
      </c>
      <c r="Q150" s="226">
        <f>IF(Q$54=0,0,Q$54/PPA!Q$11*1000)</f>
        <v>293.96266363911246</v>
      </c>
    </row>
    <row r="151" spans="1:17" x14ac:dyDescent="0.25">
      <c r="A151" s="72" t="s">
        <v>236</v>
      </c>
      <c r="B151" s="258">
        <f>IF(B$67=0,0,B$67/PPA!B$11*1000)</f>
        <v>13.34373295994288</v>
      </c>
      <c r="C151" s="258">
        <f>IF(C$67=0,0,C$67/PPA!C$11*1000)</f>
        <v>24.013109710362155</v>
      </c>
      <c r="D151" s="258">
        <f>IF(D$67=0,0,D$67/PPA!D$11*1000)</f>
        <v>33.261099708822449</v>
      </c>
      <c r="E151" s="258">
        <f>IF(E$67=0,0,E$67/PPA!E$11*1000)</f>
        <v>37.835159970902417</v>
      </c>
      <c r="F151" s="258">
        <f>IF(F$67=0,0,F$67/PPA!F$11*1000)</f>
        <v>33.670915105695059</v>
      </c>
      <c r="G151" s="258">
        <f>IF(G$67=0,0,G$67/PPA!G$11*1000)</f>
        <v>29.01374744842315</v>
      </c>
      <c r="H151" s="258">
        <f>IF(H$67=0,0,H$67/PPA!H$11*1000)</f>
        <v>30.432808078431048</v>
      </c>
      <c r="I151" s="258">
        <f>IF(I$67=0,0,I$67/PPA!I$11*1000)</f>
        <v>33.101119516251735</v>
      </c>
      <c r="J151" s="258">
        <f>IF(J$67=0,0,J$67/PPA!J$11*1000)</f>
        <v>32.043841997432637</v>
      </c>
      <c r="K151" s="258">
        <f>IF(K$67=0,0,K$67/PPA!K$11*1000)</f>
        <v>36.980651979681767</v>
      </c>
      <c r="L151" s="258">
        <f>IF(L$67=0,0,L$67/PPA!L$11*1000)</f>
        <v>35.061481646728282</v>
      </c>
      <c r="M151" s="258">
        <f>IF(M$67=0,0,M$67/PPA!M$11*1000)</f>
        <v>32.994023162256205</v>
      </c>
      <c r="N151" s="258">
        <f>IF(N$67=0,0,N$67/PPA!N$11*1000)</f>
        <v>28.899971481453644</v>
      </c>
      <c r="O151" s="258">
        <f>IF(O$67=0,0,O$67/PPA!O$11*1000)</f>
        <v>29.751988450676073</v>
      </c>
      <c r="P151" s="258">
        <f>IF(P$67=0,0,P$67/PPA!P$11*1000)</f>
        <v>27.836076089787813</v>
      </c>
      <c r="Q151" s="258">
        <f>IF(Q$67=0,0,Q$67/PPA!Q$11*1000)</f>
        <v>34.319400626146759</v>
      </c>
    </row>
    <row r="152" spans="1:17" x14ac:dyDescent="0.25">
      <c r="A152" s="40"/>
      <c r="B152" s="32"/>
      <c r="C152" s="40"/>
      <c r="D152" s="40"/>
      <c r="E152" s="40"/>
      <c r="F152" s="40"/>
      <c r="G152" s="40"/>
      <c r="H152" s="40"/>
      <c r="I152" s="40"/>
      <c r="J152" s="40"/>
      <c r="K152" s="40"/>
      <c r="L152" s="40"/>
      <c r="M152" s="40"/>
      <c r="N152" s="40"/>
      <c r="O152" s="40"/>
      <c r="P152" s="40"/>
      <c r="Q152" s="40"/>
    </row>
    <row r="153" spans="1:17" x14ac:dyDescent="0.25">
      <c r="A153" s="78" t="s">
        <v>55</v>
      </c>
      <c r="B153" s="230">
        <f t="shared" ref="B153:Q153" si="35">SUM(B$154:B$159)</f>
        <v>150.32658206842092</v>
      </c>
      <c r="C153" s="230">
        <f t="shared" si="35"/>
        <v>266.59313249848441</v>
      </c>
      <c r="D153" s="230">
        <f t="shared" si="35"/>
        <v>369.97907271026907</v>
      </c>
      <c r="E153" s="230">
        <f t="shared" si="35"/>
        <v>392.61968531078014</v>
      </c>
      <c r="F153" s="230">
        <f t="shared" si="35"/>
        <v>350.52024697470142</v>
      </c>
      <c r="G153" s="230">
        <f t="shared" si="35"/>
        <v>306.69399523697166</v>
      </c>
      <c r="H153" s="230">
        <f t="shared" si="35"/>
        <v>272.1069271044928</v>
      </c>
      <c r="I153" s="230">
        <f t="shared" si="35"/>
        <v>280.43688780754576</v>
      </c>
      <c r="J153" s="230">
        <f t="shared" si="35"/>
        <v>281.64549053441317</v>
      </c>
      <c r="K153" s="230">
        <f t="shared" si="35"/>
        <v>323.71259585877675</v>
      </c>
      <c r="L153" s="230">
        <f t="shared" si="35"/>
        <v>291.96951041057372</v>
      </c>
      <c r="M153" s="230">
        <f t="shared" si="35"/>
        <v>274.71408460541511</v>
      </c>
      <c r="N153" s="230">
        <f t="shared" si="35"/>
        <v>217.41106768913843</v>
      </c>
      <c r="O153" s="230">
        <f t="shared" si="35"/>
        <v>224.91999675722508</v>
      </c>
      <c r="P153" s="230">
        <f t="shared" si="35"/>
        <v>218.86374836231766</v>
      </c>
      <c r="Q153" s="230">
        <f t="shared" si="35"/>
        <v>265.94039540414968</v>
      </c>
    </row>
    <row r="154" spans="1:17" x14ac:dyDescent="0.25">
      <c r="A154" s="132" t="s">
        <v>83</v>
      </c>
      <c r="B154" s="275">
        <f>IF(B$82=0,0,B$82/PPA!B$12*1000)</f>
        <v>4.6505835692876154</v>
      </c>
      <c r="C154" s="275">
        <f>IF(C$82=0,0,C$82/PPA!C$12*1000)</f>
        <v>8.2474677773094616</v>
      </c>
      <c r="D154" s="275">
        <f>IF(D$82=0,0,D$82/PPA!D$12*1000)</f>
        <v>11.445870536346714</v>
      </c>
      <c r="E154" s="275">
        <f>IF(E$82=0,0,E$82/PPA!E$12*1000)</f>
        <v>12.146292640739533</v>
      </c>
      <c r="F154" s="275">
        <f>IF(F$82=0,0,F$82/PPA!F$12*1000)</f>
        <v>10.84388189269969</v>
      </c>
      <c r="G154" s="275">
        <f>IF(G$82=0,0,G$82/PPA!G$12*1000)</f>
        <v>9.4880495214017007</v>
      </c>
      <c r="H154" s="275">
        <f>IF(H$82=0,0,H$82/PPA!H$12*1000)</f>
        <v>8.4180454771833126</v>
      </c>
      <c r="I154" s="275">
        <f>IF(I$82=0,0,I$82/PPA!I$12*1000)</f>
        <v>8.6757455981160039</v>
      </c>
      <c r="J154" s="275">
        <f>IF(J$82=0,0,J$82/PPA!J$12*1000)</f>
        <v>8.7131355786904781</v>
      </c>
      <c r="K154" s="275">
        <f>IF(K$82=0,0,K$82/PPA!K$12*1000)</f>
        <v>10.014546055381375</v>
      </c>
      <c r="L154" s="275">
        <f>IF(L$82=0,0,L$82/PPA!L$12*1000)</f>
        <v>9.0325249810465991</v>
      </c>
      <c r="M154" s="275">
        <f>IF(M$82=0,0,M$82/PPA!M$12*1000)</f>
        <v>8.4987018964905516</v>
      </c>
      <c r="N154" s="275">
        <f>IF(N$82=0,0,N$82/PPA!N$12*1000)</f>
        <v>6.7259451074074805</v>
      </c>
      <c r="O154" s="275">
        <f>IF(O$82=0,0,O$82/PPA!O$12*1000)</f>
        <v>6.9582453544196534</v>
      </c>
      <c r="P154" s="275">
        <f>IF(P$82=0,0,P$82/PPA!P$12*1000)</f>
        <v>6.7708860139135183</v>
      </c>
      <c r="Q154" s="275">
        <f>IF(Q$82=0,0,Q$82/PPA!Q$12*1000)</f>
        <v>8.2272743533374051</v>
      </c>
    </row>
    <row r="155" spans="1:17" x14ac:dyDescent="0.25">
      <c r="A155" s="76" t="s">
        <v>82</v>
      </c>
      <c r="B155" s="274">
        <f>IF(B$83=0,0,B$83/PPA!B$12*1000)</f>
        <v>2.0506146538412797</v>
      </c>
      <c r="C155" s="274">
        <f>IF(C$83=0,0,C$83/PPA!C$12*1000)</f>
        <v>3.6366142074993872</v>
      </c>
      <c r="D155" s="274">
        <f>IF(D$83=0,0,D$83/PPA!D$12*1000)</f>
        <v>5.0469085219337453</v>
      </c>
      <c r="E155" s="274">
        <f>IF(E$83=0,0,E$83/PPA!E$12*1000)</f>
        <v>5.3557505865356037</v>
      </c>
      <c r="F155" s="274">
        <f>IF(F$83=0,0,F$83/PPA!F$12*1000)</f>
        <v>4.7814694182778323</v>
      </c>
      <c r="G155" s="274">
        <f>IF(G$83=0,0,G$83/PPA!G$12*1000)</f>
        <v>4.1836326764338585</v>
      </c>
      <c r="H155" s="274">
        <f>IF(H$83=0,0,H$83/PPA!H$12*1000)</f>
        <v>3.711828237258977</v>
      </c>
      <c r="I155" s="274">
        <f>IF(I$83=0,0,I$83/PPA!I$12*1000)</f>
        <v>3.8254577713611226</v>
      </c>
      <c r="J155" s="274">
        <f>IF(J$83=0,0,J$83/PPA!J$12*1000)</f>
        <v>3.8419443995295106</v>
      </c>
      <c r="K155" s="274">
        <f>IF(K$83=0,0,K$83/PPA!K$12*1000)</f>
        <v>4.4157845110778586</v>
      </c>
      <c r="L155" s="274">
        <f>IF(L$83=0,0,L$83/PPA!L$12*1000)</f>
        <v>3.9827750241157043</v>
      </c>
      <c r="M155" s="274">
        <f>IF(M$83=0,0,M$83/PPA!M$12*1000)</f>
        <v>3.7473926417887777</v>
      </c>
      <c r="N155" s="274">
        <f>IF(N$83=0,0,N$83/PPA!N$12*1000)</f>
        <v>2.9657184722506926</v>
      </c>
      <c r="O155" s="274">
        <f>IF(O$83=0,0,O$83/PPA!O$12*1000)</f>
        <v>3.0681482605809092</v>
      </c>
      <c r="P155" s="274">
        <f>IF(P$83=0,0,P$83/PPA!P$12*1000)</f>
        <v>2.9855345835118241</v>
      </c>
      <c r="Q155" s="274">
        <f>IF(Q$83=0,0,Q$83/PPA!Q$12*1000)</f>
        <v>3.627710178469183</v>
      </c>
    </row>
    <row r="156" spans="1:17" x14ac:dyDescent="0.25">
      <c r="A156" s="76" t="s">
        <v>81</v>
      </c>
      <c r="B156" s="274">
        <f>IF(B$84=0,0,B$84/PPA!B$12*1000)</f>
        <v>15.905879538346399</v>
      </c>
      <c r="C156" s="274">
        <f>IF(C$84=0,0,C$84/PPA!C$12*1000)</f>
        <v>28.207907030982074</v>
      </c>
      <c r="D156" s="274">
        <f>IF(D$84=0,0,D$84/PPA!D$12*1000)</f>
        <v>39.147052246289796</v>
      </c>
      <c r="E156" s="274">
        <f>IF(E$84=0,0,E$84/PPA!E$12*1000)</f>
        <v>41.542628941662208</v>
      </c>
      <c r="F156" s="274">
        <f>IF(F$84=0,0,F$84/PPA!F$12*1000)</f>
        <v>37.088136691576125</v>
      </c>
      <c r="G156" s="274">
        <f>IF(G$84=0,0,G$84/PPA!G$12*1000)</f>
        <v>32.450932338454507</v>
      </c>
      <c r="H156" s="274">
        <f>IF(H$84=0,0,H$84/PPA!H$12*1000)</f>
        <v>28.791315178733583</v>
      </c>
      <c r="I156" s="274">
        <f>IF(I$84=0,0,I$84/PPA!I$12*1000)</f>
        <v>29.672698562023811</v>
      </c>
      <c r="J156" s="274">
        <f>IF(J$84=0,0,J$84/PPA!J$12*1000)</f>
        <v>29.800579400653664</v>
      </c>
      <c r="K156" s="274">
        <f>IF(K$84=0,0,K$84/PPA!K$12*1000)</f>
        <v>34.251650532648888</v>
      </c>
      <c r="L156" s="274">
        <f>IF(L$84=0,0,L$84/PPA!L$12*1000)</f>
        <v>30.892951848973965</v>
      </c>
      <c r="M156" s="274">
        <f>IF(M$84=0,0,M$84/PPA!M$12*1000)</f>
        <v>29.067175459573953</v>
      </c>
      <c r="N156" s="274">
        <f>IF(N$84=0,0,N$84/PPA!N$12*1000)</f>
        <v>23.004010371184755</v>
      </c>
      <c r="O156" s="274">
        <f>IF(O$84=0,0,O$84/PPA!O$12*1000)</f>
        <v>23.79852135903262</v>
      </c>
      <c r="P156" s="274">
        <f>IF(P$84=0,0,P$84/PPA!P$12*1000)</f>
        <v>23.157716811372136</v>
      </c>
      <c r="Q156" s="274">
        <f>IF(Q$84=0,0,Q$84/PPA!Q$12*1000)</f>
        <v>28.13884168372384</v>
      </c>
    </row>
    <row r="157" spans="1:17" x14ac:dyDescent="0.25">
      <c r="A157" s="76" t="s">
        <v>80</v>
      </c>
      <c r="B157" s="274">
        <f>IF(B$85=0,0,B$85/PPA!B$12*1000)</f>
        <v>7.0233361161844856</v>
      </c>
      <c r="C157" s="274">
        <f>IF(C$85=0,0,C$85/PPA!C$12*1000)</f>
        <v>12.455369835729742</v>
      </c>
      <c r="D157" s="274">
        <f>IF(D$85=0,0,D$85/PPA!D$12*1000)</f>
        <v>17.285614745207077</v>
      </c>
      <c r="E157" s="274">
        <f>IF(E$85=0,0,E$85/PPA!E$12*1000)</f>
        <v>18.343395943859868</v>
      </c>
      <c r="F157" s="274">
        <f>IF(F$85=0,0,F$85/PPA!F$12*1000)</f>
        <v>16.376488284093572</v>
      </c>
      <c r="G157" s="274">
        <f>IF(G$85=0,0,G$85/PPA!G$12*1000)</f>
        <v>14.328903003890151</v>
      </c>
      <c r="H157" s="274">
        <f>IF(H$85=0,0,H$85/PPA!H$12*1000)</f>
        <v>12.71297718807396</v>
      </c>
      <c r="I157" s="274">
        <f>IF(I$85=0,0,I$85/PPA!I$12*1000)</f>
        <v>13.102157285480297</v>
      </c>
      <c r="J157" s="274">
        <f>IF(J$85=0,0,J$85/PPA!J$12*1000)</f>
        <v>13.158623833611239</v>
      </c>
      <c r="K157" s="274">
        <f>IF(K$85=0,0,K$85/PPA!K$12*1000)</f>
        <v>15.124020878250125</v>
      </c>
      <c r="L157" s="274">
        <f>IF(L$85=0,0,L$85/PPA!L$12*1000)</f>
        <v>13.640967412922064</v>
      </c>
      <c r="M157" s="274">
        <f>IF(M$85=0,0,M$85/PPA!M$12*1000)</f>
        <v>12.834784942796107</v>
      </c>
      <c r="N157" s="274">
        <f>IF(N$85=0,0,N$85/PPA!N$12*1000)</f>
        <v>10.157558182653061</v>
      </c>
      <c r="O157" s="274">
        <f>IF(O$85=0,0,O$85/PPA!O$12*1000)</f>
        <v>10.508379254961863</v>
      </c>
      <c r="P157" s="274">
        <f>IF(P$85=0,0,P$85/PPA!P$12*1000)</f>
        <v>10.225428179408388</v>
      </c>
      <c r="Q157" s="274">
        <f>IF(Q$85=0,0,Q$85/PPA!Q$12*1000)</f>
        <v>12.424873619119642</v>
      </c>
    </row>
    <row r="158" spans="1:17" x14ac:dyDescent="0.25">
      <c r="A158" s="129" t="s">
        <v>79</v>
      </c>
      <c r="B158" s="273">
        <f>IF(B$86=0,0,B$86/PPA!B$12*1000)</f>
        <v>24.329763514673449</v>
      </c>
      <c r="C158" s="273">
        <f>IF(C$86=0,0,C$86/PPA!C$12*1000)</f>
        <v>43.147045446506375</v>
      </c>
      <c r="D158" s="273">
        <f>IF(D$86=0,0,D$86/PPA!D$12*1000)</f>
        <v>59.879651493186998</v>
      </c>
      <c r="E158" s="273">
        <f>IF(E$86=0,0,E$86/PPA!E$12*1000)</f>
        <v>63.543945211692865</v>
      </c>
      <c r="F158" s="273">
        <f>IF(F$86=0,0,F$86/PPA!F$12*1000)</f>
        <v>56.730317410648482</v>
      </c>
      <c r="G158" s="273">
        <f>IF(G$86=0,0,G$86/PPA!G$12*1000)</f>
        <v>49.637211681495437</v>
      </c>
      <c r="H158" s="273">
        <f>IF(H$86=0,0,H$86/PPA!H$12*1000)</f>
        <v>44.039431323886397</v>
      </c>
      <c r="I158" s="273">
        <f>IF(I$86=0,0,I$86/PPA!I$12*1000)</f>
        <v>45.387602560158896</v>
      </c>
      <c r="J158" s="273">
        <f>IF(J$86=0,0,J$86/PPA!J$12*1000)</f>
        <v>45.583210137496685</v>
      </c>
      <c r="K158" s="273">
        <f>IF(K$86=0,0,K$86/PPA!K$12*1000)</f>
        <v>52.391604968311022</v>
      </c>
      <c r="L158" s="273">
        <f>IF(L$86=0,0,L$86/PPA!L$12*1000)</f>
        <v>47.254111974361763</v>
      </c>
      <c r="M158" s="273">
        <f>IF(M$86=0,0,M$86/PPA!M$12*1000)</f>
        <v>44.461389467084764</v>
      </c>
      <c r="N158" s="273">
        <f>IF(N$86=0,0,N$86/PPA!N$12*1000)</f>
        <v>35.187122527284394</v>
      </c>
      <c r="O158" s="273">
        <f>IF(O$86=0,0,O$86/PPA!O$12*1000)</f>
        <v>36.402413036529474</v>
      </c>
      <c r="P158" s="273">
        <f>IF(P$86=0,0,P$86/PPA!P$12*1000)</f>
        <v>35.422233156119816</v>
      </c>
      <c r="Q158" s="273">
        <f>IF(Q$86=0,0,Q$86/PPA!Q$12*1000)</f>
        <v>43.041402526113302</v>
      </c>
    </row>
    <row r="159" spans="1:17" x14ac:dyDescent="0.25">
      <c r="A159" s="72" t="s">
        <v>235</v>
      </c>
      <c r="B159" s="272">
        <f>IF(B$91=0,0,B$91/PPA!B$12*1000)</f>
        <v>96.366404676087683</v>
      </c>
      <c r="C159" s="272">
        <f>IF(C$91=0,0,C$91/PPA!C$12*1000)</f>
        <v>170.89872820045738</v>
      </c>
      <c r="D159" s="272">
        <f>IF(D$91=0,0,D$91/PPA!D$12*1000)</f>
        <v>237.17397516730475</v>
      </c>
      <c r="E159" s="272">
        <f>IF(E$91=0,0,E$91/PPA!E$12*1000)</f>
        <v>251.6876719862901</v>
      </c>
      <c r="F159" s="272">
        <f>IF(F$91=0,0,F$91/PPA!F$12*1000)</f>
        <v>224.69995327740574</v>
      </c>
      <c r="G159" s="272">
        <f>IF(G$91=0,0,G$91/PPA!G$12*1000)</f>
        <v>196.60526601529602</v>
      </c>
      <c r="H159" s="272">
        <f>IF(H$91=0,0,H$91/PPA!H$12*1000)</f>
        <v>174.43332969935653</v>
      </c>
      <c r="I159" s="272">
        <f>IF(I$91=0,0,I$91/PPA!I$12*1000)</f>
        <v>179.77322603040565</v>
      </c>
      <c r="J159" s="272">
        <f>IF(J$91=0,0,J$91/PPA!J$12*1000)</f>
        <v>180.54799718443158</v>
      </c>
      <c r="K159" s="272">
        <f>IF(K$91=0,0,K$91/PPA!K$12*1000)</f>
        <v>207.51498891310749</v>
      </c>
      <c r="L159" s="272">
        <f>IF(L$91=0,0,L$91/PPA!L$12*1000)</f>
        <v>187.16617916915362</v>
      </c>
      <c r="M159" s="272">
        <f>IF(M$91=0,0,M$91/PPA!M$12*1000)</f>
        <v>176.10464019768096</v>
      </c>
      <c r="N159" s="272">
        <f>IF(N$91=0,0,N$91/PPA!N$12*1000)</f>
        <v>139.37071302835804</v>
      </c>
      <c r="O159" s="272">
        <f>IF(O$91=0,0,O$91/PPA!O$12*1000)</f>
        <v>144.18428949170055</v>
      </c>
      <c r="P159" s="272">
        <f>IF(P$91=0,0,P$91/PPA!P$12*1000)</f>
        <v>140.30194961799199</v>
      </c>
      <c r="Q159" s="272">
        <f>IF(Q$91=0,0,Q$91/PPA!Q$12*1000)</f>
        <v>170.4802930433863</v>
      </c>
    </row>
  </sheetData>
  <pageMargins left="0.39370078740157483" right="0.39370078740157483" top="0.39370078740157483" bottom="0.39370078740157483" header="0.31496062992125984" footer="0.31496062992125984"/>
  <pageSetup paperSize="9" scale="45" orientation="portrait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>
    <tabColor theme="4" tint="0.39997558519241921"/>
    <pageSetUpPr fitToPage="1"/>
  </sheetPr>
  <dimension ref="A1:Q159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2" width="9.7109375" style="14" customWidth="1"/>
    <col min="3" max="17" width="9.7109375" style="13" customWidth="1"/>
    <col min="18" max="16384" width="9.140625" style="13"/>
  </cols>
  <sheetData>
    <row r="1" spans="1:17" ht="12.75" x14ac:dyDescent="0.25">
      <c r="A1" s="12" t="s">
        <v>373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2" spans="1:17" x14ac:dyDescent="0.25">
      <c r="A2" s="40"/>
      <c r="B2" s="32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</row>
    <row r="3" spans="1:17" ht="12.75" x14ac:dyDescent="0.25">
      <c r="A3" s="80" t="s">
        <v>130</v>
      </c>
      <c r="B3" s="233"/>
      <c r="C3" s="233"/>
      <c r="D3" s="233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3"/>
      <c r="Q3" s="233"/>
    </row>
    <row r="4" spans="1:17" x14ac:dyDescent="0.25">
      <c r="A4" s="40"/>
      <c r="B4" s="32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</row>
    <row r="5" spans="1:17" ht="12.75" x14ac:dyDescent="0.25">
      <c r="A5" s="97" t="s">
        <v>35</v>
      </c>
      <c r="B5" s="96">
        <v>53.167959594810235</v>
      </c>
      <c r="C5" s="96">
        <v>104.96030876914062</v>
      </c>
      <c r="D5" s="96">
        <v>98.407304891806888</v>
      </c>
      <c r="E5" s="96">
        <v>118.34087754031138</v>
      </c>
      <c r="F5" s="96">
        <v>114.78008565636841</v>
      </c>
      <c r="G5" s="96">
        <v>126.11575837112058</v>
      </c>
      <c r="H5" s="96">
        <v>130.50776638130739</v>
      </c>
      <c r="I5" s="96">
        <v>143.42409139664537</v>
      </c>
      <c r="J5" s="96">
        <v>144.6989923548602</v>
      </c>
      <c r="K5" s="96">
        <v>165.06756614608099</v>
      </c>
      <c r="L5" s="96">
        <v>144.9273964338152</v>
      </c>
      <c r="M5" s="96">
        <v>147.82378183803064</v>
      </c>
      <c r="N5" s="96">
        <v>127.32002738091661</v>
      </c>
      <c r="O5" s="96">
        <v>128.16935167568792</v>
      </c>
      <c r="P5" s="96">
        <v>133.33000229761114</v>
      </c>
      <c r="Q5" s="96">
        <v>155.25047176369202</v>
      </c>
    </row>
    <row r="6" spans="1:17" x14ac:dyDescent="0.25">
      <c r="A6" s="132" t="s">
        <v>83</v>
      </c>
      <c r="B6" s="160">
        <v>0.18668616165587779</v>
      </c>
      <c r="C6" s="160">
        <v>0.36537955452862286</v>
      </c>
      <c r="D6" s="160">
        <v>0.34233249527232917</v>
      </c>
      <c r="E6" s="160">
        <v>0.41157444516232444</v>
      </c>
      <c r="F6" s="160">
        <v>0.39889378519292129</v>
      </c>
      <c r="G6" s="160">
        <v>0.43835268856737897</v>
      </c>
      <c r="H6" s="160">
        <v>0.45323019322371816</v>
      </c>
      <c r="I6" s="160">
        <v>0.49872235709402463</v>
      </c>
      <c r="J6" s="160">
        <v>0.50277781444532832</v>
      </c>
      <c r="K6" s="160">
        <v>0.57409758326914306</v>
      </c>
      <c r="L6" s="160">
        <v>0.50407163741973338</v>
      </c>
      <c r="M6" s="160">
        <v>0.51413844826704691</v>
      </c>
      <c r="N6" s="160">
        <v>0.44227450618915365</v>
      </c>
      <c r="O6" s="160">
        <v>0.44461619928266277</v>
      </c>
      <c r="P6" s="160">
        <v>0.46405009654281676</v>
      </c>
      <c r="Q6" s="160">
        <v>0.54089985053230805</v>
      </c>
    </row>
    <row r="7" spans="1:17" x14ac:dyDescent="0.25">
      <c r="A7" s="76" t="s">
        <v>82</v>
      </c>
      <c r="B7" s="159">
        <v>6.8184275356460711E-2</v>
      </c>
      <c r="C7" s="159">
        <v>0.13344931372858504</v>
      </c>
      <c r="D7" s="159">
        <v>0.12503172658367134</v>
      </c>
      <c r="E7" s="159">
        <v>0.15032129349983298</v>
      </c>
      <c r="F7" s="159">
        <v>0.14568987570546424</v>
      </c>
      <c r="G7" s="159">
        <v>0.16010163879001149</v>
      </c>
      <c r="H7" s="159">
        <v>0.16553542062529686</v>
      </c>
      <c r="I7" s="159">
        <v>0.1821507401561141</v>
      </c>
      <c r="J7" s="159">
        <v>0.18363193414652557</v>
      </c>
      <c r="K7" s="159">
        <v>0.20968039276128864</v>
      </c>
      <c r="L7" s="159">
        <v>0.18410448326943249</v>
      </c>
      <c r="M7" s="159">
        <v>0.1877812325082962</v>
      </c>
      <c r="N7" s="159">
        <v>0.16153402290594729</v>
      </c>
      <c r="O7" s="159">
        <v>0.16238929061980417</v>
      </c>
      <c r="P7" s="159">
        <v>0.16948722541198269</v>
      </c>
      <c r="Q7" s="159">
        <v>0.19755542682883243</v>
      </c>
    </row>
    <row r="8" spans="1:17" x14ac:dyDescent="0.25">
      <c r="A8" s="76" t="s">
        <v>81</v>
      </c>
      <c r="B8" s="159">
        <v>2.1493918333800446</v>
      </c>
      <c r="C8" s="159">
        <v>4.2067597492067996</v>
      </c>
      <c r="D8" s="159">
        <v>3.9414098137347953</v>
      </c>
      <c r="E8" s="159">
        <v>4.7386198495552518</v>
      </c>
      <c r="F8" s="159">
        <v>4.5926223811925704</v>
      </c>
      <c r="G8" s="159">
        <v>5.0469283882094622</v>
      </c>
      <c r="H8" s="159">
        <v>5.2182190008921197</v>
      </c>
      <c r="I8" s="159">
        <v>5.7419883292575724</v>
      </c>
      <c r="J8" s="159">
        <v>5.7886804184525973</v>
      </c>
      <c r="K8" s="159">
        <v>6.6098132078825396</v>
      </c>
      <c r="L8" s="159">
        <v>5.803576715587635</v>
      </c>
      <c r="M8" s="159">
        <v>5.9194799021520588</v>
      </c>
      <c r="N8" s="159">
        <v>5.0920818301865207</v>
      </c>
      <c r="O8" s="159">
        <v>5.1190426716695052</v>
      </c>
      <c r="P8" s="159">
        <v>5.3427928398191886</v>
      </c>
      <c r="Q8" s="159">
        <v>6.2275945420833239</v>
      </c>
    </row>
    <row r="9" spans="1:17" x14ac:dyDescent="0.25">
      <c r="A9" s="76" t="s">
        <v>80</v>
      </c>
      <c r="B9" s="159">
        <v>0.75219085175078959</v>
      </c>
      <c r="C9" s="159">
        <v>1.4721774549086175</v>
      </c>
      <c r="D9" s="159">
        <v>1.3793168648221501</v>
      </c>
      <c r="E9" s="159">
        <v>1.6583046633963523</v>
      </c>
      <c r="F9" s="159">
        <v>1.6072120899643185</v>
      </c>
      <c r="G9" s="159">
        <v>1.7661988401075683</v>
      </c>
      <c r="H9" s="159">
        <v>1.826142880951936</v>
      </c>
      <c r="I9" s="159">
        <v>2.0094386817015835</v>
      </c>
      <c r="J9" s="159">
        <v>2.0257788211755479</v>
      </c>
      <c r="K9" s="159">
        <v>2.313138511805116</v>
      </c>
      <c r="L9" s="159">
        <v>2.0309918578382566</v>
      </c>
      <c r="M9" s="159">
        <v>2.0715527808252152</v>
      </c>
      <c r="N9" s="159">
        <v>1.7820005219846198</v>
      </c>
      <c r="O9" s="159">
        <v>1.7914356086933623</v>
      </c>
      <c r="P9" s="159">
        <v>1.8697381438319776</v>
      </c>
      <c r="Q9" s="159">
        <v>2.1793791016698085</v>
      </c>
    </row>
    <row r="10" spans="1:17" x14ac:dyDescent="0.25">
      <c r="A10" s="129" t="s">
        <v>79</v>
      </c>
      <c r="B10" s="158">
        <v>0.71556968275090327</v>
      </c>
      <c r="C10" s="158">
        <v>1.3898057664708865</v>
      </c>
      <c r="D10" s="158">
        <v>1.3174525599882649</v>
      </c>
      <c r="E10" s="158">
        <v>1.6277796843839878</v>
      </c>
      <c r="F10" s="158">
        <v>1.5629616810505111</v>
      </c>
      <c r="G10" s="158">
        <v>1.7240095586918023</v>
      </c>
      <c r="H10" s="158">
        <v>1.744288321913865</v>
      </c>
      <c r="I10" s="158">
        <v>1.9148178208512072</v>
      </c>
      <c r="J10" s="158">
        <v>1.936741256257682</v>
      </c>
      <c r="K10" s="158">
        <v>2.2387325874794279</v>
      </c>
      <c r="L10" s="158">
        <v>1.9314758322366166</v>
      </c>
      <c r="M10" s="158">
        <v>1.9778360509112707</v>
      </c>
      <c r="N10" s="158">
        <v>1.7398873014131455</v>
      </c>
      <c r="O10" s="158">
        <v>1.7536418616748541</v>
      </c>
      <c r="P10" s="158">
        <v>1.8194501439000703</v>
      </c>
      <c r="Q10" s="158">
        <v>2.096318831158444</v>
      </c>
    </row>
    <row r="11" spans="1:17" x14ac:dyDescent="0.25">
      <c r="A11" s="92" t="s">
        <v>125</v>
      </c>
      <c r="B11" s="91">
        <v>4.9871952852820365E-3</v>
      </c>
      <c r="C11" s="91">
        <v>8.2779829789350178E-3</v>
      </c>
      <c r="D11" s="91">
        <v>8.0194840239526752E-3</v>
      </c>
      <c r="E11" s="91">
        <v>0</v>
      </c>
      <c r="F11" s="91">
        <v>0</v>
      </c>
      <c r="G11" s="91">
        <v>0</v>
      </c>
      <c r="H11" s="91">
        <v>0</v>
      </c>
      <c r="I11" s="91">
        <v>0</v>
      </c>
      <c r="J11" s="91">
        <v>0</v>
      </c>
      <c r="K11" s="91">
        <v>0</v>
      </c>
      <c r="L11" s="91">
        <v>0</v>
      </c>
      <c r="M11" s="91">
        <v>0</v>
      </c>
      <c r="N11" s="91">
        <v>0</v>
      </c>
      <c r="O11" s="91">
        <v>0</v>
      </c>
      <c r="P11" s="91">
        <v>0</v>
      </c>
      <c r="Q11" s="91">
        <v>0</v>
      </c>
    </row>
    <row r="12" spans="1:17" x14ac:dyDescent="0.25">
      <c r="A12" s="92" t="s">
        <v>26</v>
      </c>
      <c r="B12" s="91">
        <v>0.31573892817592519</v>
      </c>
      <c r="C12" s="91">
        <v>0.66374712153154269</v>
      </c>
      <c r="D12" s="91">
        <v>0.55923084217881947</v>
      </c>
      <c r="E12" s="91">
        <v>0.50907578068756321</v>
      </c>
      <c r="F12" s="91">
        <v>0.55300568512935333</v>
      </c>
      <c r="G12" s="91">
        <v>0.58153833046056491</v>
      </c>
      <c r="H12" s="91">
        <v>0.75668817065882443</v>
      </c>
      <c r="I12" s="91">
        <v>0.85113562212749205</v>
      </c>
      <c r="J12" s="91">
        <v>0.83223398091937151</v>
      </c>
      <c r="K12" s="91">
        <v>0.83947289849594475</v>
      </c>
      <c r="L12" s="91">
        <v>0.87603753570123799</v>
      </c>
      <c r="M12" s="91">
        <v>0.86188105355278699</v>
      </c>
      <c r="N12" s="91">
        <v>0.58489771718221462</v>
      </c>
      <c r="O12" s="91">
        <v>0.56953021755599664</v>
      </c>
      <c r="P12" s="91">
        <v>0.63849630757181897</v>
      </c>
      <c r="Q12" s="91">
        <v>0.84359749085244762</v>
      </c>
    </row>
    <row r="13" spans="1:17" x14ac:dyDescent="0.25">
      <c r="A13" s="92" t="s">
        <v>126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2" t="s">
        <v>21</v>
      </c>
      <c r="B14" s="157">
        <v>0.39484355928969611</v>
      </c>
      <c r="C14" s="157">
        <v>0.71778066196040879</v>
      </c>
      <c r="D14" s="157">
        <v>0.75020223378549267</v>
      </c>
      <c r="E14" s="157">
        <v>1.1187039036964246</v>
      </c>
      <c r="F14" s="157">
        <v>1.0099559959211579</v>
      </c>
      <c r="G14" s="157">
        <v>1.1424712282312375</v>
      </c>
      <c r="H14" s="157">
        <v>0.98760015125504053</v>
      </c>
      <c r="I14" s="157">
        <v>1.0636821987237151</v>
      </c>
      <c r="J14" s="157">
        <v>1.1045072753383105</v>
      </c>
      <c r="K14" s="157">
        <v>1.3992596889834832</v>
      </c>
      <c r="L14" s="157">
        <v>1.0554382965353786</v>
      </c>
      <c r="M14" s="157">
        <v>1.1159549973584837</v>
      </c>
      <c r="N14" s="157">
        <v>1.1549895842309308</v>
      </c>
      <c r="O14" s="157">
        <v>1.1841116441188575</v>
      </c>
      <c r="P14" s="157">
        <v>1.1809538363282512</v>
      </c>
      <c r="Q14" s="157">
        <v>1.2527213403059965</v>
      </c>
    </row>
    <row r="15" spans="1:17" x14ac:dyDescent="0.25">
      <c r="A15" s="156" t="s">
        <v>241</v>
      </c>
      <c r="B15" s="155">
        <v>2.3023781737066051</v>
      </c>
      <c r="C15" s="155">
        <v>2.5752265941999197</v>
      </c>
      <c r="D15" s="155">
        <v>2.6533355161151899</v>
      </c>
      <c r="E15" s="155">
        <v>3.122580919763323</v>
      </c>
      <c r="F15" s="155">
        <v>3.4864444289705872</v>
      </c>
      <c r="G15" s="155">
        <v>3.7167046726725719</v>
      </c>
      <c r="H15" s="155">
        <v>4.5328119373847207</v>
      </c>
      <c r="I15" s="155">
        <v>4.1658319332572367</v>
      </c>
      <c r="J15" s="155">
        <v>4.6703453070116314</v>
      </c>
      <c r="K15" s="155">
        <v>4.4839877583603345</v>
      </c>
      <c r="L15" s="155">
        <v>4.0670370259743445</v>
      </c>
      <c r="M15" s="155">
        <v>4.1218199274528731</v>
      </c>
      <c r="N15" s="155">
        <v>4.0973801390152351</v>
      </c>
      <c r="O15" s="155">
        <v>4.9044827361365213</v>
      </c>
      <c r="P15" s="155">
        <v>3.1367156201701114</v>
      </c>
      <c r="Q15" s="155">
        <v>3.0330002745850342</v>
      </c>
    </row>
    <row r="16" spans="1:17" x14ac:dyDescent="0.25">
      <c r="A16" s="156" t="s">
        <v>240</v>
      </c>
      <c r="B16" s="206">
        <v>41.852129538721378</v>
      </c>
      <c r="C16" s="206">
        <v>89.066784828121854</v>
      </c>
      <c r="D16" s="206">
        <v>82.723275768073563</v>
      </c>
      <c r="E16" s="206">
        <v>99.658676995159013</v>
      </c>
      <c r="F16" s="206">
        <v>95.200699959243138</v>
      </c>
      <c r="G16" s="206">
        <v>104.96370814115677</v>
      </c>
      <c r="H16" s="206">
        <v>106.44533917020453</v>
      </c>
      <c r="I16" s="206">
        <v>119.60844327294855</v>
      </c>
      <c r="J16" s="206">
        <v>119.16171227380296</v>
      </c>
      <c r="K16" s="206">
        <v>138.62494567613084</v>
      </c>
      <c r="L16" s="206">
        <v>121.32405902885498</v>
      </c>
      <c r="M16" s="206">
        <v>123.82675822252756</v>
      </c>
      <c r="N16" s="206">
        <v>104.85503015402571</v>
      </c>
      <c r="O16" s="206">
        <v>103.04156766697103</v>
      </c>
      <c r="P16" s="206">
        <v>113.52318441041609</v>
      </c>
      <c r="Q16" s="206">
        <v>134.20274613399488</v>
      </c>
    </row>
    <row r="17" spans="1:17" x14ac:dyDescent="0.25">
      <c r="A17" s="152" t="s">
        <v>249</v>
      </c>
      <c r="B17" s="264">
        <v>35.57237184180137</v>
      </c>
      <c r="C17" s="264">
        <v>82.042830548619179</v>
      </c>
      <c r="D17" s="264">
        <v>75.486278683875668</v>
      </c>
      <c r="E17" s="264">
        <v>91.141808746025717</v>
      </c>
      <c r="F17" s="264">
        <v>85.691390633892524</v>
      </c>
      <c r="G17" s="264">
        <v>94.826361878088704</v>
      </c>
      <c r="H17" s="264">
        <v>94.082052818051196</v>
      </c>
      <c r="I17" s="264">
        <v>108.24609826564179</v>
      </c>
      <c r="J17" s="264">
        <v>106.42330238792211</v>
      </c>
      <c r="K17" s="264">
        <v>126.39482772242987</v>
      </c>
      <c r="L17" s="264">
        <v>110.23117804206029</v>
      </c>
      <c r="M17" s="264">
        <v>112.58445636684688</v>
      </c>
      <c r="N17" s="264">
        <v>93.679388046645755</v>
      </c>
      <c r="O17" s="264">
        <v>89.664545784383748</v>
      </c>
      <c r="P17" s="264">
        <v>104.96776363560006</v>
      </c>
      <c r="Q17" s="264">
        <v>125.93020992052702</v>
      </c>
    </row>
    <row r="18" spans="1:17" x14ac:dyDescent="0.25">
      <c r="A18" s="150" t="s">
        <v>33</v>
      </c>
      <c r="B18" s="87">
        <v>35.57237184180137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0</v>
      </c>
      <c r="I18" s="87">
        <v>0</v>
      </c>
      <c r="J18" s="87">
        <v>0</v>
      </c>
      <c r="K18" s="87">
        <v>0</v>
      </c>
      <c r="L18" s="87">
        <v>0</v>
      </c>
      <c r="M18" s="87">
        <v>0</v>
      </c>
      <c r="N18" s="87">
        <v>0</v>
      </c>
      <c r="O18" s="87">
        <v>0</v>
      </c>
      <c r="P18" s="87">
        <v>0</v>
      </c>
      <c r="Q18" s="87">
        <v>0</v>
      </c>
    </row>
    <row r="19" spans="1:17" x14ac:dyDescent="0.25">
      <c r="A19" s="150" t="s">
        <v>31</v>
      </c>
      <c r="B19" s="87">
        <v>0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0</v>
      </c>
      <c r="I19" s="87">
        <v>0</v>
      </c>
      <c r="J19" s="87">
        <v>0</v>
      </c>
      <c r="K19" s="87">
        <v>0</v>
      </c>
      <c r="L19" s="87">
        <v>0</v>
      </c>
      <c r="M19" s="87">
        <v>0</v>
      </c>
      <c r="N19" s="87">
        <v>0</v>
      </c>
      <c r="O19" s="87">
        <v>0</v>
      </c>
      <c r="P19" s="87">
        <v>0</v>
      </c>
      <c r="Q19" s="87">
        <v>0</v>
      </c>
    </row>
    <row r="20" spans="1:17" x14ac:dyDescent="0.25">
      <c r="A20" s="150" t="s">
        <v>30</v>
      </c>
      <c r="B20" s="87">
        <v>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0</v>
      </c>
      <c r="I20" s="87">
        <v>0</v>
      </c>
      <c r="J20" s="87">
        <v>0</v>
      </c>
      <c r="K20" s="87">
        <v>0</v>
      </c>
      <c r="L20" s="87">
        <v>0</v>
      </c>
      <c r="M20" s="87">
        <v>0</v>
      </c>
      <c r="N20" s="87">
        <v>0</v>
      </c>
      <c r="O20" s="87">
        <v>0</v>
      </c>
      <c r="P20" s="87">
        <v>0</v>
      </c>
      <c r="Q20" s="87">
        <v>0</v>
      </c>
    </row>
    <row r="21" spans="1:17" x14ac:dyDescent="0.25">
      <c r="A21" s="150" t="s">
        <v>125</v>
      </c>
      <c r="B21" s="87">
        <v>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0</v>
      </c>
      <c r="I21" s="87">
        <v>0</v>
      </c>
      <c r="J21" s="87">
        <v>0</v>
      </c>
      <c r="K21" s="87">
        <v>0</v>
      </c>
      <c r="L21" s="87">
        <v>0</v>
      </c>
      <c r="M21" s="87">
        <v>0</v>
      </c>
      <c r="N21" s="87">
        <v>0</v>
      </c>
      <c r="O21" s="87">
        <v>0</v>
      </c>
      <c r="P21" s="87">
        <v>0</v>
      </c>
      <c r="Q21" s="87">
        <v>0</v>
      </c>
    </row>
    <row r="22" spans="1:17" x14ac:dyDescent="0.25">
      <c r="A22" s="150" t="s">
        <v>29</v>
      </c>
      <c r="B22" s="87">
        <v>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0</v>
      </c>
      <c r="I22" s="87">
        <v>0</v>
      </c>
      <c r="J22" s="87">
        <v>0</v>
      </c>
      <c r="K22" s="87">
        <v>0</v>
      </c>
      <c r="L22" s="87">
        <v>0</v>
      </c>
      <c r="M22" s="87">
        <v>0</v>
      </c>
      <c r="N22" s="87">
        <v>0</v>
      </c>
      <c r="O22" s="87">
        <v>0</v>
      </c>
      <c r="P22" s="87">
        <v>0</v>
      </c>
      <c r="Q22" s="87">
        <v>0</v>
      </c>
    </row>
    <row r="23" spans="1:17" x14ac:dyDescent="0.25">
      <c r="A23" s="150" t="s">
        <v>28</v>
      </c>
      <c r="B23" s="87">
        <v>0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0</v>
      </c>
      <c r="I23" s="87">
        <v>0</v>
      </c>
      <c r="J23" s="87">
        <v>0</v>
      </c>
      <c r="K23" s="87">
        <v>0</v>
      </c>
      <c r="L23" s="87">
        <v>0</v>
      </c>
      <c r="M23" s="87">
        <v>0</v>
      </c>
      <c r="N23" s="87">
        <v>0</v>
      </c>
      <c r="O23" s="87">
        <v>0</v>
      </c>
      <c r="P23" s="87">
        <v>0</v>
      </c>
      <c r="Q23" s="87">
        <v>0</v>
      </c>
    </row>
    <row r="24" spans="1:17" x14ac:dyDescent="0.25">
      <c r="A24" s="150" t="s">
        <v>26</v>
      </c>
      <c r="B24" s="87">
        <v>0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0</v>
      </c>
      <c r="I24" s="87">
        <v>0</v>
      </c>
      <c r="J24" s="87">
        <v>0</v>
      </c>
      <c r="K24" s="87">
        <v>0</v>
      </c>
      <c r="L24" s="87">
        <v>0</v>
      </c>
      <c r="M24" s="87">
        <v>0</v>
      </c>
      <c r="N24" s="87">
        <v>0</v>
      </c>
      <c r="O24" s="87">
        <v>0</v>
      </c>
      <c r="P24" s="87">
        <v>0</v>
      </c>
      <c r="Q24" s="87">
        <v>0</v>
      </c>
    </row>
    <row r="25" spans="1:17" x14ac:dyDescent="0.25">
      <c r="A25" s="150" t="s">
        <v>25</v>
      </c>
      <c r="B25" s="87">
        <v>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0</v>
      </c>
      <c r="I25" s="87">
        <v>0</v>
      </c>
      <c r="J25" s="87">
        <v>0</v>
      </c>
      <c r="K25" s="87">
        <v>0</v>
      </c>
      <c r="L25" s="87">
        <v>0</v>
      </c>
      <c r="M25" s="87">
        <v>0</v>
      </c>
      <c r="N25" s="87">
        <v>0</v>
      </c>
      <c r="O25" s="87">
        <v>0</v>
      </c>
      <c r="P25" s="87">
        <v>0</v>
      </c>
      <c r="Q25" s="87">
        <v>0</v>
      </c>
    </row>
    <row r="26" spans="1:17" x14ac:dyDescent="0.25">
      <c r="A26" s="150" t="s">
        <v>86</v>
      </c>
      <c r="B26" s="87">
        <v>0</v>
      </c>
      <c r="C26" s="87">
        <v>82.042830548619179</v>
      </c>
      <c r="D26" s="87">
        <v>75.486278683875668</v>
      </c>
      <c r="E26" s="87">
        <v>91.141808746025717</v>
      </c>
      <c r="F26" s="87">
        <v>85.691390633892524</v>
      </c>
      <c r="G26" s="87">
        <v>94.826361878088704</v>
      </c>
      <c r="H26" s="87">
        <v>94.082052818051196</v>
      </c>
      <c r="I26" s="87">
        <v>108.24609826564179</v>
      </c>
      <c r="J26" s="87">
        <v>106.42330238792211</v>
      </c>
      <c r="K26" s="87">
        <v>126.39482772242987</v>
      </c>
      <c r="L26" s="87">
        <v>110.23117804206029</v>
      </c>
      <c r="M26" s="87">
        <v>112.58445636684688</v>
      </c>
      <c r="N26" s="87">
        <v>93.679388046645755</v>
      </c>
      <c r="O26" s="87">
        <v>89.664545784383748</v>
      </c>
      <c r="P26" s="87">
        <v>104.96776363560006</v>
      </c>
      <c r="Q26" s="87">
        <v>125.93020992052702</v>
      </c>
    </row>
    <row r="27" spans="1:17" x14ac:dyDescent="0.25">
      <c r="A27" s="150" t="s">
        <v>22</v>
      </c>
      <c r="B27" s="87">
        <v>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0</v>
      </c>
      <c r="M27" s="87">
        <v>0</v>
      </c>
      <c r="N27" s="87">
        <v>0</v>
      </c>
      <c r="O27" s="87">
        <v>0</v>
      </c>
      <c r="P27" s="87">
        <v>0</v>
      </c>
      <c r="Q27" s="87">
        <v>0</v>
      </c>
    </row>
    <row r="28" spans="1:17" x14ac:dyDescent="0.25">
      <c r="A28" s="152" t="s">
        <v>248</v>
      </c>
      <c r="B28" s="151">
        <v>6.2797576969200088</v>
      </c>
      <c r="C28" s="151">
        <v>7.0239542795026679</v>
      </c>
      <c r="D28" s="151">
        <v>7.2369970841979008</v>
      </c>
      <c r="E28" s="151">
        <v>8.5168682491332941</v>
      </c>
      <c r="F28" s="151">
        <v>9.5093093253506105</v>
      </c>
      <c r="G28" s="151">
        <v>10.137346263068071</v>
      </c>
      <c r="H28" s="151">
        <v>12.363286352153336</v>
      </c>
      <c r="I28" s="151">
        <v>11.362345007306756</v>
      </c>
      <c r="J28" s="151">
        <v>12.738409885880857</v>
      </c>
      <c r="K28" s="151">
        <v>12.230117953700972</v>
      </c>
      <c r="L28" s="151">
        <v>11.092880986794675</v>
      </c>
      <c r="M28" s="151">
        <v>11.242301855680676</v>
      </c>
      <c r="N28" s="151">
        <v>11.175642107379954</v>
      </c>
      <c r="O28" s="151">
        <v>13.377021882587291</v>
      </c>
      <c r="P28" s="151">
        <v>8.5554207748160298</v>
      </c>
      <c r="Q28" s="151">
        <v>8.272536213467852</v>
      </c>
    </row>
    <row r="29" spans="1:17" x14ac:dyDescent="0.25">
      <c r="A29" s="243" t="s">
        <v>239</v>
      </c>
      <c r="B29" s="278">
        <v>5.1414290774881772</v>
      </c>
      <c r="C29" s="278">
        <v>5.7507255079753667</v>
      </c>
      <c r="D29" s="278">
        <v>5.9251501472169323</v>
      </c>
      <c r="E29" s="278">
        <v>6.973019689391295</v>
      </c>
      <c r="F29" s="278">
        <v>7.7855614550489065</v>
      </c>
      <c r="G29" s="278">
        <v>8.2997544429249999</v>
      </c>
      <c r="H29" s="278">
        <v>10.122199456111211</v>
      </c>
      <c r="I29" s="278">
        <v>9.3026982613790672</v>
      </c>
      <c r="J29" s="278">
        <v>10.429324529567907</v>
      </c>
      <c r="K29" s="278">
        <v>10.013170428392305</v>
      </c>
      <c r="L29" s="278">
        <v>9.082079852634223</v>
      </c>
      <c r="M29" s="278">
        <v>9.2044152733863349</v>
      </c>
      <c r="N29" s="278">
        <v>9.1498389051962921</v>
      </c>
      <c r="O29" s="278">
        <v>10.952175640640172</v>
      </c>
      <c r="P29" s="278">
        <v>7.0045838175188884</v>
      </c>
      <c r="Q29" s="278">
        <v>6.7729776028394006</v>
      </c>
    </row>
    <row r="30" spans="1:17" x14ac:dyDescent="0.25">
      <c r="A30" s="40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</row>
    <row r="31" spans="1:17" ht="12.75" x14ac:dyDescent="0.25">
      <c r="A31" s="97" t="s">
        <v>34</v>
      </c>
      <c r="B31" s="96">
        <v>76.716993392409123</v>
      </c>
      <c r="C31" s="96">
        <v>142.00577937149242</v>
      </c>
      <c r="D31" s="96">
        <v>141.2365539180042</v>
      </c>
      <c r="E31" s="96">
        <v>154.40248173724083</v>
      </c>
      <c r="F31" s="96">
        <v>161.38235064030079</v>
      </c>
      <c r="G31" s="96">
        <v>151.54080765902984</v>
      </c>
      <c r="H31" s="96">
        <v>168.68969544044862</v>
      </c>
      <c r="I31" s="96">
        <v>186.16673629947769</v>
      </c>
      <c r="J31" s="96">
        <v>186.04636265746396</v>
      </c>
      <c r="K31" s="96">
        <v>209.79130248185467</v>
      </c>
      <c r="L31" s="96">
        <v>172.97663051457542</v>
      </c>
      <c r="M31" s="96">
        <v>155.96150918996403</v>
      </c>
      <c r="N31" s="96">
        <v>136.40340508639321</v>
      </c>
      <c r="O31" s="96">
        <v>139.81582949716517</v>
      </c>
      <c r="P31" s="96">
        <v>144.376243916535</v>
      </c>
      <c r="Q31" s="96">
        <v>180.22476692741063</v>
      </c>
    </row>
    <row r="32" spans="1:17" x14ac:dyDescent="0.25">
      <c r="A32" s="132" t="s">
        <v>83</v>
      </c>
      <c r="B32" s="160">
        <v>0.18456642433681453</v>
      </c>
      <c r="C32" s="160">
        <v>0.34960777704316021</v>
      </c>
      <c r="D32" s="160">
        <v>0.34866687634279919</v>
      </c>
      <c r="E32" s="160">
        <v>0.3763355134635285</v>
      </c>
      <c r="F32" s="160">
        <v>0.39779492330053767</v>
      </c>
      <c r="G32" s="160">
        <v>0.37277706824305684</v>
      </c>
      <c r="H32" s="160">
        <v>0.40638923274888916</v>
      </c>
      <c r="I32" s="160">
        <v>0.45338907579910409</v>
      </c>
      <c r="J32" s="160">
        <v>0.45143943356328026</v>
      </c>
      <c r="K32" s="160">
        <v>0.51860262828252857</v>
      </c>
      <c r="L32" s="160">
        <v>0.41691157031771631</v>
      </c>
      <c r="M32" s="160">
        <v>0.37618626852055015</v>
      </c>
      <c r="N32" s="160">
        <v>0.31943986287831511</v>
      </c>
      <c r="O32" s="160">
        <v>0.33047265572261986</v>
      </c>
      <c r="P32" s="160">
        <v>0.34772350852836947</v>
      </c>
      <c r="Q32" s="160">
        <v>0.43275258942049771</v>
      </c>
    </row>
    <row r="33" spans="1:17" x14ac:dyDescent="0.25">
      <c r="A33" s="76" t="s">
        <v>82</v>
      </c>
      <c r="B33" s="159">
        <v>6.8349382174282589E-2</v>
      </c>
      <c r="C33" s="159">
        <v>0.1294681611245693</v>
      </c>
      <c r="D33" s="159">
        <v>0.129119722984815</v>
      </c>
      <c r="E33" s="159">
        <v>0.13936608420463872</v>
      </c>
      <c r="F33" s="159">
        <v>0.14731301934982882</v>
      </c>
      <c r="G33" s="159">
        <v>0.13804830642791585</v>
      </c>
      <c r="H33" s="159">
        <v>0.15049569866498663</v>
      </c>
      <c r="I33" s="159">
        <v>0.16790086998102258</v>
      </c>
      <c r="J33" s="159">
        <v>0.16717887061001963</v>
      </c>
      <c r="K33" s="159">
        <v>0.19205101558658566</v>
      </c>
      <c r="L33" s="159">
        <v>0.15439237312483378</v>
      </c>
      <c r="M33" s="159">
        <v>0.13931081521580796</v>
      </c>
      <c r="N33" s="159">
        <v>0.11829625755617655</v>
      </c>
      <c r="O33" s="159">
        <v>0.12238196587108084</v>
      </c>
      <c r="P33" s="159">
        <v>0.12877037121343482</v>
      </c>
      <c r="Q33" s="159">
        <v>0.16025868316782549</v>
      </c>
    </row>
    <row r="34" spans="1:17" x14ac:dyDescent="0.25">
      <c r="A34" s="76" t="s">
        <v>81</v>
      </c>
      <c r="B34" s="159">
        <v>1.3361967132755881</v>
      </c>
      <c r="C34" s="159">
        <v>2.5310386994774561</v>
      </c>
      <c r="D34" s="159">
        <v>2.5242269056863664</v>
      </c>
      <c r="E34" s="159">
        <v>2.7245382142809658</v>
      </c>
      <c r="F34" s="159">
        <v>2.8798968771367752</v>
      </c>
      <c r="G34" s="159">
        <v>2.698776308641571</v>
      </c>
      <c r="H34" s="159">
        <v>2.9421166881290715</v>
      </c>
      <c r="I34" s="159">
        <v>3.282379203555823</v>
      </c>
      <c r="J34" s="159">
        <v>3.2682644719250202</v>
      </c>
      <c r="K34" s="159">
        <v>3.7545026398876602</v>
      </c>
      <c r="L34" s="159">
        <v>3.0182947520752266</v>
      </c>
      <c r="M34" s="159">
        <v>2.7234577328066276</v>
      </c>
      <c r="N34" s="159">
        <v>2.3126334944230194</v>
      </c>
      <c r="O34" s="159">
        <v>2.3925070770087</v>
      </c>
      <c r="P34" s="159">
        <v>2.5173972508475715</v>
      </c>
      <c r="Q34" s="159">
        <v>2.251023464391904</v>
      </c>
    </row>
    <row r="35" spans="1:17" x14ac:dyDescent="0.25">
      <c r="A35" s="76" t="s">
        <v>80</v>
      </c>
      <c r="B35" s="159">
        <v>0.74429853005451563</v>
      </c>
      <c r="C35" s="159">
        <v>1.4098585670923014</v>
      </c>
      <c r="D35" s="159">
        <v>1.4060642095285012</v>
      </c>
      <c r="E35" s="159">
        <v>1.5176431492601894</v>
      </c>
      <c r="F35" s="159">
        <v>1.6041822218727448</v>
      </c>
      <c r="G35" s="159">
        <v>1.5032930552146806</v>
      </c>
      <c r="H35" s="159">
        <v>1.6388403776680169</v>
      </c>
      <c r="I35" s="159">
        <v>1.8283760108188742</v>
      </c>
      <c r="J35" s="159">
        <v>1.8205137148705726</v>
      </c>
      <c r="K35" s="159">
        <v>2.0913618243407774</v>
      </c>
      <c r="L35" s="159">
        <v>1.6812736664601504</v>
      </c>
      <c r="M35" s="159">
        <v>1.5170412911916049</v>
      </c>
      <c r="N35" s="159">
        <v>1.2882008265341982</v>
      </c>
      <c r="O35" s="159">
        <v>1.3326926214309043</v>
      </c>
      <c r="P35" s="159">
        <v>1.4022599028670715</v>
      </c>
      <c r="Q35" s="159">
        <v>1.3316972912296952</v>
      </c>
    </row>
    <row r="36" spans="1:17" x14ac:dyDescent="0.25">
      <c r="A36" s="129" t="s">
        <v>79</v>
      </c>
      <c r="B36" s="158">
        <v>0.70754265066953947</v>
      </c>
      <c r="C36" s="158">
        <v>1.329998258782513</v>
      </c>
      <c r="D36" s="158">
        <v>1.3420159302152868</v>
      </c>
      <c r="E36" s="158">
        <v>1.4886155309747808</v>
      </c>
      <c r="F36" s="158">
        <v>1.5588718584269488</v>
      </c>
      <c r="G36" s="158">
        <v>1.4663083354352815</v>
      </c>
      <c r="H36" s="158">
        <v>1.564234110797571</v>
      </c>
      <c r="I36" s="158">
        <v>1.741004104903896</v>
      </c>
      <c r="J36" s="158">
        <v>1.7392223616190408</v>
      </c>
      <c r="K36" s="158">
        <v>2.022606207969003</v>
      </c>
      <c r="L36" s="158">
        <v>1.5977215199221979</v>
      </c>
      <c r="M36" s="158">
        <v>1.4473489997352251</v>
      </c>
      <c r="N36" s="158">
        <v>1.2568355113634317</v>
      </c>
      <c r="O36" s="158">
        <v>1.3036207747021469</v>
      </c>
      <c r="P36" s="158">
        <v>1.3635449692712205</v>
      </c>
      <c r="Q36" s="158">
        <v>1.0150655616843598</v>
      </c>
    </row>
    <row r="37" spans="1:17" x14ac:dyDescent="0.25">
      <c r="A37" s="92" t="s">
        <v>125</v>
      </c>
      <c r="B37" s="91">
        <v>4.9312505219473377E-3</v>
      </c>
      <c r="C37" s="91">
        <v>7.9217565603945037E-3</v>
      </c>
      <c r="D37" s="91">
        <v>8.1690040606451492E-3</v>
      </c>
      <c r="E37" s="91">
        <v>0</v>
      </c>
      <c r="F37" s="91">
        <v>0</v>
      </c>
      <c r="G37" s="91">
        <v>0</v>
      </c>
      <c r="H37" s="91">
        <v>0</v>
      </c>
      <c r="I37" s="91">
        <v>0</v>
      </c>
      <c r="J37" s="91">
        <v>0</v>
      </c>
      <c r="K37" s="91">
        <v>0</v>
      </c>
      <c r="L37" s="91">
        <v>0</v>
      </c>
      <c r="M37" s="91">
        <v>0</v>
      </c>
      <c r="N37" s="91">
        <v>0</v>
      </c>
      <c r="O37" s="91">
        <v>0</v>
      </c>
      <c r="P37" s="91">
        <v>0</v>
      </c>
      <c r="Q37" s="91">
        <v>0</v>
      </c>
    </row>
    <row r="38" spans="1:17" x14ac:dyDescent="0.25">
      <c r="A38" s="92" t="s">
        <v>26</v>
      </c>
      <c r="B38" s="91">
        <v>0.31219706975612699</v>
      </c>
      <c r="C38" s="91">
        <v>0.635184093494225</v>
      </c>
      <c r="D38" s="91">
        <v>0.56965747508841724</v>
      </c>
      <c r="E38" s="91">
        <v>0.46555324460963782</v>
      </c>
      <c r="F38" s="91">
        <v>0.55155862779620057</v>
      </c>
      <c r="G38" s="91">
        <v>0.49461123752497788</v>
      </c>
      <c r="H38" s="91">
        <v>0.67857901294829404</v>
      </c>
      <c r="I38" s="91">
        <v>0.77387550701568386</v>
      </c>
      <c r="J38" s="91">
        <v>0.74735845329750339</v>
      </c>
      <c r="K38" s="91">
        <v>0.75843050903694997</v>
      </c>
      <c r="L38" s="91">
        <v>0.72466038647177455</v>
      </c>
      <c r="M38" s="91">
        <v>0.63071086209376148</v>
      </c>
      <c r="N38" s="91">
        <v>0.42251025159672356</v>
      </c>
      <c r="O38" s="91">
        <v>0.4233768819350241</v>
      </c>
      <c r="P38" s="91">
        <v>0.47850633940515414</v>
      </c>
      <c r="Q38" s="91">
        <v>0.40848116620430952</v>
      </c>
    </row>
    <row r="39" spans="1:17" x14ac:dyDescent="0.25">
      <c r="A39" s="92" t="s">
        <v>126</v>
      </c>
      <c r="B39" s="91">
        <v>0</v>
      </c>
      <c r="C39" s="91">
        <v>0</v>
      </c>
      <c r="D39" s="91">
        <v>0</v>
      </c>
      <c r="E39" s="91">
        <v>0</v>
      </c>
      <c r="F39" s="91">
        <v>0</v>
      </c>
      <c r="G39" s="91">
        <v>0</v>
      </c>
      <c r="H39" s="91">
        <v>0</v>
      </c>
      <c r="I39" s="91">
        <v>0</v>
      </c>
      <c r="J39" s="91">
        <v>0</v>
      </c>
      <c r="K39" s="91">
        <v>0</v>
      </c>
      <c r="L39" s="91">
        <v>0</v>
      </c>
      <c r="M39" s="91">
        <v>0</v>
      </c>
      <c r="N39" s="91">
        <v>0</v>
      </c>
      <c r="O39" s="91">
        <v>0</v>
      </c>
      <c r="P39" s="91">
        <v>0</v>
      </c>
      <c r="Q39" s="91">
        <v>0</v>
      </c>
    </row>
    <row r="40" spans="1:17" x14ac:dyDescent="0.25">
      <c r="A40" s="92" t="s">
        <v>21</v>
      </c>
      <c r="B40" s="157">
        <v>0.39041433039146511</v>
      </c>
      <c r="C40" s="157">
        <v>0.68689240872789337</v>
      </c>
      <c r="D40" s="157">
        <v>0.76418945106622438</v>
      </c>
      <c r="E40" s="157">
        <v>1.0230622863651431</v>
      </c>
      <c r="F40" s="157">
        <v>1.0073132306307482</v>
      </c>
      <c r="G40" s="157">
        <v>0.97169709791030368</v>
      </c>
      <c r="H40" s="157">
        <v>0.88565509784927687</v>
      </c>
      <c r="I40" s="157">
        <v>0.96712859788821215</v>
      </c>
      <c r="J40" s="157">
        <v>0.99186390832153726</v>
      </c>
      <c r="K40" s="157">
        <v>1.2641756989320532</v>
      </c>
      <c r="L40" s="157">
        <v>0.87306113345042335</v>
      </c>
      <c r="M40" s="157">
        <v>0.81663813764146376</v>
      </c>
      <c r="N40" s="157">
        <v>0.83432525976670824</v>
      </c>
      <c r="O40" s="157">
        <v>0.88024389276712267</v>
      </c>
      <c r="P40" s="157">
        <v>0.8850386298660663</v>
      </c>
      <c r="Q40" s="157">
        <v>0.60658439548005039</v>
      </c>
    </row>
    <row r="41" spans="1:17" x14ac:dyDescent="0.25">
      <c r="A41" s="156" t="s">
        <v>238</v>
      </c>
      <c r="B41" s="204">
        <v>3.8700474157534956</v>
      </c>
      <c r="C41" s="204">
        <v>4.4156666038162387</v>
      </c>
      <c r="D41" s="204">
        <v>4.7672107352573194</v>
      </c>
      <c r="E41" s="204">
        <v>5.104002073690749</v>
      </c>
      <c r="F41" s="204">
        <v>6.0465968166054749</v>
      </c>
      <c r="G41" s="204">
        <v>5.5256384915801648</v>
      </c>
      <c r="H41" s="204">
        <v>7.066304832846269</v>
      </c>
      <c r="I41" s="204">
        <v>6.6855537644175698</v>
      </c>
      <c r="J41" s="204">
        <v>7.3213021638287055</v>
      </c>
      <c r="K41" s="204">
        <v>7.1295603376128316</v>
      </c>
      <c r="L41" s="204">
        <v>6.0155235657508968</v>
      </c>
      <c r="M41" s="204">
        <v>5.3949293474125781</v>
      </c>
      <c r="N41" s="204">
        <v>5.2985600561855453</v>
      </c>
      <c r="O41" s="204">
        <v>6.3381090750638069</v>
      </c>
      <c r="P41" s="204">
        <v>4.3235476436419571</v>
      </c>
      <c r="Q41" s="204">
        <v>5.0320599759463223</v>
      </c>
    </row>
    <row r="42" spans="1:17" x14ac:dyDescent="0.25">
      <c r="A42" s="152" t="s">
        <v>247</v>
      </c>
      <c r="B42" s="151">
        <v>1.7330732671710098</v>
      </c>
      <c r="C42" s="151">
        <v>3.6403993846049247</v>
      </c>
      <c r="D42" s="151">
        <v>3.5600724804906472</v>
      </c>
      <c r="E42" s="151">
        <v>3.9102847939019494</v>
      </c>
      <c r="F42" s="151">
        <v>3.9721456866394202</v>
      </c>
      <c r="G42" s="151">
        <v>3.7543068727472289</v>
      </c>
      <c r="H42" s="151">
        <v>4.0394478926812525</v>
      </c>
      <c r="I42" s="151">
        <v>4.6321967564846753</v>
      </c>
      <c r="J42" s="151">
        <v>4.5282677919135974</v>
      </c>
      <c r="K42" s="151">
        <v>5.2792003024683316</v>
      </c>
      <c r="L42" s="151">
        <v>4.3375640815003429</v>
      </c>
      <c r="M42" s="151">
        <v>3.9151448234343258</v>
      </c>
      <c r="N42" s="151">
        <v>3.3362028609395424</v>
      </c>
      <c r="O42" s="151">
        <v>3.27395066730617</v>
      </c>
      <c r="P42" s="151">
        <v>3.7302440556415379</v>
      </c>
      <c r="Q42" s="151">
        <v>4.7781085374595413</v>
      </c>
    </row>
    <row r="43" spans="1:17" x14ac:dyDescent="0.25">
      <c r="A43" s="150" t="s">
        <v>33</v>
      </c>
      <c r="B43" s="87">
        <v>0.68182485260689041</v>
      </c>
      <c r="C43" s="87">
        <v>1.3431580327517361</v>
      </c>
      <c r="D43" s="87">
        <v>1.3010352857847702</v>
      </c>
      <c r="E43" s="87">
        <v>1.3081047760772349</v>
      </c>
      <c r="F43" s="87">
        <v>1.1279818133861894</v>
      </c>
      <c r="G43" s="87">
        <v>1.1503068777684982</v>
      </c>
      <c r="H43" s="87">
        <v>1.1420099212052697</v>
      </c>
      <c r="I43" s="87">
        <v>1.0879916608763154</v>
      </c>
      <c r="J43" s="87">
        <v>1.2050999565891427</v>
      </c>
      <c r="K43" s="87">
        <v>1.4355107135924676</v>
      </c>
      <c r="L43" s="87">
        <v>0.1358620230635916</v>
      </c>
      <c r="M43" s="87">
        <v>4.0480797297528012E-3</v>
      </c>
      <c r="N43" s="87">
        <v>4.0461425747937438E-3</v>
      </c>
      <c r="O43" s="87">
        <v>4.0404673598434257E-3</v>
      </c>
      <c r="P43" s="87">
        <v>0</v>
      </c>
      <c r="Q43" s="87">
        <v>0</v>
      </c>
    </row>
    <row r="44" spans="1:17" x14ac:dyDescent="0.25">
      <c r="A44" s="150" t="s">
        <v>31</v>
      </c>
      <c r="B44" s="87">
        <v>0</v>
      </c>
      <c r="C44" s="87">
        <v>0</v>
      </c>
      <c r="D44" s="87">
        <v>0</v>
      </c>
      <c r="E44" s="87">
        <v>0</v>
      </c>
      <c r="F44" s="87">
        <v>0</v>
      </c>
      <c r="G44" s="87">
        <v>0</v>
      </c>
      <c r="H44" s="87">
        <v>0</v>
      </c>
      <c r="I44" s="87">
        <v>0</v>
      </c>
      <c r="J44" s="87">
        <v>0</v>
      </c>
      <c r="K44" s="87">
        <v>0</v>
      </c>
      <c r="L44" s="87">
        <v>0</v>
      </c>
      <c r="M44" s="87">
        <v>0</v>
      </c>
      <c r="N44" s="87">
        <v>0</v>
      </c>
      <c r="O44" s="87">
        <v>0</v>
      </c>
      <c r="P44" s="87">
        <v>0</v>
      </c>
      <c r="Q44" s="87">
        <v>0</v>
      </c>
    </row>
    <row r="45" spans="1:17" x14ac:dyDescent="0.25">
      <c r="A45" s="150" t="s">
        <v>30</v>
      </c>
      <c r="B45" s="87">
        <v>0</v>
      </c>
      <c r="C45" s="87">
        <v>0</v>
      </c>
      <c r="D45" s="87">
        <v>0</v>
      </c>
      <c r="E45" s="87">
        <v>0</v>
      </c>
      <c r="F45" s="87">
        <v>0</v>
      </c>
      <c r="G45" s="87">
        <v>0</v>
      </c>
      <c r="H45" s="87">
        <v>0</v>
      </c>
      <c r="I45" s="87">
        <v>0</v>
      </c>
      <c r="J45" s="87">
        <v>0</v>
      </c>
      <c r="K45" s="87">
        <v>0</v>
      </c>
      <c r="L45" s="87">
        <v>0</v>
      </c>
      <c r="M45" s="87">
        <v>0</v>
      </c>
      <c r="N45" s="87">
        <v>0</v>
      </c>
      <c r="O45" s="87">
        <v>0</v>
      </c>
      <c r="P45" s="87">
        <v>0</v>
      </c>
      <c r="Q45" s="87">
        <v>0</v>
      </c>
    </row>
    <row r="46" spans="1:17" x14ac:dyDescent="0.25">
      <c r="A46" s="150" t="s">
        <v>125</v>
      </c>
      <c r="B46" s="87">
        <v>1.7094838206262043E-2</v>
      </c>
      <c r="C46" s="87">
        <v>1.6460785842307743E-2</v>
      </c>
      <c r="D46" s="87">
        <v>1.6671663162165479E-2</v>
      </c>
      <c r="E46" s="87">
        <v>0</v>
      </c>
      <c r="F46" s="87">
        <v>0</v>
      </c>
      <c r="G46" s="87">
        <v>0</v>
      </c>
      <c r="H46" s="87">
        <v>0</v>
      </c>
      <c r="I46" s="87">
        <v>0</v>
      </c>
      <c r="J46" s="87">
        <v>0</v>
      </c>
      <c r="K46" s="87">
        <v>0</v>
      </c>
      <c r="L46" s="87">
        <v>0</v>
      </c>
      <c r="M46" s="87">
        <v>0</v>
      </c>
      <c r="N46" s="87">
        <v>0</v>
      </c>
      <c r="O46" s="87">
        <v>0</v>
      </c>
      <c r="P46" s="87">
        <v>0</v>
      </c>
      <c r="Q46" s="87">
        <v>0</v>
      </c>
    </row>
    <row r="47" spans="1:17" x14ac:dyDescent="0.25">
      <c r="A47" s="150" t="s">
        <v>29</v>
      </c>
      <c r="B47" s="87">
        <v>0</v>
      </c>
      <c r="C47" s="87">
        <v>0.20659667852517555</v>
      </c>
      <c r="D47" s="87">
        <v>8.9185552610458935E-2</v>
      </c>
      <c r="E47" s="87">
        <v>0.11717691886113858</v>
      </c>
      <c r="F47" s="87">
        <v>0.11730134617663403</v>
      </c>
      <c r="G47" s="87">
        <v>7.455208175667212E-2</v>
      </c>
      <c r="H47" s="87">
        <v>0.11860240555655366</v>
      </c>
      <c r="I47" s="87">
        <v>0.10446581123920011</v>
      </c>
      <c r="J47" s="87">
        <v>9.0684807357053865E-2</v>
      </c>
      <c r="K47" s="87">
        <v>0.10640842321435408</v>
      </c>
      <c r="L47" s="87">
        <v>0</v>
      </c>
      <c r="M47" s="87">
        <v>0.10631974010013212</v>
      </c>
      <c r="N47" s="87">
        <v>3.03786220405587E-2</v>
      </c>
      <c r="O47" s="87">
        <v>0</v>
      </c>
      <c r="P47" s="87">
        <v>0</v>
      </c>
      <c r="Q47" s="87">
        <v>1.5758763326570505E-2</v>
      </c>
    </row>
    <row r="48" spans="1:17" x14ac:dyDescent="0.25">
      <c r="A48" s="150" t="s">
        <v>28</v>
      </c>
      <c r="B48" s="87">
        <v>0</v>
      </c>
      <c r="C48" s="87">
        <v>0</v>
      </c>
      <c r="D48" s="87">
        <v>0</v>
      </c>
      <c r="E48" s="87">
        <v>0</v>
      </c>
      <c r="F48" s="87">
        <v>0</v>
      </c>
      <c r="G48" s="87">
        <v>0</v>
      </c>
      <c r="H48" s="87">
        <v>0</v>
      </c>
      <c r="I48" s="87">
        <v>0</v>
      </c>
      <c r="J48" s="87">
        <v>0</v>
      </c>
      <c r="K48" s="87">
        <v>0</v>
      </c>
      <c r="L48" s="87">
        <v>0</v>
      </c>
      <c r="M48" s="87">
        <v>0</v>
      </c>
      <c r="N48" s="87">
        <v>0</v>
      </c>
      <c r="O48" s="87">
        <v>0</v>
      </c>
      <c r="P48" s="87">
        <v>0</v>
      </c>
      <c r="Q48" s="87">
        <v>0</v>
      </c>
    </row>
    <row r="49" spans="1:17" x14ac:dyDescent="0.25">
      <c r="A49" s="150" t="s">
        <v>26</v>
      </c>
      <c r="B49" s="87">
        <v>1.0341535763578575</v>
      </c>
      <c r="C49" s="87">
        <v>1.2611797058951144</v>
      </c>
      <c r="D49" s="87">
        <v>1.1108921636186886</v>
      </c>
      <c r="E49" s="87">
        <v>0.76373614514165467</v>
      </c>
      <c r="F49" s="87">
        <v>1.0559704198890805</v>
      </c>
      <c r="G49" s="87">
        <v>0.98043080070140021</v>
      </c>
      <c r="H49" s="87">
        <v>1.8383932635692846</v>
      </c>
      <c r="I49" s="87">
        <v>1.7308379450150124</v>
      </c>
      <c r="J49" s="87">
        <v>1.8304122004442231</v>
      </c>
      <c r="K49" s="87">
        <v>1.3661478179423829</v>
      </c>
      <c r="L49" s="87">
        <v>1.7011089371804589</v>
      </c>
      <c r="M49" s="87">
        <v>1.5002993424184778</v>
      </c>
      <c r="N49" s="87">
        <v>0.97594541302680948</v>
      </c>
      <c r="O49" s="87">
        <v>1.1104792417601783</v>
      </c>
      <c r="P49" s="87">
        <v>0.80478095808276673</v>
      </c>
      <c r="Q49" s="87">
        <v>0.96187024985590319</v>
      </c>
    </row>
    <row r="50" spans="1:17" x14ac:dyDescent="0.25">
      <c r="A50" s="150" t="s">
        <v>25</v>
      </c>
      <c r="B50" s="87">
        <v>0</v>
      </c>
      <c r="C50" s="87">
        <v>0</v>
      </c>
      <c r="D50" s="87">
        <v>0</v>
      </c>
      <c r="E50" s="87">
        <v>0</v>
      </c>
      <c r="F50" s="87">
        <v>0</v>
      </c>
      <c r="G50" s="87">
        <v>0</v>
      </c>
      <c r="H50" s="87">
        <v>0</v>
      </c>
      <c r="I50" s="87">
        <v>0</v>
      </c>
      <c r="J50" s="87">
        <v>0</v>
      </c>
      <c r="K50" s="87">
        <v>0</v>
      </c>
      <c r="L50" s="87">
        <v>0</v>
      </c>
      <c r="M50" s="87">
        <v>0</v>
      </c>
      <c r="N50" s="87">
        <v>0</v>
      </c>
      <c r="O50" s="87">
        <v>0</v>
      </c>
      <c r="P50" s="87">
        <v>0</v>
      </c>
      <c r="Q50" s="87">
        <v>0</v>
      </c>
    </row>
    <row r="51" spans="1:17" x14ac:dyDescent="0.25">
      <c r="A51" s="150" t="s">
        <v>86</v>
      </c>
      <c r="B51" s="87">
        <v>0</v>
      </c>
      <c r="C51" s="87">
        <v>0.81300418159059096</v>
      </c>
      <c r="D51" s="87">
        <v>0.93665290277728142</v>
      </c>
      <c r="E51" s="87">
        <v>0.78128939838072808</v>
      </c>
      <c r="F51" s="87">
        <v>1.2861222928671405</v>
      </c>
      <c r="G51" s="87">
        <v>1.1135451817071507</v>
      </c>
      <c r="H51" s="87">
        <v>0.6088142053152048</v>
      </c>
      <c r="I51" s="87">
        <v>1.4504749063208988</v>
      </c>
      <c r="J51" s="87">
        <v>1.0858386734801801</v>
      </c>
      <c r="K51" s="87">
        <v>2.0052048846237245</v>
      </c>
      <c r="L51" s="87">
        <v>2.1580050346248498</v>
      </c>
      <c r="M51" s="87">
        <v>2.0071432915083758</v>
      </c>
      <c r="N51" s="87">
        <v>0.97566712418605217</v>
      </c>
      <c r="O51" s="87">
        <v>1.0715202814170228</v>
      </c>
      <c r="P51" s="87">
        <v>2.0095162927231751</v>
      </c>
      <c r="Q51" s="87">
        <v>2.5545896617433135</v>
      </c>
    </row>
    <row r="52" spans="1:17" x14ac:dyDescent="0.25">
      <c r="A52" s="150" t="s">
        <v>22</v>
      </c>
      <c r="B52" s="87">
        <v>0</v>
      </c>
      <c r="C52" s="87">
        <v>0</v>
      </c>
      <c r="D52" s="87">
        <v>0.10563491253728245</v>
      </c>
      <c r="E52" s="87">
        <v>0.93997755544119299</v>
      </c>
      <c r="F52" s="87">
        <v>0.38476981432037555</v>
      </c>
      <c r="G52" s="87">
        <v>0.43547193081350799</v>
      </c>
      <c r="H52" s="87">
        <v>0.33162809703493973</v>
      </c>
      <c r="I52" s="87">
        <v>0.2584264330332483</v>
      </c>
      <c r="J52" s="87">
        <v>0.31623215404299765</v>
      </c>
      <c r="K52" s="87">
        <v>0.36592846309540233</v>
      </c>
      <c r="L52" s="87">
        <v>0.34258808663144236</v>
      </c>
      <c r="M52" s="87">
        <v>0.29733436967758742</v>
      </c>
      <c r="N52" s="87">
        <v>1.3501655591113284</v>
      </c>
      <c r="O52" s="87">
        <v>1.0879106767691256</v>
      </c>
      <c r="P52" s="87">
        <v>0.91594680483559587</v>
      </c>
      <c r="Q52" s="87">
        <v>1.2458898625337544</v>
      </c>
    </row>
    <row r="53" spans="1:17" x14ac:dyDescent="0.25">
      <c r="A53" s="152" t="s">
        <v>246</v>
      </c>
      <c r="B53" s="151">
        <v>2.1369741485824858</v>
      </c>
      <c r="C53" s="151">
        <v>0.77526721921131392</v>
      </c>
      <c r="D53" s="151">
        <v>1.2071382547666725</v>
      </c>
      <c r="E53" s="151">
        <v>1.1937172797887998</v>
      </c>
      <c r="F53" s="151">
        <v>2.0744511299660546</v>
      </c>
      <c r="G53" s="151">
        <v>1.7713316188329358</v>
      </c>
      <c r="H53" s="151">
        <v>3.0268569401650161</v>
      </c>
      <c r="I53" s="151">
        <v>2.0533570079328949</v>
      </c>
      <c r="J53" s="151">
        <v>2.7930343719151081</v>
      </c>
      <c r="K53" s="151">
        <v>1.8503600351445</v>
      </c>
      <c r="L53" s="151">
        <v>1.6779594842505539</v>
      </c>
      <c r="M53" s="151">
        <v>1.4797845239782528</v>
      </c>
      <c r="N53" s="151">
        <v>1.9623571952460033</v>
      </c>
      <c r="O53" s="151">
        <v>3.0641584077576374</v>
      </c>
      <c r="P53" s="151">
        <v>0.5933035880004196</v>
      </c>
      <c r="Q53" s="151">
        <v>0.25395143848678114</v>
      </c>
    </row>
    <row r="54" spans="1:17" x14ac:dyDescent="0.25">
      <c r="A54" s="156" t="s">
        <v>237</v>
      </c>
      <c r="B54" s="204">
        <v>62.565175229540714</v>
      </c>
      <c r="C54" s="204">
        <v>118.36242225528569</v>
      </c>
      <c r="D54" s="204">
        <v>117.32952475521678</v>
      </c>
      <c r="E54" s="204">
        <v>128.4067213863766</v>
      </c>
      <c r="F54" s="204">
        <v>133.46879155503905</v>
      </c>
      <c r="G54" s="204">
        <v>125.48329402175942</v>
      </c>
      <c r="H54" s="204">
        <v>138.9557359771884</v>
      </c>
      <c r="I54" s="204">
        <v>154.36094273821084</v>
      </c>
      <c r="J54" s="204">
        <v>153.66072547781835</v>
      </c>
      <c r="K54" s="204">
        <v>174.19898663797514</v>
      </c>
      <c r="L54" s="204">
        <v>143.68194708945231</v>
      </c>
      <c r="M54" s="204">
        <v>129.56704663316353</v>
      </c>
      <c r="N54" s="204">
        <v>112.8740794054863</v>
      </c>
      <c r="O54" s="204">
        <v>114.77111137578551</v>
      </c>
      <c r="P54" s="204">
        <v>120.57644154755751</v>
      </c>
      <c r="Q54" s="204">
        <v>152.6682258298743</v>
      </c>
    </row>
    <row r="55" spans="1:17" x14ac:dyDescent="0.25">
      <c r="A55" s="152" t="s">
        <v>245</v>
      </c>
      <c r="B55" s="151">
        <v>55.050562604255617</v>
      </c>
      <c r="C55" s="151">
        <v>115.63621574627413</v>
      </c>
      <c r="D55" s="151">
        <v>113.08465526264411</v>
      </c>
      <c r="E55" s="151">
        <v>124.20904639453256</v>
      </c>
      <c r="F55" s="151">
        <v>126.17403945795809</v>
      </c>
      <c r="G55" s="151">
        <v>119.25445360491202</v>
      </c>
      <c r="H55" s="151">
        <v>128.31187423811042</v>
      </c>
      <c r="I55" s="151">
        <v>147.14036755892502</v>
      </c>
      <c r="J55" s="151">
        <v>143.83909456666726</v>
      </c>
      <c r="K55" s="151">
        <v>167.69224490193531</v>
      </c>
      <c r="L55" s="151">
        <v>137.78144729471677</v>
      </c>
      <c r="M55" s="151">
        <v>124.36342380320805</v>
      </c>
      <c r="N55" s="151">
        <v>105.97350264160904</v>
      </c>
      <c r="O55" s="151">
        <v>103.99608002031367</v>
      </c>
      <c r="P55" s="151">
        <v>118.49010529684885</v>
      </c>
      <c r="Q55" s="151">
        <v>151.77521236636193</v>
      </c>
    </row>
    <row r="56" spans="1:17" x14ac:dyDescent="0.25">
      <c r="A56" s="150" t="s">
        <v>33</v>
      </c>
      <c r="B56" s="87">
        <v>21.657965906336521</v>
      </c>
      <c r="C56" s="87">
        <v>42.665019863878697</v>
      </c>
      <c r="D56" s="87">
        <v>41.327003195516234</v>
      </c>
      <c r="E56" s="87">
        <v>41.551563475394538</v>
      </c>
      <c r="F56" s="87">
        <v>35.830010542855433</v>
      </c>
      <c r="G56" s="87">
        <v>36.53915964676407</v>
      </c>
      <c r="H56" s="87">
        <v>36.275609261814459</v>
      </c>
      <c r="I56" s="87">
        <v>34.559735110188846</v>
      </c>
      <c r="J56" s="87">
        <v>38.279645679890429</v>
      </c>
      <c r="K56" s="87">
        <v>45.59857560823135</v>
      </c>
      <c r="L56" s="87">
        <v>4.3156172031964415</v>
      </c>
      <c r="M56" s="87">
        <v>0.12858606200391254</v>
      </c>
      <c r="N56" s="87">
        <v>0.1285245288463896</v>
      </c>
      <c r="O56" s="87">
        <v>0.12834425731267357</v>
      </c>
      <c r="P56" s="87">
        <v>0</v>
      </c>
      <c r="Q56" s="87">
        <v>0</v>
      </c>
    </row>
    <row r="57" spans="1:17" x14ac:dyDescent="0.25">
      <c r="A57" s="150" t="s">
        <v>31</v>
      </c>
      <c r="B57" s="87">
        <v>0</v>
      </c>
      <c r="C57" s="87">
        <v>0</v>
      </c>
      <c r="D57" s="87">
        <v>0</v>
      </c>
      <c r="E57" s="87">
        <v>0</v>
      </c>
      <c r="F57" s="87">
        <v>0</v>
      </c>
      <c r="G57" s="87">
        <v>0</v>
      </c>
      <c r="H57" s="87">
        <v>0</v>
      </c>
      <c r="I57" s="87">
        <v>0</v>
      </c>
      <c r="J57" s="87">
        <v>0</v>
      </c>
      <c r="K57" s="87">
        <v>0</v>
      </c>
      <c r="L57" s="87">
        <v>0</v>
      </c>
      <c r="M57" s="87">
        <v>0</v>
      </c>
      <c r="N57" s="87">
        <v>0</v>
      </c>
      <c r="O57" s="87">
        <v>0</v>
      </c>
      <c r="P57" s="87">
        <v>0</v>
      </c>
      <c r="Q57" s="87">
        <v>0</v>
      </c>
    </row>
    <row r="58" spans="1:17" x14ac:dyDescent="0.25">
      <c r="A58" s="150" t="s">
        <v>30</v>
      </c>
      <c r="B58" s="87">
        <v>0</v>
      </c>
      <c r="C58" s="87">
        <v>0</v>
      </c>
      <c r="D58" s="87">
        <v>0</v>
      </c>
      <c r="E58" s="87">
        <v>0</v>
      </c>
      <c r="F58" s="87">
        <v>0</v>
      </c>
      <c r="G58" s="87">
        <v>0</v>
      </c>
      <c r="H58" s="87">
        <v>0</v>
      </c>
      <c r="I58" s="87">
        <v>0</v>
      </c>
      <c r="J58" s="87">
        <v>0</v>
      </c>
      <c r="K58" s="87">
        <v>0</v>
      </c>
      <c r="L58" s="87">
        <v>0</v>
      </c>
      <c r="M58" s="87">
        <v>0</v>
      </c>
      <c r="N58" s="87">
        <v>0</v>
      </c>
      <c r="O58" s="87">
        <v>0</v>
      </c>
      <c r="P58" s="87">
        <v>0</v>
      </c>
      <c r="Q58" s="87">
        <v>0</v>
      </c>
    </row>
    <row r="59" spans="1:17" x14ac:dyDescent="0.25">
      <c r="A59" s="150" t="s">
        <v>125</v>
      </c>
      <c r="B59" s="87">
        <v>0.54301250772832377</v>
      </c>
      <c r="C59" s="87">
        <v>0.52287202087330487</v>
      </c>
      <c r="D59" s="87">
        <v>0.52957047691584469</v>
      </c>
      <c r="E59" s="87">
        <v>0</v>
      </c>
      <c r="F59" s="87">
        <v>0</v>
      </c>
      <c r="G59" s="87">
        <v>0</v>
      </c>
      <c r="H59" s="87">
        <v>0</v>
      </c>
      <c r="I59" s="87">
        <v>0</v>
      </c>
      <c r="J59" s="87">
        <v>0</v>
      </c>
      <c r="K59" s="87">
        <v>0</v>
      </c>
      <c r="L59" s="87">
        <v>0</v>
      </c>
      <c r="M59" s="87">
        <v>0</v>
      </c>
      <c r="N59" s="87">
        <v>0</v>
      </c>
      <c r="O59" s="87">
        <v>0</v>
      </c>
      <c r="P59" s="87">
        <v>0</v>
      </c>
      <c r="Q59" s="87">
        <v>0</v>
      </c>
    </row>
    <row r="60" spans="1:17" x14ac:dyDescent="0.25">
      <c r="A60" s="150" t="s">
        <v>29</v>
      </c>
      <c r="B60" s="87">
        <v>0</v>
      </c>
      <c r="C60" s="87">
        <v>6.5624827296232269</v>
      </c>
      <c r="D60" s="87">
        <v>2.832952847626343</v>
      </c>
      <c r="E60" s="87">
        <v>3.7220903638244036</v>
      </c>
      <c r="F60" s="87">
        <v>3.7260427609048468</v>
      </c>
      <c r="G60" s="87">
        <v>2.3681249499178212</v>
      </c>
      <c r="H60" s="87">
        <v>3.7673705294434714</v>
      </c>
      <c r="I60" s="87">
        <v>3.3183257687745926</v>
      </c>
      <c r="J60" s="87">
        <v>2.880576233694653</v>
      </c>
      <c r="K60" s="87">
        <v>3.3800322668088958</v>
      </c>
      <c r="L60" s="87">
        <v>0</v>
      </c>
      <c r="M60" s="87">
        <v>3.3772152737689045</v>
      </c>
      <c r="N60" s="87">
        <v>0.96496799422951218</v>
      </c>
      <c r="O60" s="87">
        <v>0</v>
      </c>
      <c r="P60" s="87">
        <v>0</v>
      </c>
      <c r="Q60" s="87">
        <v>0.50057248213812211</v>
      </c>
    </row>
    <row r="61" spans="1:17" x14ac:dyDescent="0.25">
      <c r="A61" s="150" t="s">
        <v>28</v>
      </c>
      <c r="B61" s="87">
        <v>0</v>
      </c>
      <c r="C61" s="87">
        <v>0</v>
      </c>
      <c r="D61" s="87">
        <v>0</v>
      </c>
      <c r="E61" s="87">
        <v>0</v>
      </c>
      <c r="F61" s="87">
        <v>0</v>
      </c>
      <c r="G61" s="87">
        <v>0</v>
      </c>
      <c r="H61" s="87">
        <v>0</v>
      </c>
      <c r="I61" s="87">
        <v>0</v>
      </c>
      <c r="J61" s="87">
        <v>0</v>
      </c>
      <c r="K61" s="87">
        <v>0</v>
      </c>
      <c r="L61" s="87">
        <v>0</v>
      </c>
      <c r="M61" s="87">
        <v>0</v>
      </c>
      <c r="N61" s="87">
        <v>0</v>
      </c>
      <c r="O61" s="87">
        <v>0</v>
      </c>
      <c r="P61" s="87">
        <v>0</v>
      </c>
      <c r="Q61" s="87">
        <v>0</v>
      </c>
    </row>
    <row r="62" spans="1:17" x14ac:dyDescent="0.25">
      <c r="A62" s="150" t="s">
        <v>26</v>
      </c>
      <c r="B62" s="87">
        <v>32.849584190190768</v>
      </c>
      <c r="C62" s="87">
        <v>40.061002422550693</v>
      </c>
      <c r="D62" s="87">
        <v>35.287162844358349</v>
      </c>
      <c r="E62" s="87">
        <v>24.259854022146687</v>
      </c>
      <c r="F62" s="87">
        <v>33.542589808241381</v>
      </c>
      <c r="G62" s="87">
        <v>31.143096022279767</v>
      </c>
      <c r="H62" s="87">
        <v>58.396021313377283</v>
      </c>
      <c r="I62" s="87">
        <v>54.979558253418048</v>
      </c>
      <c r="J62" s="87">
        <v>58.142505190581218</v>
      </c>
      <c r="K62" s="87">
        <v>43.395283628758058</v>
      </c>
      <c r="L62" s="87">
        <v>54.035225063379279</v>
      </c>
      <c r="M62" s="87">
        <v>47.65656734741048</v>
      </c>
      <c r="N62" s="87">
        <v>31.000619002028081</v>
      </c>
      <c r="O62" s="87">
        <v>35.274046502970371</v>
      </c>
      <c r="P62" s="87">
        <v>25.563630433217291</v>
      </c>
      <c r="Q62" s="87">
        <v>30.553525583658104</v>
      </c>
    </row>
    <row r="63" spans="1:17" x14ac:dyDescent="0.25">
      <c r="A63" s="150" t="s">
        <v>25</v>
      </c>
      <c r="B63" s="87">
        <v>0</v>
      </c>
      <c r="C63" s="87">
        <v>0</v>
      </c>
      <c r="D63" s="87">
        <v>0</v>
      </c>
      <c r="E63" s="87">
        <v>0</v>
      </c>
      <c r="F63" s="87">
        <v>0</v>
      </c>
      <c r="G63" s="87">
        <v>0</v>
      </c>
      <c r="H63" s="87">
        <v>0</v>
      </c>
      <c r="I63" s="87">
        <v>0</v>
      </c>
      <c r="J63" s="87">
        <v>0</v>
      </c>
      <c r="K63" s="87">
        <v>0</v>
      </c>
      <c r="L63" s="87">
        <v>0</v>
      </c>
      <c r="M63" s="87">
        <v>0</v>
      </c>
      <c r="N63" s="87">
        <v>0</v>
      </c>
      <c r="O63" s="87">
        <v>0</v>
      </c>
      <c r="P63" s="87">
        <v>0</v>
      </c>
      <c r="Q63" s="87">
        <v>0</v>
      </c>
    </row>
    <row r="64" spans="1:17" x14ac:dyDescent="0.25">
      <c r="A64" s="150" t="s">
        <v>86</v>
      </c>
      <c r="B64" s="87">
        <v>0</v>
      </c>
      <c r="C64" s="87">
        <v>25.824838709348192</v>
      </c>
      <c r="D64" s="87">
        <v>29.752503970572473</v>
      </c>
      <c r="E64" s="87">
        <v>24.817427948564315</v>
      </c>
      <c r="F64" s="87">
        <v>40.853296361662125</v>
      </c>
      <c r="G64" s="87">
        <v>35.371435183638916</v>
      </c>
      <c r="H64" s="87">
        <v>19.338804168835932</v>
      </c>
      <c r="I64" s="87">
        <v>46.073908789016805</v>
      </c>
      <c r="J64" s="87">
        <v>34.491346098782195</v>
      </c>
      <c r="K64" s="87">
        <v>63.694743393930096</v>
      </c>
      <c r="L64" s="87">
        <v>68.548395217495255</v>
      </c>
      <c r="M64" s="87">
        <v>63.756316318501383</v>
      </c>
      <c r="N64" s="87">
        <v>30.991779238851077</v>
      </c>
      <c r="O64" s="87">
        <v>34.036526586187797</v>
      </c>
      <c r="P64" s="87">
        <v>63.83169400414792</v>
      </c>
      <c r="Q64" s="87">
        <v>81.145789255375846</v>
      </c>
    </row>
    <row r="65" spans="1:17" x14ac:dyDescent="0.25">
      <c r="A65" s="150" t="s">
        <v>22</v>
      </c>
      <c r="B65" s="87">
        <v>0</v>
      </c>
      <c r="C65" s="87">
        <v>0</v>
      </c>
      <c r="D65" s="87">
        <v>3.3554619276548552</v>
      </c>
      <c r="E65" s="87">
        <v>29.85811058460261</v>
      </c>
      <c r="F65" s="87">
        <v>12.222099984294285</v>
      </c>
      <c r="G65" s="87">
        <v>13.832637802311439</v>
      </c>
      <c r="H65" s="87">
        <v>10.534068964639268</v>
      </c>
      <c r="I65" s="87">
        <v>8.2088396375267134</v>
      </c>
      <c r="J65" s="87">
        <v>10.04502136371875</v>
      </c>
      <c r="K65" s="87">
        <v>11.623610004206904</v>
      </c>
      <c r="L65" s="87">
        <v>10.882209810645818</v>
      </c>
      <c r="M65" s="87">
        <v>9.4447388015233695</v>
      </c>
      <c r="N65" s="87">
        <v>42.887611877653981</v>
      </c>
      <c r="O65" s="87">
        <v>34.557162673842825</v>
      </c>
      <c r="P65" s="87">
        <v>29.094780859483638</v>
      </c>
      <c r="Q65" s="87">
        <v>39.575325045189864</v>
      </c>
    </row>
    <row r="66" spans="1:17" x14ac:dyDescent="0.25">
      <c r="A66" s="152" t="s">
        <v>244</v>
      </c>
      <c r="B66" s="151">
        <v>7.5146126252850953</v>
      </c>
      <c r="C66" s="151">
        <v>2.7262065090115595</v>
      </c>
      <c r="D66" s="151">
        <v>4.2448694925726711</v>
      </c>
      <c r="E66" s="151">
        <v>4.1976749918440328</v>
      </c>
      <c r="F66" s="151">
        <v>7.2947520970809485</v>
      </c>
      <c r="G66" s="151">
        <v>6.2288404168474063</v>
      </c>
      <c r="H66" s="151">
        <v>10.643861739077968</v>
      </c>
      <c r="I66" s="151">
        <v>7.2205751792858139</v>
      </c>
      <c r="J66" s="151">
        <v>9.8216309111510771</v>
      </c>
      <c r="K66" s="151">
        <v>6.506741736039829</v>
      </c>
      <c r="L66" s="151">
        <v>5.9004997947355298</v>
      </c>
      <c r="M66" s="151">
        <v>5.2036228299554681</v>
      </c>
      <c r="N66" s="151">
        <v>6.9005767638772486</v>
      </c>
      <c r="O66" s="151">
        <v>10.775031355471839</v>
      </c>
      <c r="P66" s="151">
        <v>2.0863362507086527</v>
      </c>
      <c r="Q66" s="151">
        <v>0.89301346351238575</v>
      </c>
    </row>
    <row r="67" spans="1:17" x14ac:dyDescent="0.25">
      <c r="A67" s="156" t="s">
        <v>236</v>
      </c>
      <c r="B67" s="204">
        <v>7.2408170466041879</v>
      </c>
      <c r="C67" s="204">
        <v>13.477719048870506</v>
      </c>
      <c r="D67" s="204">
        <v>13.389724782772396</v>
      </c>
      <c r="E67" s="204">
        <v>14.64525978498941</v>
      </c>
      <c r="F67" s="204">
        <v>15.278903368569477</v>
      </c>
      <c r="G67" s="204">
        <v>14.352672071727754</v>
      </c>
      <c r="H67" s="204">
        <v>15.965578522405423</v>
      </c>
      <c r="I67" s="204">
        <v>17.647190531790589</v>
      </c>
      <c r="J67" s="204">
        <v>17.617716163228938</v>
      </c>
      <c r="K67" s="204">
        <v>19.883631190200148</v>
      </c>
      <c r="L67" s="204">
        <v>16.410565977472082</v>
      </c>
      <c r="M67" s="204">
        <v>14.796188101918158</v>
      </c>
      <c r="N67" s="204">
        <v>12.935359671966239</v>
      </c>
      <c r="O67" s="204">
        <v>13.224933951580416</v>
      </c>
      <c r="P67" s="204">
        <v>13.716558722607838</v>
      </c>
      <c r="Q67" s="204">
        <v>17.333683531695755</v>
      </c>
    </row>
    <row r="68" spans="1:17" x14ac:dyDescent="0.25">
      <c r="A68" s="152" t="s">
        <v>243</v>
      </c>
      <c r="B68" s="151">
        <v>6.2441610361308442</v>
      </c>
      <c r="C68" s="151">
        <v>13.116144841591279</v>
      </c>
      <c r="D68" s="151">
        <v>12.826731731179535</v>
      </c>
      <c r="E68" s="151">
        <v>14.088526095676144</v>
      </c>
      <c r="F68" s="151">
        <v>14.311407253333208</v>
      </c>
      <c r="G68" s="151">
        <v>13.526546820927519</v>
      </c>
      <c r="H68" s="151">
        <v>14.553893142748629</v>
      </c>
      <c r="I68" s="151">
        <v>16.689532431452136</v>
      </c>
      <c r="J68" s="151">
        <v>16.31508248557105</v>
      </c>
      <c r="K68" s="151">
        <v>19.020648148599143</v>
      </c>
      <c r="L68" s="151">
        <v>15.627988234817412</v>
      </c>
      <c r="M68" s="151">
        <v>14.106036496197207</v>
      </c>
      <c r="N68" s="151">
        <v>12.02014266073806</v>
      </c>
      <c r="O68" s="151">
        <v>11.795851668970762</v>
      </c>
      <c r="P68" s="151">
        <v>13.439849906355541</v>
      </c>
      <c r="Q68" s="151">
        <v>17.215243995258643</v>
      </c>
    </row>
    <row r="69" spans="1:17" x14ac:dyDescent="0.25">
      <c r="A69" s="150" t="s">
        <v>33</v>
      </c>
      <c r="B69" s="87">
        <v>2.4565748365983553</v>
      </c>
      <c r="C69" s="87">
        <v>4.8393193827084646</v>
      </c>
      <c r="D69" s="87">
        <v>4.687553603195127</v>
      </c>
      <c r="E69" s="87">
        <v>4.7130245608665087</v>
      </c>
      <c r="F69" s="87">
        <v>4.0640521217590653</v>
      </c>
      <c r="G69" s="87">
        <v>4.1444880154894426</v>
      </c>
      <c r="H69" s="87">
        <v>4.1145945690483972</v>
      </c>
      <c r="I69" s="87">
        <v>3.9199699546278994</v>
      </c>
      <c r="J69" s="87">
        <v>4.3419042553579406</v>
      </c>
      <c r="K69" s="87">
        <v>5.1720606592669807</v>
      </c>
      <c r="L69" s="87">
        <v>0.48950287721441116</v>
      </c>
      <c r="M69" s="87">
        <v>1.4584993143962303E-2</v>
      </c>
      <c r="N69" s="87">
        <v>1.4578013688595114E-2</v>
      </c>
      <c r="O69" s="87">
        <v>1.4557566222965291E-2</v>
      </c>
      <c r="P69" s="87">
        <v>0</v>
      </c>
      <c r="Q69" s="87">
        <v>0</v>
      </c>
    </row>
    <row r="70" spans="1:17" x14ac:dyDescent="0.25">
      <c r="A70" s="150" t="s">
        <v>31</v>
      </c>
      <c r="B70" s="87">
        <v>0</v>
      </c>
      <c r="C70" s="87">
        <v>0</v>
      </c>
      <c r="D70" s="87">
        <v>0</v>
      </c>
      <c r="E70" s="87">
        <v>0</v>
      </c>
      <c r="F70" s="87">
        <v>0</v>
      </c>
      <c r="G70" s="87">
        <v>0</v>
      </c>
      <c r="H70" s="87">
        <v>0</v>
      </c>
      <c r="I70" s="87">
        <v>0</v>
      </c>
      <c r="J70" s="87">
        <v>0</v>
      </c>
      <c r="K70" s="87">
        <v>0</v>
      </c>
      <c r="L70" s="87">
        <v>0</v>
      </c>
      <c r="M70" s="87">
        <v>0</v>
      </c>
      <c r="N70" s="87">
        <v>0</v>
      </c>
      <c r="O70" s="87">
        <v>0</v>
      </c>
      <c r="P70" s="87">
        <v>0</v>
      </c>
      <c r="Q70" s="87">
        <v>0</v>
      </c>
    </row>
    <row r="71" spans="1:17" x14ac:dyDescent="0.25">
      <c r="A71" s="150" t="s">
        <v>30</v>
      </c>
      <c r="B71" s="87">
        <v>0</v>
      </c>
      <c r="C71" s="87">
        <v>0</v>
      </c>
      <c r="D71" s="87">
        <v>0</v>
      </c>
      <c r="E71" s="87">
        <v>0</v>
      </c>
      <c r="F71" s="87">
        <v>0</v>
      </c>
      <c r="G71" s="87">
        <v>0</v>
      </c>
      <c r="H71" s="87">
        <v>0</v>
      </c>
      <c r="I71" s="87">
        <v>0</v>
      </c>
      <c r="J71" s="87">
        <v>0</v>
      </c>
      <c r="K71" s="87">
        <v>0</v>
      </c>
      <c r="L71" s="87">
        <v>0</v>
      </c>
      <c r="M71" s="87">
        <v>0</v>
      </c>
      <c r="N71" s="87">
        <v>0</v>
      </c>
      <c r="O71" s="87">
        <v>0</v>
      </c>
      <c r="P71" s="87">
        <v>0</v>
      </c>
      <c r="Q71" s="87">
        <v>0</v>
      </c>
    </row>
    <row r="72" spans="1:17" x14ac:dyDescent="0.25">
      <c r="A72" s="150" t="s">
        <v>125</v>
      </c>
      <c r="B72" s="87">
        <v>6.1591696478444112E-2</v>
      </c>
      <c r="C72" s="87">
        <v>5.9307243108314679E-2</v>
      </c>
      <c r="D72" s="87">
        <v>6.006702168721386E-2</v>
      </c>
      <c r="E72" s="87">
        <v>0</v>
      </c>
      <c r="F72" s="87">
        <v>0</v>
      </c>
      <c r="G72" s="87">
        <v>0</v>
      </c>
      <c r="H72" s="87">
        <v>0</v>
      </c>
      <c r="I72" s="87">
        <v>0</v>
      </c>
      <c r="J72" s="87">
        <v>0</v>
      </c>
      <c r="K72" s="87">
        <v>0</v>
      </c>
      <c r="L72" s="87">
        <v>0</v>
      </c>
      <c r="M72" s="87">
        <v>0</v>
      </c>
      <c r="N72" s="87">
        <v>0</v>
      </c>
      <c r="O72" s="87">
        <v>0</v>
      </c>
      <c r="P72" s="87">
        <v>0</v>
      </c>
      <c r="Q72" s="87">
        <v>0</v>
      </c>
    </row>
    <row r="73" spans="1:17" x14ac:dyDescent="0.25">
      <c r="A73" s="150" t="s">
        <v>29</v>
      </c>
      <c r="B73" s="87">
        <v>0</v>
      </c>
      <c r="C73" s="87">
        <v>0.74435567998041241</v>
      </c>
      <c r="D73" s="87">
        <v>0.32133029984650641</v>
      </c>
      <c r="E73" s="87">
        <v>0.4221815458967495</v>
      </c>
      <c r="F73" s="87">
        <v>0.42262985019522559</v>
      </c>
      <c r="G73" s="87">
        <v>0.26860676515271587</v>
      </c>
      <c r="H73" s="87">
        <v>0.42731749060817142</v>
      </c>
      <c r="I73" s="87">
        <v>0.37638417284711811</v>
      </c>
      <c r="J73" s="87">
        <v>0.32673202650703237</v>
      </c>
      <c r="K73" s="87">
        <v>0.38338328952230527</v>
      </c>
      <c r="L73" s="87">
        <v>0</v>
      </c>
      <c r="M73" s="87">
        <v>0.38306376947841736</v>
      </c>
      <c r="N73" s="87">
        <v>0.10945238823436594</v>
      </c>
      <c r="O73" s="87">
        <v>0</v>
      </c>
      <c r="P73" s="87">
        <v>0</v>
      </c>
      <c r="Q73" s="87">
        <v>5.6777897279555505E-2</v>
      </c>
    </row>
    <row r="74" spans="1:17" x14ac:dyDescent="0.25">
      <c r="A74" s="150" t="s">
        <v>28</v>
      </c>
      <c r="B74" s="87">
        <v>0</v>
      </c>
      <c r="C74" s="87">
        <v>0</v>
      </c>
      <c r="D74" s="87">
        <v>0</v>
      </c>
      <c r="E74" s="87">
        <v>0</v>
      </c>
      <c r="F74" s="87">
        <v>0</v>
      </c>
      <c r="G74" s="87">
        <v>0</v>
      </c>
      <c r="H74" s="87">
        <v>0</v>
      </c>
      <c r="I74" s="87">
        <v>0</v>
      </c>
      <c r="J74" s="87">
        <v>0</v>
      </c>
      <c r="K74" s="87">
        <v>0</v>
      </c>
      <c r="L74" s="87">
        <v>0</v>
      </c>
      <c r="M74" s="87">
        <v>0</v>
      </c>
      <c r="N74" s="87">
        <v>0</v>
      </c>
      <c r="O74" s="87">
        <v>0</v>
      </c>
      <c r="P74" s="87">
        <v>0</v>
      </c>
      <c r="Q74" s="87">
        <v>0</v>
      </c>
    </row>
    <row r="75" spans="1:17" x14ac:dyDescent="0.25">
      <c r="A75" s="150" t="s">
        <v>26</v>
      </c>
      <c r="B75" s="87">
        <v>3.7259945030540447</v>
      </c>
      <c r="C75" s="87">
        <v>4.5439562932985735</v>
      </c>
      <c r="D75" s="87">
        <v>4.0024791189202746</v>
      </c>
      <c r="E75" s="87">
        <v>2.7516964052897852</v>
      </c>
      <c r="F75" s="87">
        <v>3.8045993069533042</v>
      </c>
      <c r="G75" s="87">
        <v>3.5324345025271029</v>
      </c>
      <c r="H75" s="87">
        <v>6.6236227878599214</v>
      </c>
      <c r="I75" s="87">
        <v>6.2361073018923232</v>
      </c>
      <c r="J75" s="87">
        <v>6.5948674868946267</v>
      </c>
      <c r="K75" s="87">
        <v>4.9221502264100563</v>
      </c>
      <c r="L75" s="87">
        <v>6.1289954354295926</v>
      </c>
      <c r="M75" s="87">
        <v>5.4054902778312801</v>
      </c>
      <c r="N75" s="87">
        <v>3.516273914581888</v>
      </c>
      <c r="O75" s="87">
        <v>4.0009913857535837</v>
      </c>
      <c r="P75" s="87">
        <v>2.8995784519158501</v>
      </c>
      <c r="Q75" s="87">
        <v>3.4655619296278859</v>
      </c>
    </row>
    <row r="76" spans="1:17" x14ac:dyDescent="0.25">
      <c r="A76" s="150" t="s">
        <v>25</v>
      </c>
      <c r="B76" s="87">
        <v>0</v>
      </c>
      <c r="C76" s="87">
        <v>0</v>
      </c>
      <c r="D76" s="87">
        <v>0</v>
      </c>
      <c r="E76" s="87">
        <v>0</v>
      </c>
      <c r="F76" s="87">
        <v>0</v>
      </c>
      <c r="G76" s="87">
        <v>0</v>
      </c>
      <c r="H76" s="87">
        <v>0</v>
      </c>
      <c r="I76" s="87">
        <v>0</v>
      </c>
      <c r="J76" s="87">
        <v>0</v>
      </c>
      <c r="K76" s="87">
        <v>0</v>
      </c>
      <c r="L76" s="87">
        <v>0</v>
      </c>
      <c r="M76" s="87">
        <v>0</v>
      </c>
      <c r="N76" s="87">
        <v>0</v>
      </c>
      <c r="O76" s="87">
        <v>0</v>
      </c>
      <c r="P76" s="87">
        <v>0</v>
      </c>
      <c r="Q76" s="87">
        <v>0</v>
      </c>
    </row>
    <row r="77" spans="1:17" x14ac:dyDescent="0.25">
      <c r="A77" s="150" t="s">
        <v>86</v>
      </c>
      <c r="B77" s="87">
        <v>0</v>
      </c>
      <c r="C77" s="87">
        <v>2.9292062424955132</v>
      </c>
      <c r="D77" s="87">
        <v>3.3747053114769701</v>
      </c>
      <c r="E77" s="87">
        <v>2.8149397441658595</v>
      </c>
      <c r="F77" s="87">
        <v>4.6338229669477888</v>
      </c>
      <c r="G77" s="87">
        <v>4.0120377870331181</v>
      </c>
      <c r="H77" s="87">
        <v>2.193521769150371</v>
      </c>
      <c r="I77" s="87">
        <v>5.2259757654208858</v>
      </c>
      <c r="J77" s="87">
        <v>3.9122128676859429</v>
      </c>
      <c r="K77" s="87">
        <v>7.2246352460707746</v>
      </c>
      <c r="L77" s="87">
        <v>7.7751651982807113</v>
      </c>
      <c r="M77" s="87">
        <v>7.2316192120522391</v>
      </c>
      <c r="N77" s="87">
        <v>3.5152712562585715</v>
      </c>
      <c r="O77" s="87">
        <v>3.8606245433407458</v>
      </c>
      <c r="P77" s="87">
        <v>7.2401689958408522</v>
      </c>
      <c r="Q77" s="87">
        <v>9.2040362812810557</v>
      </c>
    </row>
    <row r="78" spans="1:17" x14ac:dyDescent="0.25">
      <c r="A78" s="150" t="s">
        <v>22</v>
      </c>
      <c r="B78" s="87">
        <v>0</v>
      </c>
      <c r="C78" s="87">
        <v>0</v>
      </c>
      <c r="D78" s="87">
        <v>0.38059637605344404</v>
      </c>
      <c r="E78" s="87">
        <v>3.3866838394572403</v>
      </c>
      <c r="F78" s="87">
        <v>1.3863030074778238</v>
      </c>
      <c r="G78" s="87">
        <v>1.5689797507251397</v>
      </c>
      <c r="H78" s="87">
        <v>1.1948365260817682</v>
      </c>
      <c r="I78" s="87">
        <v>0.93109523666390914</v>
      </c>
      <c r="J78" s="87">
        <v>1.1393658491255061</v>
      </c>
      <c r="K78" s="87">
        <v>1.3184187273290235</v>
      </c>
      <c r="L78" s="87">
        <v>1.2343247238926971</v>
      </c>
      <c r="M78" s="87">
        <v>1.071278243691308</v>
      </c>
      <c r="N78" s="87">
        <v>4.8645670879746401</v>
      </c>
      <c r="O78" s="87">
        <v>3.9196781736534674</v>
      </c>
      <c r="P78" s="87">
        <v>3.3001024585988379</v>
      </c>
      <c r="Q78" s="87">
        <v>4.4888678870701453</v>
      </c>
    </row>
    <row r="79" spans="1:17" x14ac:dyDescent="0.25">
      <c r="A79" s="149" t="s">
        <v>242</v>
      </c>
      <c r="B79" s="148">
        <v>0.99665601047334362</v>
      </c>
      <c r="C79" s="148">
        <v>0.36157420727922701</v>
      </c>
      <c r="D79" s="148">
        <v>0.56299305159285973</v>
      </c>
      <c r="E79" s="148">
        <v>0.55673368931326461</v>
      </c>
      <c r="F79" s="148">
        <v>0.96749611523626866</v>
      </c>
      <c r="G79" s="148">
        <v>0.82612525080023447</v>
      </c>
      <c r="H79" s="148">
        <v>1.4116853796567941</v>
      </c>
      <c r="I79" s="148">
        <v>0.95765810033845122</v>
      </c>
      <c r="J79" s="148">
        <v>1.3026336776578864</v>
      </c>
      <c r="K79" s="148">
        <v>0.86298304160100425</v>
      </c>
      <c r="L79" s="148">
        <v>0.78257774265466995</v>
      </c>
      <c r="M79" s="148">
        <v>0.69015160572095025</v>
      </c>
      <c r="N79" s="148">
        <v>0.91521701122817856</v>
      </c>
      <c r="O79" s="148">
        <v>1.4290822826096536</v>
      </c>
      <c r="P79" s="148">
        <v>0.27670881625229737</v>
      </c>
      <c r="Q79" s="148">
        <v>0.11843953643711261</v>
      </c>
    </row>
    <row r="80" spans="1:17" x14ac:dyDescent="0.25">
      <c r="A80" s="40"/>
      <c r="B80" s="32"/>
      <c r="C80" s="32"/>
      <c r="D80" s="32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</row>
    <row r="81" spans="1:17" ht="12.75" x14ac:dyDescent="0.25">
      <c r="A81" s="97" t="s">
        <v>55</v>
      </c>
      <c r="B81" s="96">
        <v>1.4061715258743284</v>
      </c>
      <c r="C81" s="96">
        <v>2.6759656012669923</v>
      </c>
      <c r="D81" s="96">
        <v>3.4348058127732122</v>
      </c>
      <c r="E81" s="96">
        <v>3.8529047345919487</v>
      </c>
      <c r="F81" s="96">
        <v>3.3258309584641266</v>
      </c>
      <c r="G81" s="96">
        <v>2.9813066058811675</v>
      </c>
      <c r="H81" s="96">
        <v>3.294903799245279</v>
      </c>
      <c r="I81" s="96">
        <v>3.5329205762099658</v>
      </c>
      <c r="J81" s="96">
        <v>3.8737433937866479</v>
      </c>
      <c r="K81" s="96">
        <v>3.7353059694421775</v>
      </c>
      <c r="L81" s="96">
        <v>4.1429755787497919</v>
      </c>
      <c r="M81" s="96">
        <v>3.4698878277811205</v>
      </c>
      <c r="N81" s="96">
        <v>2.9882083828661683</v>
      </c>
      <c r="O81" s="96">
        <v>3.0160347675184527</v>
      </c>
      <c r="P81" s="96">
        <v>3.1651545367406735</v>
      </c>
      <c r="Q81" s="96">
        <v>3.4645472075469419</v>
      </c>
    </row>
    <row r="82" spans="1:17" x14ac:dyDescent="0.25">
      <c r="A82" s="132" t="s">
        <v>83</v>
      </c>
      <c r="B82" s="160">
        <v>3.1420227211058249E-2</v>
      </c>
      <c r="C82" s="160">
        <v>5.9882207628552668E-2</v>
      </c>
      <c r="D82" s="160">
        <v>7.6688907918311594E-2</v>
      </c>
      <c r="E82" s="160">
        <v>8.5561156552653353E-2</v>
      </c>
      <c r="F82" s="160">
        <v>7.39937897729636E-2</v>
      </c>
      <c r="G82" s="160">
        <v>6.6279509504786963E-2</v>
      </c>
      <c r="H82" s="160">
        <v>7.3564899560465691E-2</v>
      </c>
      <c r="I82" s="160">
        <v>7.8915610036168413E-2</v>
      </c>
      <c r="J82" s="160">
        <v>8.6473168645565965E-2</v>
      </c>
      <c r="K82" s="160">
        <v>8.3182421515760496E-2</v>
      </c>
      <c r="L82" s="160">
        <v>9.257872358162561E-2</v>
      </c>
      <c r="M82" s="160">
        <v>7.7478337878651382E-2</v>
      </c>
      <c r="N82" s="160">
        <v>6.642950556043091E-2</v>
      </c>
      <c r="O82" s="160">
        <v>6.7013506193324426E-2</v>
      </c>
      <c r="P82" s="160">
        <v>7.0409893079839289E-2</v>
      </c>
      <c r="Q82" s="160">
        <v>7.7246492723626409E-2</v>
      </c>
    </row>
    <row r="83" spans="1:17" x14ac:dyDescent="0.25">
      <c r="A83" s="76" t="s">
        <v>82</v>
      </c>
      <c r="B83" s="159">
        <v>3.6309558547498039E-3</v>
      </c>
      <c r="C83" s="159">
        <v>6.9200534714056097E-3</v>
      </c>
      <c r="D83" s="159">
        <v>8.8622541565314024E-3</v>
      </c>
      <c r="E83" s="159">
        <v>9.8875409218773021E-3</v>
      </c>
      <c r="F83" s="159">
        <v>8.5508033530932396E-3</v>
      </c>
      <c r="G83" s="159">
        <v>7.6593326798621176E-3</v>
      </c>
      <c r="H83" s="159">
        <v>8.5012403305965052E-3</v>
      </c>
      <c r="I83" s="159">
        <v>9.1195742910201334E-3</v>
      </c>
      <c r="J83" s="159">
        <v>9.9929340377869855E-3</v>
      </c>
      <c r="K83" s="159">
        <v>9.6126516968221502E-3</v>
      </c>
      <c r="L83" s="159">
        <v>1.0698498650438166E-2</v>
      </c>
      <c r="M83" s="159">
        <v>8.953481547000491E-3</v>
      </c>
      <c r="N83" s="159">
        <v>7.6766663882650334E-3</v>
      </c>
      <c r="O83" s="159">
        <v>7.7441541407544875E-3</v>
      </c>
      <c r="P83" s="159">
        <v>8.136644327656966E-3</v>
      </c>
      <c r="Q83" s="159">
        <v>8.9266892670663393E-3</v>
      </c>
    </row>
    <row r="84" spans="1:17" x14ac:dyDescent="0.25">
      <c r="A84" s="76" t="s">
        <v>81</v>
      </c>
      <c r="B84" s="159">
        <v>0.15829675119930589</v>
      </c>
      <c r="C84" s="159">
        <v>0.30168970003202322</v>
      </c>
      <c r="D84" s="159">
        <v>0.38636273681111233</v>
      </c>
      <c r="E84" s="159">
        <v>0.43106159036219316</v>
      </c>
      <c r="F84" s="159">
        <v>0.37278459036293082</v>
      </c>
      <c r="G84" s="159">
        <v>0.33391964212145242</v>
      </c>
      <c r="H84" s="159">
        <v>0.37062381899728952</v>
      </c>
      <c r="I84" s="159">
        <v>0.39758097876645032</v>
      </c>
      <c r="J84" s="159">
        <v>0.4356563550783355</v>
      </c>
      <c r="K84" s="159">
        <v>0.41907739859379067</v>
      </c>
      <c r="L84" s="159">
        <v>0.4664164607947886</v>
      </c>
      <c r="M84" s="159">
        <v>0.39033992631969766</v>
      </c>
      <c r="N84" s="159">
        <v>0.33467533011000999</v>
      </c>
      <c r="O84" s="159">
        <v>0.33761755590183512</v>
      </c>
      <c r="P84" s="159">
        <v>0.35472873101650809</v>
      </c>
      <c r="Q84" s="159">
        <v>0.38917187827933086</v>
      </c>
    </row>
    <row r="85" spans="1:17" x14ac:dyDescent="0.25">
      <c r="A85" s="76" t="s">
        <v>80</v>
      </c>
      <c r="B85" s="159">
        <v>4.9111677432679919E-2</v>
      </c>
      <c r="C85" s="159">
        <v>9.3599439789385008E-2</v>
      </c>
      <c r="D85" s="159">
        <v>0.11986930848873896</v>
      </c>
      <c r="E85" s="159">
        <v>0.13373715896943097</v>
      </c>
      <c r="F85" s="159">
        <v>0.11565667908576922</v>
      </c>
      <c r="G85" s="159">
        <v>0.10359880179509708</v>
      </c>
      <c r="H85" s="159">
        <v>0.11498629826297184</v>
      </c>
      <c r="I85" s="159">
        <v>0.12334977587735038</v>
      </c>
      <c r="J85" s="159">
        <v>0.13516268792633374</v>
      </c>
      <c r="K85" s="159">
        <v>0.13001905511725453</v>
      </c>
      <c r="L85" s="159">
        <v>0.14470603217248024</v>
      </c>
      <c r="M85" s="159">
        <v>0.12110323430689014</v>
      </c>
      <c r="N85" s="159">
        <v>0.1038332545204538</v>
      </c>
      <c r="O85" s="159">
        <v>0.10474608212384726</v>
      </c>
      <c r="P85" s="159">
        <v>0.11005483613401545</v>
      </c>
      <c r="Q85" s="159">
        <v>0.12074084658793982</v>
      </c>
    </row>
    <row r="86" spans="1:17" x14ac:dyDescent="0.25">
      <c r="A86" s="129" t="s">
        <v>79</v>
      </c>
      <c r="B86" s="158">
        <v>0.27374523258621142</v>
      </c>
      <c r="C86" s="158">
        <v>0.51773211800163288</v>
      </c>
      <c r="D86" s="158">
        <v>0.67083675720627323</v>
      </c>
      <c r="E86" s="158">
        <v>0.76916817490644873</v>
      </c>
      <c r="F86" s="158">
        <v>0.6589975038210355</v>
      </c>
      <c r="G86" s="158">
        <v>0.59250595319064669</v>
      </c>
      <c r="H86" s="158">
        <v>0.64352811167382806</v>
      </c>
      <c r="I86" s="158">
        <v>0.68869824912327349</v>
      </c>
      <c r="J86" s="158">
        <v>0.75713671935393623</v>
      </c>
      <c r="K86" s="158">
        <v>0.73730214753888867</v>
      </c>
      <c r="L86" s="158">
        <v>0.80631667814235586</v>
      </c>
      <c r="M86" s="158">
        <v>0.67746667866969068</v>
      </c>
      <c r="N86" s="158">
        <v>0.59400167514747315</v>
      </c>
      <c r="O86" s="158">
        <v>0.6007799092710191</v>
      </c>
      <c r="P86" s="158">
        <v>0.62748943025942849</v>
      </c>
      <c r="Q86" s="158">
        <v>0.68048206260308719</v>
      </c>
    </row>
    <row r="87" spans="1:17" x14ac:dyDescent="0.25">
      <c r="A87" s="92" t="s">
        <v>125</v>
      </c>
      <c r="B87" s="91">
        <v>1.9078797861781891E-3</v>
      </c>
      <c r="C87" s="91">
        <v>3.0837241892788408E-3</v>
      </c>
      <c r="D87" s="91">
        <v>4.0834598682960134E-3</v>
      </c>
      <c r="E87" s="91">
        <v>0</v>
      </c>
      <c r="F87" s="91">
        <v>0</v>
      </c>
      <c r="G87" s="91">
        <v>0</v>
      </c>
      <c r="H87" s="91">
        <v>0</v>
      </c>
      <c r="I87" s="91">
        <v>0</v>
      </c>
      <c r="J87" s="91">
        <v>0</v>
      </c>
      <c r="K87" s="91">
        <v>0</v>
      </c>
      <c r="L87" s="91">
        <v>0</v>
      </c>
      <c r="M87" s="91">
        <v>0</v>
      </c>
      <c r="N87" s="91">
        <v>0</v>
      </c>
      <c r="O87" s="91">
        <v>0</v>
      </c>
      <c r="P87" s="91">
        <v>0</v>
      </c>
      <c r="Q87" s="91">
        <v>0</v>
      </c>
    </row>
    <row r="88" spans="1:17" x14ac:dyDescent="0.25">
      <c r="A88" s="92" t="s">
        <v>26</v>
      </c>
      <c r="B88" s="91">
        <v>0.12078771419963523</v>
      </c>
      <c r="C88" s="91">
        <v>0.2472598771270183</v>
      </c>
      <c r="D88" s="91">
        <v>0.28475606339883247</v>
      </c>
      <c r="E88" s="91">
        <v>0.24055152725948364</v>
      </c>
      <c r="F88" s="91">
        <v>0.23316589940589069</v>
      </c>
      <c r="G88" s="91">
        <v>0.19986253618448263</v>
      </c>
      <c r="H88" s="91">
        <v>0.2791683596526669</v>
      </c>
      <c r="I88" s="91">
        <v>0.30612604830733986</v>
      </c>
      <c r="J88" s="91">
        <v>0.32534800609644421</v>
      </c>
      <c r="K88" s="91">
        <v>0.27647123837984655</v>
      </c>
      <c r="L88" s="91">
        <v>0.36571188928451698</v>
      </c>
      <c r="M88" s="91">
        <v>0.29521946194160814</v>
      </c>
      <c r="N88" s="91">
        <v>0.19968547590064248</v>
      </c>
      <c r="O88" s="91">
        <v>0.19511527405236895</v>
      </c>
      <c r="P88" s="91">
        <v>0.2202037168230285</v>
      </c>
      <c r="Q88" s="91">
        <v>0.27383857457638539</v>
      </c>
    </row>
    <row r="89" spans="1:17" x14ac:dyDescent="0.25">
      <c r="A89" s="92" t="s">
        <v>126</v>
      </c>
      <c r="B89" s="91">
        <v>0</v>
      </c>
      <c r="C89" s="91">
        <v>0</v>
      </c>
      <c r="D89" s="91">
        <v>0</v>
      </c>
      <c r="E89" s="91">
        <v>0</v>
      </c>
      <c r="F89" s="91">
        <v>0</v>
      </c>
      <c r="G89" s="91">
        <v>0</v>
      </c>
      <c r="H89" s="91">
        <v>0</v>
      </c>
      <c r="I89" s="91">
        <v>0</v>
      </c>
      <c r="J89" s="91">
        <v>0</v>
      </c>
      <c r="K89" s="91">
        <v>0</v>
      </c>
      <c r="L89" s="91">
        <v>0</v>
      </c>
      <c r="M89" s="91">
        <v>0</v>
      </c>
      <c r="N89" s="91">
        <v>0</v>
      </c>
      <c r="O89" s="91">
        <v>0</v>
      </c>
      <c r="P89" s="91">
        <v>0</v>
      </c>
      <c r="Q89" s="91">
        <v>0</v>
      </c>
    </row>
    <row r="90" spans="1:17" x14ac:dyDescent="0.25">
      <c r="A90" s="92" t="s">
        <v>21</v>
      </c>
      <c r="B90" s="157">
        <v>0.15104963860039802</v>
      </c>
      <c r="C90" s="157">
        <v>0.26738851668533575</v>
      </c>
      <c r="D90" s="157">
        <v>0.3819972339391447</v>
      </c>
      <c r="E90" s="157">
        <v>0.52861664764696514</v>
      </c>
      <c r="F90" s="157">
        <v>0.42583160441514478</v>
      </c>
      <c r="G90" s="157">
        <v>0.39264341700616406</v>
      </c>
      <c r="H90" s="157">
        <v>0.36435975202116111</v>
      </c>
      <c r="I90" s="157">
        <v>0.38257220081593363</v>
      </c>
      <c r="J90" s="157">
        <v>0.43178871325749196</v>
      </c>
      <c r="K90" s="157">
        <v>0.46083090915904212</v>
      </c>
      <c r="L90" s="157">
        <v>0.44060478885783888</v>
      </c>
      <c r="M90" s="157">
        <v>0.38224721672808254</v>
      </c>
      <c r="N90" s="157">
        <v>0.39431619924683065</v>
      </c>
      <c r="O90" s="157">
        <v>0.4056646352186502</v>
      </c>
      <c r="P90" s="157">
        <v>0.40728571343639997</v>
      </c>
      <c r="Q90" s="157">
        <v>0.40664348802670186</v>
      </c>
    </row>
    <row r="91" spans="1:17" x14ac:dyDescent="0.25">
      <c r="A91" s="243" t="s">
        <v>235</v>
      </c>
      <c r="B91" s="242">
        <v>0.88996668159032311</v>
      </c>
      <c r="C91" s="242">
        <v>1.6961420823439932</v>
      </c>
      <c r="D91" s="242">
        <v>2.1721858481922447</v>
      </c>
      <c r="E91" s="242">
        <v>2.423489112879345</v>
      </c>
      <c r="F91" s="242">
        <v>2.0958475920683339</v>
      </c>
      <c r="G91" s="242">
        <v>1.877343366589322</v>
      </c>
      <c r="H91" s="242">
        <v>2.0836994304201273</v>
      </c>
      <c r="I91" s="242">
        <v>2.2352563881157028</v>
      </c>
      <c r="J91" s="242">
        <v>2.4493215287446897</v>
      </c>
      <c r="K91" s="242">
        <v>2.3561122949796611</v>
      </c>
      <c r="L91" s="242">
        <v>2.6222591854081032</v>
      </c>
      <c r="M91" s="242">
        <v>2.1945461690591901</v>
      </c>
      <c r="N91" s="242">
        <v>1.8815919511395351</v>
      </c>
      <c r="O91" s="242">
        <v>1.8981335598876721</v>
      </c>
      <c r="P91" s="242">
        <v>1.9943350019232251</v>
      </c>
      <c r="Q91" s="242">
        <v>2.1879792380858913</v>
      </c>
    </row>
    <row r="92" spans="1:17" x14ac:dyDescent="0.25">
      <c r="A92" s="40"/>
      <c r="B92" s="32"/>
      <c r="C92" s="40"/>
      <c r="D92" s="40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</row>
    <row r="93" spans="1:17" ht="12.75" x14ac:dyDescent="0.25">
      <c r="A93" s="80" t="s">
        <v>129</v>
      </c>
      <c r="B93" s="233"/>
      <c r="C93" s="233"/>
      <c r="D93" s="233"/>
      <c r="E93" s="233"/>
      <c r="F93" s="233"/>
      <c r="G93" s="233"/>
      <c r="H93" s="233"/>
      <c r="I93" s="233"/>
      <c r="J93" s="233"/>
      <c r="K93" s="233"/>
      <c r="L93" s="233"/>
      <c r="M93" s="233"/>
      <c r="N93" s="233"/>
      <c r="O93" s="233"/>
      <c r="P93" s="233"/>
      <c r="Q93" s="233"/>
    </row>
    <row r="94" spans="1:17" x14ac:dyDescent="0.25">
      <c r="A94" s="40"/>
      <c r="B94" s="32"/>
      <c r="C94" s="40"/>
      <c r="D94" s="40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</row>
    <row r="95" spans="1:17" x14ac:dyDescent="0.25">
      <c r="A95" s="78" t="s">
        <v>35</v>
      </c>
      <c r="B95" s="77">
        <f t="shared" ref="B95:Q95" si="0">SUM(B$96:B$101,B$103:B$105)</f>
        <v>1.0000000000000002</v>
      </c>
      <c r="C95" s="77">
        <f t="shared" si="0"/>
        <v>1.0000000000000002</v>
      </c>
      <c r="D95" s="77">
        <f t="shared" si="0"/>
        <v>1.0000000000000002</v>
      </c>
      <c r="E95" s="77">
        <f t="shared" si="0"/>
        <v>1</v>
      </c>
      <c r="F95" s="77">
        <f t="shared" si="0"/>
        <v>1</v>
      </c>
      <c r="G95" s="77">
        <f t="shared" si="0"/>
        <v>0.99999999999999989</v>
      </c>
      <c r="H95" s="77">
        <f t="shared" si="0"/>
        <v>1</v>
      </c>
      <c r="I95" s="77">
        <f t="shared" si="0"/>
        <v>0.99999999999999989</v>
      </c>
      <c r="J95" s="77">
        <f t="shared" si="0"/>
        <v>1</v>
      </c>
      <c r="K95" s="77">
        <f t="shared" si="0"/>
        <v>0.99999999999999989</v>
      </c>
      <c r="L95" s="77">
        <f t="shared" si="0"/>
        <v>1</v>
      </c>
      <c r="M95" s="77">
        <f t="shared" si="0"/>
        <v>1.0000000000000002</v>
      </c>
      <c r="N95" s="77">
        <f t="shared" si="0"/>
        <v>1</v>
      </c>
      <c r="O95" s="77">
        <f t="shared" si="0"/>
        <v>1</v>
      </c>
      <c r="P95" s="77">
        <f t="shared" si="0"/>
        <v>0.99999999999999978</v>
      </c>
      <c r="Q95" s="77">
        <f t="shared" si="0"/>
        <v>1</v>
      </c>
    </row>
    <row r="96" spans="1:17" x14ac:dyDescent="0.25">
      <c r="A96" s="132" t="s">
        <v>83</v>
      </c>
      <c r="B96" s="240">
        <f t="shared" ref="B96:Q96" si="1">IF(B$6=0,0,B$6/B$5)</f>
        <v>3.5112530756982513E-3</v>
      </c>
      <c r="C96" s="240">
        <f t="shared" si="1"/>
        <v>3.4811211858405671E-3</v>
      </c>
      <c r="D96" s="240">
        <f t="shared" si="1"/>
        <v>3.4787305235998876E-3</v>
      </c>
      <c r="E96" s="240">
        <f t="shared" si="1"/>
        <v>3.477872174998251E-3</v>
      </c>
      <c r="F96" s="240">
        <f t="shared" si="1"/>
        <v>3.4752873977384876E-3</v>
      </c>
      <c r="G96" s="240">
        <f t="shared" si="1"/>
        <v>3.475796317835551E-3</v>
      </c>
      <c r="H96" s="240">
        <f t="shared" si="1"/>
        <v>3.4728216242664485E-3</v>
      </c>
      <c r="I96" s="240">
        <f t="shared" si="1"/>
        <v>3.477256521115319E-3</v>
      </c>
      <c r="J96" s="240">
        <f t="shared" si="1"/>
        <v>3.4746462726728232E-3</v>
      </c>
      <c r="K96" s="240">
        <f t="shared" si="1"/>
        <v>3.4779550984660422E-3</v>
      </c>
      <c r="L96" s="240">
        <f t="shared" si="1"/>
        <v>3.4780976531923733E-3</v>
      </c>
      <c r="M96" s="240">
        <f t="shared" si="1"/>
        <v>3.4780496201239418E-3</v>
      </c>
      <c r="N96" s="240">
        <f t="shared" si="1"/>
        <v>3.47372298991073E-3</v>
      </c>
      <c r="O96" s="240">
        <f t="shared" si="1"/>
        <v>3.4689743957486271E-3</v>
      </c>
      <c r="P96" s="240">
        <f t="shared" si="1"/>
        <v>3.4804626756623934E-3</v>
      </c>
      <c r="Q96" s="240">
        <f t="shared" si="1"/>
        <v>3.4840464211639628E-3</v>
      </c>
    </row>
    <row r="97" spans="1:17" x14ac:dyDescent="0.25">
      <c r="A97" s="76" t="s">
        <v>82</v>
      </c>
      <c r="B97" s="239">
        <f t="shared" ref="B97:Q97" si="2">IF(B$7=0,0,B$7/B$5)</f>
        <v>1.2824316726857473E-3</v>
      </c>
      <c r="C97" s="239">
        <f t="shared" si="2"/>
        <v>1.2714264591399569E-3</v>
      </c>
      <c r="D97" s="239">
        <f t="shared" si="2"/>
        <v>1.2705533061914099E-3</v>
      </c>
      <c r="E97" s="239">
        <f t="shared" si="2"/>
        <v>1.2702398074463141E-3</v>
      </c>
      <c r="F97" s="239">
        <f t="shared" si="2"/>
        <v>1.2692957569454544E-3</v>
      </c>
      <c r="G97" s="239">
        <f t="shared" si="2"/>
        <v>1.2694816322547159E-3</v>
      </c>
      <c r="H97" s="239">
        <f t="shared" si="2"/>
        <v>1.2683951707643851E-3</v>
      </c>
      <c r="I97" s="239">
        <f t="shared" si="2"/>
        <v>1.2700149492484395E-3</v>
      </c>
      <c r="J97" s="239">
        <f t="shared" si="2"/>
        <v>1.2690615957862796E-3</v>
      </c>
      <c r="K97" s="239">
        <f t="shared" si="2"/>
        <v>1.2702700939791305E-3</v>
      </c>
      <c r="L97" s="239">
        <f t="shared" si="2"/>
        <v>1.2703221599203191E-3</v>
      </c>
      <c r="M97" s="239">
        <f t="shared" si="2"/>
        <v>1.2703046165741221E-3</v>
      </c>
      <c r="N97" s="239">
        <f t="shared" si="2"/>
        <v>1.2687243808287057E-3</v>
      </c>
      <c r="O97" s="239">
        <f t="shared" si="2"/>
        <v>1.2669900291818932E-3</v>
      </c>
      <c r="P97" s="239">
        <f t="shared" si="2"/>
        <v>1.2711859483333959E-3</v>
      </c>
      <c r="Q97" s="239">
        <f t="shared" si="2"/>
        <v>1.2724948567598114E-3</v>
      </c>
    </row>
    <row r="98" spans="1:17" x14ac:dyDescent="0.25">
      <c r="A98" s="76" t="s">
        <v>81</v>
      </c>
      <c r="B98" s="239">
        <f t="shared" ref="B98:Q98" si="3">IF(B$8=0,0,B$8/B$5)</f>
        <v>4.0426449496283628E-2</v>
      </c>
      <c r="C98" s="239">
        <f t="shared" si="3"/>
        <v>4.0079529095703545E-2</v>
      </c>
      <c r="D98" s="239">
        <f t="shared" si="3"/>
        <v>4.005200445300424E-2</v>
      </c>
      <c r="E98" s="239">
        <f t="shared" si="3"/>
        <v>4.0042121945065845E-2</v>
      </c>
      <c r="F98" s="239">
        <f t="shared" si="3"/>
        <v>4.00123623791507E-2</v>
      </c>
      <c r="G98" s="239">
        <f t="shared" si="3"/>
        <v>4.0018221778105448E-2</v>
      </c>
      <c r="H98" s="239">
        <f t="shared" si="3"/>
        <v>3.9983972951049787E-2</v>
      </c>
      <c r="I98" s="239">
        <f t="shared" si="3"/>
        <v>4.0035033677695488E-2</v>
      </c>
      <c r="J98" s="239">
        <f t="shared" si="3"/>
        <v>4.0004980851949694E-2</v>
      </c>
      <c r="K98" s="239">
        <f t="shared" si="3"/>
        <v>4.0043076675844405E-2</v>
      </c>
      <c r="L98" s="239">
        <f t="shared" si="3"/>
        <v>4.0044717964956934E-2</v>
      </c>
      <c r="M98" s="239">
        <f t="shared" si="3"/>
        <v>4.0044164941186434E-2</v>
      </c>
      <c r="N98" s="239">
        <f t="shared" si="3"/>
        <v>3.9994350731264047E-2</v>
      </c>
      <c r="O98" s="239">
        <f t="shared" si="3"/>
        <v>3.9939678283014375E-2</v>
      </c>
      <c r="P98" s="239">
        <f t="shared" si="3"/>
        <v>4.007194740680594E-2</v>
      </c>
      <c r="Q98" s="239">
        <f t="shared" si="3"/>
        <v>4.0113208490357412E-2</v>
      </c>
    </row>
    <row r="99" spans="1:17" x14ac:dyDescent="0.25">
      <c r="A99" s="76" t="s">
        <v>80</v>
      </c>
      <c r="B99" s="239">
        <f t="shared" ref="B99:Q99" si="4">IF(B$9=0,0,B$9/B$5)</f>
        <v>1.4147446271837212E-2</v>
      </c>
      <c r="C99" s="239">
        <f t="shared" si="4"/>
        <v>1.4026039673212665E-2</v>
      </c>
      <c r="D99" s="239">
        <f t="shared" si="4"/>
        <v>1.4016407281335758E-2</v>
      </c>
      <c r="E99" s="239">
        <f t="shared" si="4"/>
        <v>1.4012948846280703E-2</v>
      </c>
      <c r="F99" s="239">
        <f t="shared" si="4"/>
        <v>1.4002534331399887E-2</v>
      </c>
      <c r="G99" s="239">
        <f t="shared" si="4"/>
        <v>1.4004584858540664E-2</v>
      </c>
      <c r="H99" s="239">
        <f t="shared" si="4"/>
        <v>1.3992599303373675E-2</v>
      </c>
      <c r="I99" s="239">
        <f t="shared" si="4"/>
        <v>1.4010468270246148E-2</v>
      </c>
      <c r="J99" s="239">
        <f t="shared" si="4"/>
        <v>1.3999951127562259E-2</v>
      </c>
      <c r="K99" s="239">
        <f t="shared" si="4"/>
        <v>1.4013282959282515E-2</v>
      </c>
      <c r="L99" s="239">
        <f t="shared" si="4"/>
        <v>1.4013857336944302E-2</v>
      </c>
      <c r="M99" s="239">
        <f t="shared" si="4"/>
        <v>1.401366380339937E-2</v>
      </c>
      <c r="N99" s="239">
        <f t="shared" si="4"/>
        <v>1.3996231061537733E-2</v>
      </c>
      <c r="O99" s="239">
        <f t="shared" si="4"/>
        <v>1.3977098153904251E-2</v>
      </c>
      <c r="P99" s="239">
        <f t="shared" si="4"/>
        <v>1.4023386421748208E-2</v>
      </c>
      <c r="Q99" s="239">
        <f t="shared" si="4"/>
        <v>1.4037825952548853E-2</v>
      </c>
    </row>
    <row r="100" spans="1:17" x14ac:dyDescent="0.25">
      <c r="A100" s="129" t="s">
        <v>79</v>
      </c>
      <c r="B100" s="238">
        <f t="shared" ref="B100:Q100" si="5">IF(B$10=0,0,B$10/B$5)</f>
        <v>1.3458663605002261E-2</v>
      </c>
      <c r="C100" s="238">
        <f t="shared" si="5"/>
        <v>1.324125074296183E-2</v>
      </c>
      <c r="D100" s="238">
        <f t="shared" si="5"/>
        <v>1.3387751665760254E-2</v>
      </c>
      <c r="E100" s="238">
        <f t="shared" si="5"/>
        <v>1.3755007721904923E-2</v>
      </c>
      <c r="F100" s="238">
        <f t="shared" si="5"/>
        <v>1.361701093105773E-2</v>
      </c>
      <c r="G100" s="238">
        <f t="shared" si="5"/>
        <v>1.3670056628598014E-2</v>
      </c>
      <c r="H100" s="238">
        <f t="shared" si="5"/>
        <v>1.336539862936233E-2</v>
      </c>
      <c r="I100" s="238">
        <f t="shared" si="5"/>
        <v>1.3350740466297938E-2</v>
      </c>
      <c r="J100" s="238">
        <f t="shared" si="5"/>
        <v>1.3384621584012227E-2</v>
      </c>
      <c r="K100" s="238">
        <f t="shared" si="5"/>
        <v>1.3562522546059722E-2</v>
      </c>
      <c r="L100" s="238">
        <f t="shared" si="5"/>
        <v>1.332719609793497E-2</v>
      </c>
      <c r="M100" s="238">
        <f t="shared" si="5"/>
        <v>1.3379687803403447E-2</v>
      </c>
      <c r="N100" s="238">
        <f t="shared" si="5"/>
        <v>1.3665464398682095E-2</v>
      </c>
      <c r="O100" s="238">
        <f t="shared" si="5"/>
        <v>1.3682224640662651E-2</v>
      </c>
      <c r="P100" s="238">
        <f t="shared" si="5"/>
        <v>1.3646216999522764E-2</v>
      </c>
      <c r="Q100" s="238">
        <f t="shared" si="5"/>
        <v>1.3502817784343146E-2</v>
      </c>
    </row>
    <row r="101" spans="1:17" x14ac:dyDescent="0.25">
      <c r="A101" s="127" t="s">
        <v>241</v>
      </c>
      <c r="B101" s="236">
        <f t="shared" ref="B101:Q101" si="6">IF(B$15=0,0,B$15/B$5)</f>
        <v>4.3303865547086783E-2</v>
      </c>
      <c r="C101" s="236">
        <f t="shared" si="6"/>
        <v>2.4535242172963784E-2</v>
      </c>
      <c r="D101" s="236">
        <f t="shared" si="6"/>
        <v>2.696279020172718E-2</v>
      </c>
      <c r="E101" s="236">
        <f t="shared" si="6"/>
        <v>2.6386325542496113E-2</v>
      </c>
      <c r="F101" s="236">
        <f t="shared" si="6"/>
        <v>3.0374994137993543E-2</v>
      </c>
      <c r="G101" s="236">
        <f t="shared" si="6"/>
        <v>2.9470581001744704E-2</v>
      </c>
      <c r="H101" s="236">
        <f t="shared" si="6"/>
        <v>3.473212409552015E-2</v>
      </c>
      <c r="I101" s="236">
        <f t="shared" si="6"/>
        <v>2.9045552199012739E-2</v>
      </c>
      <c r="J101" s="236">
        <f t="shared" si="6"/>
        <v>3.2276280788176216E-2</v>
      </c>
      <c r="K101" s="236">
        <f t="shared" si="6"/>
        <v>2.7164559719697501E-2</v>
      </c>
      <c r="L101" s="236">
        <f t="shared" si="6"/>
        <v>2.8062582548577422E-2</v>
      </c>
      <c r="M101" s="236">
        <f t="shared" si="6"/>
        <v>2.7883334306580784E-2</v>
      </c>
      <c r="N101" s="236">
        <f t="shared" si="6"/>
        <v>3.2181740950751409E-2</v>
      </c>
      <c r="O101" s="236">
        <f t="shared" si="6"/>
        <v>3.8265643634888095E-2</v>
      </c>
      <c r="P101" s="236">
        <f t="shared" si="6"/>
        <v>2.3525954894746983E-2</v>
      </c>
      <c r="Q101" s="236">
        <f t="shared" si="6"/>
        <v>1.9536174287454584E-2</v>
      </c>
    </row>
    <row r="102" spans="1:17" x14ac:dyDescent="0.25">
      <c r="A102" s="127" t="s">
        <v>240</v>
      </c>
      <c r="B102" s="237">
        <f t="shared" ref="B102:Q102" si="7">IF(B$16=0,0,B$16/B$5)</f>
        <v>0.78716824677256558</v>
      </c>
      <c r="C102" s="237">
        <f t="shared" si="7"/>
        <v>0.84857586522562112</v>
      </c>
      <c r="D102" s="237">
        <f t="shared" si="7"/>
        <v>0.84062129187485624</v>
      </c>
      <c r="E102" s="237">
        <f t="shared" si="7"/>
        <v>0.84213231358886531</v>
      </c>
      <c r="F102" s="237">
        <f t="shared" si="7"/>
        <v>0.82941826898663806</v>
      </c>
      <c r="G102" s="237">
        <f t="shared" si="7"/>
        <v>0.83228067211299872</v>
      </c>
      <c r="H102" s="237">
        <f t="shared" si="7"/>
        <v>0.81562455723286886</v>
      </c>
      <c r="I102" s="237">
        <f t="shared" si="7"/>
        <v>0.83394945792033193</v>
      </c>
      <c r="J102" s="237">
        <f t="shared" si="7"/>
        <v>0.8235144580797803</v>
      </c>
      <c r="K102" s="237">
        <f t="shared" si="7"/>
        <v>0.83980729172108193</v>
      </c>
      <c r="L102" s="237">
        <f t="shared" si="7"/>
        <v>0.83713681480685886</v>
      </c>
      <c r="M102" s="237">
        <f t="shared" si="7"/>
        <v>0.83766466182148935</v>
      </c>
      <c r="N102" s="237">
        <f t="shared" si="7"/>
        <v>0.82355488222068929</v>
      </c>
      <c r="O102" s="237">
        <f t="shared" si="7"/>
        <v>0.80394857522335972</v>
      </c>
      <c r="P102" s="237">
        <f t="shared" si="7"/>
        <v>0.85144515453480996</v>
      </c>
      <c r="Q102" s="237">
        <f t="shared" si="7"/>
        <v>0.86442730002306178</v>
      </c>
    </row>
    <row r="103" spans="1:17" x14ac:dyDescent="0.25">
      <c r="A103" s="142" t="s">
        <v>249</v>
      </c>
      <c r="B103" s="235">
        <f t="shared" ref="B103:Q103" si="8">IF(B$17=0,0,B$17/B$5)</f>
        <v>0.66905655422732491</v>
      </c>
      <c r="C103" s="235">
        <f t="shared" si="8"/>
        <v>0.78165576598170783</v>
      </c>
      <c r="D103" s="235">
        <f t="shared" si="8"/>
        <v>0.76708003300027827</v>
      </c>
      <c r="E103" s="235">
        <f t="shared" si="8"/>
        <v>0.77016336738739632</v>
      </c>
      <c r="F103" s="235">
        <f t="shared" si="8"/>
        <v>0.74657019241506428</v>
      </c>
      <c r="G103" s="235">
        <f t="shared" si="8"/>
        <v>0.75189939070931455</v>
      </c>
      <c r="H103" s="235">
        <f t="shared" si="8"/>
        <v>0.72089236852900851</v>
      </c>
      <c r="I103" s="235">
        <f t="shared" si="8"/>
        <v>0.75472744649490331</v>
      </c>
      <c r="J103" s="235">
        <f t="shared" si="8"/>
        <v>0.73548060463979814</v>
      </c>
      <c r="K103" s="235">
        <f t="shared" si="8"/>
        <v>0.76571570462590666</v>
      </c>
      <c r="L103" s="235">
        <f t="shared" si="8"/>
        <v>0.76059586216606168</v>
      </c>
      <c r="M103" s="235">
        <f t="shared" si="8"/>
        <v>0.7616126104134231</v>
      </c>
      <c r="N103" s="235">
        <f t="shared" si="8"/>
        <v>0.73577888705894912</v>
      </c>
      <c r="O103" s="235">
        <f t="shared" si="8"/>
        <v>0.6995786793965032</v>
      </c>
      <c r="P103" s="235">
        <f t="shared" si="8"/>
        <v>0.78727789564795314</v>
      </c>
      <c r="Q103" s="235">
        <f t="shared" si="8"/>
        <v>0.81114220452873342</v>
      </c>
    </row>
    <row r="104" spans="1:17" x14ac:dyDescent="0.25">
      <c r="A104" s="142" t="s">
        <v>248</v>
      </c>
      <c r="B104" s="235">
        <f t="shared" ref="B104:Q104" si="9">IF(B$28=0,0,B$28/B$5)</f>
        <v>0.11811169254524075</v>
      </c>
      <c r="C104" s="235">
        <f t="shared" si="9"/>
        <v>6.6920099243913247E-2</v>
      </c>
      <c r="D104" s="235">
        <f t="shared" si="9"/>
        <v>7.3541258874578047E-2</v>
      </c>
      <c r="E104" s="235">
        <f t="shared" si="9"/>
        <v>7.1968946201468945E-2</v>
      </c>
      <c r="F104" s="235">
        <f t="shared" si="9"/>
        <v>8.2848076571573809E-2</v>
      </c>
      <c r="G104" s="235">
        <f t="shared" si="9"/>
        <v>8.0381281403684099E-2</v>
      </c>
      <c r="H104" s="235">
        <f t="shared" si="9"/>
        <v>9.4732188703860368E-2</v>
      </c>
      <c r="I104" s="235">
        <f t="shared" si="9"/>
        <v>7.9222011425428604E-2</v>
      </c>
      <c r="J104" s="235">
        <f t="shared" si="9"/>
        <v>8.8033853439982129E-2</v>
      </c>
      <c r="K104" s="235">
        <f t="shared" si="9"/>
        <v>7.4091587095175312E-2</v>
      </c>
      <c r="L104" s="235">
        <f t="shared" si="9"/>
        <v>7.6540952640797091E-2</v>
      </c>
      <c r="M104" s="235">
        <f t="shared" si="9"/>
        <v>7.6052051408066243E-2</v>
      </c>
      <c r="N104" s="235">
        <f t="shared" si="9"/>
        <v>8.7775995161740103E-2</v>
      </c>
      <c r="O104" s="235">
        <f t="shared" si="9"/>
        <v>0.10436989582685656</v>
      </c>
      <c r="P104" s="235">
        <f t="shared" si="9"/>
        <v>6.4167258886856829E-2</v>
      </c>
      <c r="Q104" s="235">
        <f t="shared" si="9"/>
        <v>5.3285095494328319E-2</v>
      </c>
    </row>
    <row r="105" spans="1:17" x14ac:dyDescent="0.25">
      <c r="A105" s="72" t="s">
        <v>239</v>
      </c>
      <c r="B105" s="277">
        <f t="shared" ref="B105:Q105" si="10">IF(B$29=0,0,B$29/B$5)</f>
        <v>9.6701643558840575E-2</v>
      </c>
      <c r="C105" s="277">
        <f t="shared" si="10"/>
        <v>5.4789525444556786E-2</v>
      </c>
      <c r="D105" s="277">
        <f t="shared" si="10"/>
        <v>6.0210470693525149E-2</v>
      </c>
      <c r="E105" s="277">
        <f t="shared" si="10"/>
        <v>5.8923170372942521E-2</v>
      </c>
      <c r="F105" s="277">
        <f t="shared" si="10"/>
        <v>6.7830246079076131E-2</v>
      </c>
      <c r="G105" s="277">
        <f t="shared" si="10"/>
        <v>6.5810605669922154E-2</v>
      </c>
      <c r="H105" s="277">
        <f t="shared" si="10"/>
        <v>7.7560130992794407E-2</v>
      </c>
      <c r="I105" s="277">
        <f t="shared" si="10"/>
        <v>6.4861475996051896E-2</v>
      </c>
      <c r="J105" s="277">
        <f t="shared" si="10"/>
        <v>7.2075999700060137E-2</v>
      </c>
      <c r="K105" s="277">
        <f t="shared" si="10"/>
        <v>6.0661041185588696E-2</v>
      </c>
      <c r="L105" s="277">
        <f t="shared" si="10"/>
        <v>6.2666411431614916E-2</v>
      </c>
      <c r="M105" s="277">
        <f t="shared" si="10"/>
        <v>6.2266133087242624E-2</v>
      </c>
      <c r="N105" s="277">
        <f t="shared" si="10"/>
        <v>7.1864883266336124E-2</v>
      </c>
      <c r="O105" s="277">
        <f t="shared" si="10"/>
        <v>8.5450815639240368E-2</v>
      </c>
      <c r="P105" s="277">
        <f t="shared" si="10"/>
        <v>5.2535691118370198E-2</v>
      </c>
      <c r="Q105" s="277">
        <f t="shared" si="10"/>
        <v>4.3626132184310551E-2</v>
      </c>
    </row>
    <row r="106" spans="1:17" x14ac:dyDescent="0.25">
      <c r="A106" s="40"/>
      <c r="B106" s="32"/>
      <c r="C106" s="40"/>
      <c r="D106" s="40"/>
      <c r="E106" s="40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</row>
    <row r="107" spans="1:17" x14ac:dyDescent="0.25">
      <c r="A107" s="78" t="s">
        <v>34</v>
      </c>
      <c r="B107" s="77">
        <f t="shared" ref="B107:Q107" si="11">SUM(B$108:B$112,B$114:B$115,B$117:B$118,B$120:B$121)</f>
        <v>1.0000000000000002</v>
      </c>
      <c r="C107" s="77">
        <f t="shared" si="11"/>
        <v>1</v>
      </c>
      <c r="D107" s="77">
        <f t="shared" si="11"/>
        <v>1.0000000000000004</v>
      </c>
      <c r="E107" s="77">
        <f t="shared" si="11"/>
        <v>1.0000000000000002</v>
      </c>
      <c r="F107" s="77">
        <f t="shared" si="11"/>
        <v>1.0000000000000002</v>
      </c>
      <c r="G107" s="77">
        <f t="shared" si="11"/>
        <v>1</v>
      </c>
      <c r="H107" s="77">
        <f t="shared" si="11"/>
        <v>1.0000000000000002</v>
      </c>
      <c r="I107" s="77">
        <f t="shared" si="11"/>
        <v>1.0000000000000002</v>
      </c>
      <c r="J107" s="77">
        <f t="shared" si="11"/>
        <v>0.99999999999999978</v>
      </c>
      <c r="K107" s="77">
        <f t="shared" si="11"/>
        <v>1</v>
      </c>
      <c r="L107" s="77">
        <f t="shared" si="11"/>
        <v>0.99999999999999989</v>
      </c>
      <c r="M107" s="77">
        <f t="shared" si="11"/>
        <v>1.0000000000000002</v>
      </c>
      <c r="N107" s="77">
        <f t="shared" si="11"/>
        <v>1.0000000000000002</v>
      </c>
      <c r="O107" s="77">
        <f t="shared" si="11"/>
        <v>1.0000000000000002</v>
      </c>
      <c r="P107" s="77">
        <f t="shared" si="11"/>
        <v>0.99999999999999967</v>
      </c>
      <c r="Q107" s="77">
        <f t="shared" si="11"/>
        <v>1.0000000000000002</v>
      </c>
    </row>
    <row r="108" spans="1:17" x14ac:dyDescent="0.25">
      <c r="A108" s="132" t="s">
        <v>83</v>
      </c>
      <c r="B108" s="203">
        <f t="shared" ref="B108:Q108" si="12">IF(B$32=0,0,B$32/B$31)</f>
        <v>2.405808885037415E-3</v>
      </c>
      <c r="C108" s="203">
        <f t="shared" si="12"/>
        <v>2.4619263989853063E-3</v>
      </c>
      <c r="D108" s="203">
        <f t="shared" si="12"/>
        <v>2.4686730642353395E-3</v>
      </c>
      <c r="E108" s="203">
        <f t="shared" si="12"/>
        <v>2.4373669984396303E-3</v>
      </c>
      <c r="F108" s="203">
        <f t="shared" si="12"/>
        <v>2.464922104073005E-3</v>
      </c>
      <c r="G108" s="203">
        <f t="shared" si="12"/>
        <v>2.4599121121342674E-3</v>
      </c>
      <c r="H108" s="203">
        <f t="shared" si="12"/>
        <v>2.4090934048331008E-3</v>
      </c>
      <c r="I108" s="203">
        <f t="shared" si="12"/>
        <v>2.435392513245537E-3</v>
      </c>
      <c r="J108" s="203">
        <f t="shared" si="12"/>
        <v>2.4264888983314345E-3</v>
      </c>
      <c r="K108" s="203">
        <f t="shared" si="12"/>
        <v>2.4719929861123945E-3</v>
      </c>
      <c r="L108" s="203">
        <f t="shared" si="12"/>
        <v>2.4102190514260617E-3</v>
      </c>
      <c r="M108" s="203">
        <f t="shared" si="12"/>
        <v>2.4120455776197205E-3</v>
      </c>
      <c r="N108" s="203">
        <f t="shared" si="12"/>
        <v>2.3418760160422163E-3</v>
      </c>
      <c r="O108" s="203">
        <f t="shared" si="12"/>
        <v>2.3636283310061136E-3</v>
      </c>
      <c r="P108" s="203">
        <f t="shared" si="12"/>
        <v>2.4084537670157917E-3</v>
      </c>
      <c r="Q108" s="203">
        <f t="shared" si="12"/>
        <v>2.4011826831480828E-3</v>
      </c>
    </row>
    <row r="109" spans="1:17" x14ac:dyDescent="0.25">
      <c r="A109" s="76" t="s">
        <v>82</v>
      </c>
      <c r="B109" s="202">
        <f t="shared" ref="B109:Q109" si="13">IF(B$33=0,0,B$33/B$31)</f>
        <v>8.9092884316612853E-4</v>
      </c>
      <c r="C109" s="202">
        <f t="shared" si="13"/>
        <v>9.1171050711869798E-4</v>
      </c>
      <c r="D109" s="202">
        <f t="shared" si="13"/>
        <v>9.1420895938721563E-4</v>
      </c>
      <c r="E109" s="202">
        <f t="shared" si="13"/>
        <v>9.0261557091944437E-4</v>
      </c>
      <c r="F109" s="202">
        <f t="shared" si="13"/>
        <v>9.1281988870127082E-4</v>
      </c>
      <c r="G109" s="202">
        <f t="shared" si="13"/>
        <v>9.1096456829323224E-4</v>
      </c>
      <c r="H109" s="202">
        <f t="shared" si="13"/>
        <v>8.9214517977546004E-4</v>
      </c>
      <c r="I109" s="202">
        <f t="shared" si="13"/>
        <v>9.0188437160400303E-4</v>
      </c>
      <c r="J109" s="202">
        <f t="shared" si="13"/>
        <v>8.9858714904208104E-4</v>
      </c>
      <c r="K109" s="202">
        <f t="shared" si="13"/>
        <v>9.1543840623801163E-4</v>
      </c>
      <c r="L109" s="202">
        <f t="shared" si="13"/>
        <v>8.925620337587991E-4</v>
      </c>
      <c r="M109" s="202">
        <f t="shared" si="13"/>
        <v>8.9323844030083591E-4</v>
      </c>
      <c r="N109" s="202">
        <f t="shared" si="13"/>
        <v>8.6725296543185111E-4</v>
      </c>
      <c r="O109" s="202">
        <f t="shared" si="13"/>
        <v>8.7530837038421461E-4</v>
      </c>
      <c r="P109" s="202">
        <f t="shared" si="13"/>
        <v>8.9190830652082864E-4</v>
      </c>
      <c r="Q109" s="202">
        <f t="shared" si="13"/>
        <v>8.8921564943609047E-4</v>
      </c>
    </row>
    <row r="110" spans="1:17" x14ac:dyDescent="0.25">
      <c r="A110" s="76" t="s">
        <v>81</v>
      </c>
      <c r="B110" s="202">
        <f t="shared" ref="B110:Q110" si="14">IF(B$34=0,0,B$34/B$31)</f>
        <v>1.7417219499738634E-2</v>
      </c>
      <c r="C110" s="202">
        <f t="shared" si="14"/>
        <v>1.7823490781006625E-2</v>
      </c>
      <c r="D110" s="202">
        <f t="shared" si="14"/>
        <v>1.7872334290681028E-2</v>
      </c>
      <c r="E110" s="202">
        <f t="shared" si="14"/>
        <v>1.7645689263709713E-2</v>
      </c>
      <c r="F110" s="202">
        <f t="shared" si="14"/>
        <v>1.7845178643826249E-2</v>
      </c>
      <c r="G110" s="202">
        <f t="shared" si="14"/>
        <v>1.7808908044847412E-2</v>
      </c>
      <c r="H110" s="202">
        <f t="shared" si="14"/>
        <v>1.7440998280583812E-2</v>
      </c>
      <c r="I110" s="202">
        <f t="shared" si="14"/>
        <v>1.7631394677702323E-2</v>
      </c>
      <c r="J110" s="202">
        <f t="shared" si="14"/>
        <v>1.7566935602725698E-2</v>
      </c>
      <c r="K110" s="202">
        <f t="shared" si="14"/>
        <v>1.789636937028119E-2</v>
      </c>
      <c r="L110" s="202">
        <f t="shared" si="14"/>
        <v>1.7449147570375977E-2</v>
      </c>
      <c r="M110" s="202">
        <f t="shared" si="14"/>
        <v>1.7462370984685747E-2</v>
      </c>
      <c r="N110" s="202">
        <f t="shared" si="14"/>
        <v>1.69543677663932E-2</v>
      </c>
      <c r="O110" s="202">
        <f t="shared" si="14"/>
        <v>1.7111846960484609E-2</v>
      </c>
      <c r="P110" s="202">
        <f t="shared" si="14"/>
        <v>1.7436367525275821E-2</v>
      </c>
      <c r="Q110" s="202">
        <f t="shared" si="14"/>
        <v>1.2490089474209456E-2</v>
      </c>
    </row>
    <row r="111" spans="1:17" x14ac:dyDescent="0.25">
      <c r="A111" s="76" t="s">
        <v>80</v>
      </c>
      <c r="B111" s="202">
        <f t="shared" ref="B111:Q111" si="15">IF(B$35=0,0,B$35/B$31)</f>
        <v>9.7018730419662323E-3</v>
      </c>
      <c r="C111" s="202">
        <f t="shared" si="15"/>
        <v>9.9281773835701338E-3</v>
      </c>
      <c r="D111" s="202">
        <f t="shared" si="15"/>
        <v>9.9553845695272408E-3</v>
      </c>
      <c r="E111" s="202">
        <f t="shared" si="15"/>
        <v>9.8291370202383491E-3</v>
      </c>
      <c r="F111" s="202">
        <f t="shared" si="15"/>
        <v>9.9402581230722559E-3</v>
      </c>
      <c r="G111" s="202">
        <f t="shared" si="15"/>
        <v>9.9200543961539597E-3</v>
      </c>
      <c r="H111" s="202">
        <f t="shared" si="15"/>
        <v>9.7151184806458183E-3</v>
      </c>
      <c r="I111" s="202">
        <f t="shared" si="15"/>
        <v>9.8211745404273056E-3</v>
      </c>
      <c r="J111" s="202">
        <f t="shared" si="15"/>
        <v>9.7852690526521059E-3</v>
      </c>
      <c r="K111" s="202">
        <f t="shared" si="15"/>
        <v>9.9687727737028768E-3</v>
      </c>
      <c r="L111" s="202">
        <f t="shared" si="15"/>
        <v>9.7196578604789186E-3</v>
      </c>
      <c r="M111" s="202">
        <f t="shared" si="15"/>
        <v>9.7270236680245276E-3</v>
      </c>
      <c r="N111" s="202">
        <f t="shared" si="15"/>
        <v>9.4440518234738813E-3</v>
      </c>
      <c r="O111" s="202">
        <f t="shared" si="15"/>
        <v>9.5317720906410337E-3</v>
      </c>
      <c r="P111" s="202">
        <f t="shared" si="15"/>
        <v>9.7125390218471708E-3</v>
      </c>
      <c r="Q111" s="202">
        <f t="shared" si="15"/>
        <v>7.3890914879976774E-3</v>
      </c>
    </row>
    <row r="112" spans="1:17" x14ac:dyDescent="0.25">
      <c r="A112" s="129" t="s">
        <v>79</v>
      </c>
      <c r="B112" s="201">
        <f t="shared" ref="B112:Q112" si="16">IF(B$36=0,0,B$36/B$31)</f>
        <v>9.2227630330928533E-3</v>
      </c>
      <c r="C112" s="201">
        <f t="shared" si="16"/>
        <v>9.3658037346718674E-3</v>
      </c>
      <c r="D112" s="201">
        <f t="shared" si="16"/>
        <v>9.5019022553779024E-3</v>
      </c>
      <c r="E112" s="201">
        <f t="shared" si="16"/>
        <v>9.641137332935347E-3</v>
      </c>
      <c r="F112" s="201">
        <f t="shared" si="16"/>
        <v>9.6594940663707468E-3</v>
      </c>
      <c r="G112" s="201">
        <f t="shared" si="16"/>
        <v>9.6759965720554144E-3</v>
      </c>
      <c r="H112" s="201">
        <f t="shared" si="16"/>
        <v>9.272849220062657E-3</v>
      </c>
      <c r="I112" s="201">
        <f t="shared" si="16"/>
        <v>9.351853824752154E-3</v>
      </c>
      <c r="J112" s="201">
        <f t="shared" si="16"/>
        <v>9.3483276790591163E-3</v>
      </c>
      <c r="K112" s="201">
        <f t="shared" si="16"/>
        <v>9.6410393759957837E-3</v>
      </c>
      <c r="L112" s="201">
        <f t="shared" si="16"/>
        <v>9.236632226961838E-3</v>
      </c>
      <c r="M112" s="201">
        <f t="shared" si="16"/>
        <v>9.2801679545965864E-3</v>
      </c>
      <c r="N112" s="201">
        <f t="shared" si="16"/>
        <v>9.2141065728336882E-3</v>
      </c>
      <c r="O112" s="201">
        <f t="shared" si="16"/>
        <v>9.3238425104689472E-3</v>
      </c>
      <c r="P112" s="201">
        <f t="shared" si="16"/>
        <v>9.4443859480060725E-3</v>
      </c>
      <c r="Q112" s="201">
        <f t="shared" si="16"/>
        <v>5.6322201381633586E-3</v>
      </c>
    </row>
    <row r="113" spans="1:17" x14ac:dyDescent="0.25">
      <c r="A113" s="127" t="s">
        <v>238</v>
      </c>
      <c r="B113" s="200">
        <f t="shared" ref="B113:Q113" si="17">IF(B$41=0,0,B$41/B$31)</f>
        <v>5.0445764942300561E-2</v>
      </c>
      <c r="C113" s="200">
        <f t="shared" si="17"/>
        <v>3.1094978129479433E-2</v>
      </c>
      <c r="D113" s="200">
        <f t="shared" si="17"/>
        <v>3.3753377599576341E-2</v>
      </c>
      <c r="E113" s="200">
        <f t="shared" si="17"/>
        <v>3.3056476918399802E-2</v>
      </c>
      <c r="F113" s="200">
        <f t="shared" si="17"/>
        <v>3.7467522270031334E-2</v>
      </c>
      <c r="G113" s="200">
        <f t="shared" si="17"/>
        <v>3.6463039737870302E-2</v>
      </c>
      <c r="H113" s="200">
        <f t="shared" si="17"/>
        <v>4.1889368609008125E-2</v>
      </c>
      <c r="I113" s="200">
        <f t="shared" si="17"/>
        <v>3.591164510540075E-2</v>
      </c>
      <c r="J113" s="200">
        <f t="shared" si="17"/>
        <v>3.9352030640385019E-2</v>
      </c>
      <c r="K113" s="200">
        <f t="shared" si="17"/>
        <v>3.398406060341555E-2</v>
      </c>
      <c r="L113" s="200">
        <f t="shared" si="17"/>
        <v>3.4776510259540608E-2</v>
      </c>
      <c r="M113" s="200">
        <f t="shared" si="17"/>
        <v>3.4591415378274218E-2</v>
      </c>
      <c r="N113" s="200">
        <f t="shared" si="17"/>
        <v>3.8844778492366963E-2</v>
      </c>
      <c r="O113" s="200">
        <f t="shared" si="17"/>
        <v>4.5331841879837471E-2</v>
      </c>
      <c r="P113" s="200">
        <f t="shared" si="17"/>
        <v>2.9946392331285696E-2</v>
      </c>
      <c r="Q113" s="200">
        <f t="shared" si="17"/>
        <v>2.7921023629194602E-2</v>
      </c>
    </row>
    <row r="114" spans="1:17" x14ac:dyDescent="0.25">
      <c r="A114" s="142" t="s">
        <v>247</v>
      </c>
      <c r="B114" s="199">
        <f t="shared" ref="B114:Q114" si="18">IF(B$42=0,0,B$42/B$31)</f>
        <v>2.2590474294349645E-2</v>
      </c>
      <c r="C114" s="199">
        <f t="shared" si="18"/>
        <v>2.5635572021906968E-2</v>
      </c>
      <c r="D114" s="199">
        <f t="shared" si="18"/>
        <v>2.5206452449678646E-2</v>
      </c>
      <c r="E114" s="199">
        <f t="shared" si="18"/>
        <v>2.532527165305799E-2</v>
      </c>
      <c r="F114" s="199">
        <f t="shared" si="18"/>
        <v>2.461325957193913E-2</v>
      </c>
      <c r="G114" s="199">
        <f t="shared" si="18"/>
        <v>2.4774230326094753E-2</v>
      </c>
      <c r="H114" s="199">
        <f t="shared" si="18"/>
        <v>2.3946026354095064E-2</v>
      </c>
      <c r="I114" s="199">
        <f t="shared" si="18"/>
        <v>2.4881978642162357E-2</v>
      </c>
      <c r="J114" s="199">
        <f t="shared" si="18"/>
        <v>2.4339458870532928E-2</v>
      </c>
      <c r="K114" s="199">
        <f t="shared" si="18"/>
        <v>2.5164057041520783E-2</v>
      </c>
      <c r="L114" s="199">
        <f t="shared" si="18"/>
        <v>2.5076012109825723E-2</v>
      </c>
      <c r="M114" s="199">
        <f t="shared" si="18"/>
        <v>2.5103276082469851E-2</v>
      </c>
      <c r="N114" s="199">
        <f t="shared" si="18"/>
        <v>2.4458354678363832E-2</v>
      </c>
      <c r="O114" s="199">
        <f t="shared" si="18"/>
        <v>2.3416165959753155E-2</v>
      </c>
      <c r="P114" s="199">
        <f t="shared" si="18"/>
        <v>2.5836965656192167E-2</v>
      </c>
      <c r="Q114" s="199">
        <f t="shared" si="18"/>
        <v>2.6511941831968224E-2</v>
      </c>
    </row>
    <row r="115" spans="1:17" x14ac:dyDescent="0.25">
      <c r="A115" s="142" t="s">
        <v>246</v>
      </c>
      <c r="B115" s="199">
        <f t="shared" ref="B115:Q115" si="19">IF(B$53=0,0,B$53/B$31)</f>
        <v>2.7855290647950913E-2</v>
      </c>
      <c r="C115" s="199">
        <f t="shared" si="19"/>
        <v>5.4594061075724665E-3</v>
      </c>
      <c r="D115" s="199">
        <f t="shared" si="19"/>
        <v>8.5469251498976988E-3</v>
      </c>
      <c r="E115" s="199">
        <f t="shared" si="19"/>
        <v>7.731205265341815E-3</v>
      </c>
      <c r="F115" s="199">
        <f t="shared" si="19"/>
        <v>1.2854262698092202E-2</v>
      </c>
      <c r="G115" s="199">
        <f t="shared" si="19"/>
        <v>1.1688809411775546E-2</v>
      </c>
      <c r="H115" s="199">
        <f t="shared" si="19"/>
        <v>1.7943342254913057E-2</v>
      </c>
      <c r="I115" s="199">
        <f t="shared" si="19"/>
        <v>1.1029666463238394E-2</v>
      </c>
      <c r="J115" s="199">
        <f t="shared" si="19"/>
        <v>1.5012571769852092E-2</v>
      </c>
      <c r="K115" s="199">
        <f t="shared" si="19"/>
        <v>8.8200035618947632E-3</v>
      </c>
      <c r="L115" s="199">
        <f t="shared" si="19"/>
        <v>9.700498149714883E-3</v>
      </c>
      <c r="M115" s="199">
        <f t="shared" si="19"/>
        <v>9.4881392958043737E-3</v>
      </c>
      <c r="N115" s="199">
        <f t="shared" si="19"/>
        <v>1.4386423814003133E-2</v>
      </c>
      <c r="O115" s="199">
        <f t="shared" si="19"/>
        <v>2.1915675920084317E-2</v>
      </c>
      <c r="P115" s="199">
        <f t="shared" si="19"/>
        <v>4.1094266750935343E-3</v>
      </c>
      <c r="Q115" s="199">
        <f t="shared" si="19"/>
        <v>1.4090817972263795E-3</v>
      </c>
    </row>
    <row r="116" spans="1:17" x14ac:dyDescent="0.25">
      <c r="A116" s="127" t="s">
        <v>237</v>
      </c>
      <c r="B116" s="200">
        <f t="shared" ref="B116:Q116" si="20">IF(B$54=0,0,B$54/B$31)</f>
        <v>0.81553215869029771</v>
      </c>
      <c r="C116" s="200">
        <f t="shared" si="20"/>
        <v>0.83350426144026979</v>
      </c>
      <c r="D116" s="200">
        <f t="shared" si="20"/>
        <v>0.83073058284424861</v>
      </c>
      <c r="E116" s="200">
        <f t="shared" si="20"/>
        <v>0.83163638266447482</v>
      </c>
      <c r="F116" s="200">
        <f t="shared" si="20"/>
        <v>0.82703462321305976</v>
      </c>
      <c r="G116" s="200">
        <f t="shared" si="20"/>
        <v>0.82804952646220287</v>
      </c>
      <c r="H116" s="200">
        <f t="shared" si="20"/>
        <v>0.82373576888840261</v>
      </c>
      <c r="I116" s="200">
        <f t="shared" si="20"/>
        <v>0.82915426142454163</v>
      </c>
      <c r="J116" s="200">
        <f t="shared" si="20"/>
        <v>0.82592706077639444</v>
      </c>
      <c r="K116" s="200">
        <f t="shared" si="20"/>
        <v>0.83034417812931971</v>
      </c>
      <c r="L116" s="200">
        <f t="shared" si="20"/>
        <v>0.83064369251513037</v>
      </c>
      <c r="M116" s="200">
        <f t="shared" si="20"/>
        <v>0.83076297033871638</v>
      </c>
      <c r="N116" s="200">
        <f t="shared" si="20"/>
        <v>0.82750191854811661</v>
      </c>
      <c r="O116" s="200">
        <f t="shared" si="20"/>
        <v>0.82087351474113701</v>
      </c>
      <c r="P116" s="200">
        <f t="shared" si="20"/>
        <v>0.8351543043138292</v>
      </c>
      <c r="Q116" s="200">
        <f t="shared" si="20"/>
        <v>0.84709903323867075</v>
      </c>
    </row>
    <row r="117" spans="1:17" x14ac:dyDescent="0.25">
      <c r="A117" s="142" t="s">
        <v>245</v>
      </c>
      <c r="B117" s="199">
        <f t="shared" ref="B117:Q117" si="21">IF(B$55=0,0,B$55/B$31)</f>
        <v>0.71757977170287124</v>
      </c>
      <c r="C117" s="199">
        <f t="shared" si="21"/>
        <v>0.81430640540175114</v>
      </c>
      <c r="D117" s="199">
        <f t="shared" si="21"/>
        <v>0.80067554840155708</v>
      </c>
      <c r="E117" s="199">
        <f t="shared" si="21"/>
        <v>0.80444980545007772</v>
      </c>
      <c r="F117" s="199">
        <f t="shared" si="21"/>
        <v>0.78183295110865492</v>
      </c>
      <c r="G117" s="199">
        <f t="shared" si="21"/>
        <v>0.78694613977006889</v>
      </c>
      <c r="H117" s="199">
        <f t="shared" si="21"/>
        <v>0.76063848418890234</v>
      </c>
      <c r="I117" s="199">
        <f t="shared" si="21"/>
        <v>0.79036873333927504</v>
      </c>
      <c r="J117" s="199">
        <f t="shared" si="21"/>
        <v>0.77313575235810506</v>
      </c>
      <c r="K117" s="199">
        <f t="shared" si="21"/>
        <v>0.7993288707306605</v>
      </c>
      <c r="L117" s="199">
        <f t="shared" si="21"/>
        <v>0.79653214937093475</v>
      </c>
      <c r="M117" s="199">
        <f t="shared" si="21"/>
        <v>0.79739818144316033</v>
      </c>
      <c r="N117" s="199">
        <f t="shared" si="21"/>
        <v>0.77691244272449866</v>
      </c>
      <c r="O117" s="199">
        <f t="shared" si="21"/>
        <v>0.74380762460392402</v>
      </c>
      <c r="P117" s="199">
        <f t="shared" si="21"/>
        <v>0.82070361496139821</v>
      </c>
      <c r="Q117" s="199">
        <f t="shared" si="21"/>
        <v>0.84214403466252019</v>
      </c>
    </row>
    <row r="118" spans="1:17" x14ac:dyDescent="0.25">
      <c r="A118" s="142" t="s">
        <v>244</v>
      </c>
      <c r="B118" s="199">
        <f t="shared" ref="B118:Q118" si="22">IF(B$66=0,0,B$66/B$31)</f>
        <v>9.7952386987426435E-2</v>
      </c>
      <c r="C118" s="199">
        <f t="shared" si="22"/>
        <v>1.9197856038518694E-2</v>
      </c>
      <c r="D118" s="199">
        <f t="shared" si="22"/>
        <v>3.0055034442691496E-2</v>
      </c>
      <c r="E118" s="199">
        <f t="shared" si="22"/>
        <v>2.718657721439708E-2</v>
      </c>
      <c r="F118" s="199">
        <f t="shared" si="22"/>
        <v>4.520167210440474E-2</v>
      </c>
      <c r="G118" s="199">
        <f t="shared" si="22"/>
        <v>4.1103386692134009E-2</v>
      </c>
      <c r="H118" s="199">
        <f t="shared" si="22"/>
        <v>6.3097284699500211E-2</v>
      </c>
      <c r="I118" s="199">
        <f t="shared" si="22"/>
        <v>3.8785528085266606E-2</v>
      </c>
      <c r="J118" s="199">
        <f t="shared" si="22"/>
        <v>5.279130841828928E-2</v>
      </c>
      <c r="K118" s="199">
        <f t="shared" si="22"/>
        <v>3.1015307398659254E-2</v>
      </c>
      <c r="L118" s="199">
        <f t="shared" si="22"/>
        <v>3.4111543144195657E-2</v>
      </c>
      <c r="M118" s="199">
        <f t="shared" si="22"/>
        <v>3.3364788895556004E-2</v>
      </c>
      <c r="N118" s="199">
        <f t="shared" si="22"/>
        <v>5.0589475823617905E-2</v>
      </c>
      <c r="O118" s="199">
        <f t="shared" si="22"/>
        <v>7.7065890137213017E-2</v>
      </c>
      <c r="P118" s="199">
        <f t="shared" si="22"/>
        <v>1.4450689352430995E-2</v>
      </c>
      <c r="Q118" s="199">
        <f t="shared" si="22"/>
        <v>4.9549985761505573E-3</v>
      </c>
    </row>
    <row r="119" spans="1:17" x14ac:dyDescent="0.25">
      <c r="A119" s="127" t="s">
        <v>236</v>
      </c>
      <c r="B119" s="200">
        <f t="shared" ref="B119:Q119" si="23">IF(B$67=0,0,B$67/B$31)</f>
        <v>9.4383483064400711E-2</v>
      </c>
      <c r="C119" s="200">
        <f t="shared" si="23"/>
        <v>9.4909651624898242E-2</v>
      </c>
      <c r="D119" s="200">
        <f t="shared" si="23"/>
        <v>9.4803536416966719E-2</v>
      </c>
      <c r="E119" s="200">
        <f t="shared" si="23"/>
        <v>9.485119423088309E-2</v>
      </c>
      <c r="F119" s="200">
        <f t="shared" si="23"/>
        <v>9.4675181690865723E-2</v>
      </c>
      <c r="G119" s="200">
        <f t="shared" si="23"/>
        <v>9.4711598106442613E-2</v>
      </c>
      <c r="H119" s="200">
        <f t="shared" si="23"/>
        <v>9.4644657936688512E-2</v>
      </c>
      <c r="I119" s="200">
        <f t="shared" si="23"/>
        <v>9.4792393542326395E-2</v>
      </c>
      <c r="J119" s="200">
        <f t="shared" si="23"/>
        <v>9.4695300201409968E-2</v>
      </c>
      <c r="K119" s="200">
        <f t="shared" si="23"/>
        <v>9.4778148354934436E-2</v>
      </c>
      <c r="L119" s="200">
        <f t="shared" si="23"/>
        <v>9.4871578482327357E-2</v>
      </c>
      <c r="M119" s="200">
        <f t="shared" si="23"/>
        <v>9.4870767657782309E-2</v>
      </c>
      <c r="N119" s="200">
        <f t="shared" si="23"/>
        <v>9.4831647815341771E-2</v>
      </c>
      <c r="O119" s="200">
        <f t="shared" si="23"/>
        <v>9.4588245116040734E-2</v>
      </c>
      <c r="P119" s="200">
        <f t="shared" si="23"/>
        <v>9.5005648786219171E-2</v>
      </c>
      <c r="Q119" s="200">
        <f t="shared" si="23"/>
        <v>9.617814369918018E-2</v>
      </c>
    </row>
    <row r="120" spans="1:17" x14ac:dyDescent="0.25">
      <c r="A120" s="142" t="s">
        <v>243</v>
      </c>
      <c r="B120" s="199">
        <f t="shared" ref="B120:Q120" si="24">IF(B$68=0,0,B$68/B$31)</f>
        <v>8.1392150031112692E-2</v>
      </c>
      <c r="C120" s="199">
        <f t="shared" si="24"/>
        <v>9.2363458020106023E-2</v>
      </c>
      <c r="D120" s="199">
        <f t="shared" si="24"/>
        <v>9.0817365443695106E-2</v>
      </c>
      <c r="E120" s="199">
        <f t="shared" si="24"/>
        <v>9.1245464044106009E-2</v>
      </c>
      <c r="F120" s="199">
        <f t="shared" si="24"/>
        <v>8.8680126398898357E-2</v>
      </c>
      <c r="G120" s="199">
        <f t="shared" si="24"/>
        <v>8.9260094557253172E-2</v>
      </c>
      <c r="H120" s="199">
        <f t="shared" si="24"/>
        <v>8.6276124364018977E-2</v>
      </c>
      <c r="I120" s="199">
        <f t="shared" si="24"/>
        <v>8.9648305401908476E-2</v>
      </c>
      <c r="J120" s="199">
        <f t="shared" si="24"/>
        <v>8.7693638577655414E-2</v>
      </c>
      <c r="K120" s="199">
        <f t="shared" si="24"/>
        <v>9.0664617281949911E-2</v>
      </c>
      <c r="L120" s="199">
        <f t="shared" si="24"/>
        <v>9.0347396572166214E-2</v>
      </c>
      <c r="M120" s="199">
        <f t="shared" si="24"/>
        <v>9.0445627061839923E-2</v>
      </c>
      <c r="N120" s="199">
        <f t="shared" si="24"/>
        <v>8.812201317939912E-2</v>
      </c>
      <c r="O120" s="199">
        <f t="shared" si="24"/>
        <v>8.4367068531463585E-2</v>
      </c>
      <c r="P120" s="199">
        <f t="shared" si="24"/>
        <v>9.308906743775118E-2</v>
      </c>
      <c r="Q120" s="199">
        <f t="shared" si="24"/>
        <v>9.55209668945914E-2</v>
      </c>
    </row>
    <row r="121" spans="1:17" x14ac:dyDescent="0.25">
      <c r="A121" s="140" t="s">
        <v>242</v>
      </c>
      <c r="B121" s="198">
        <f t="shared" ref="B121:Q121" si="25">IF(B$79=0,0,B$79/B$31)</f>
        <v>1.2991333033288022E-2</v>
      </c>
      <c r="C121" s="198">
        <f t="shared" si="25"/>
        <v>2.5461936047922063E-3</v>
      </c>
      <c r="D121" s="198">
        <f t="shared" si="25"/>
        <v>3.986170973271615E-3</v>
      </c>
      <c r="E121" s="198">
        <f t="shared" si="25"/>
        <v>3.6057301867770705E-3</v>
      </c>
      <c r="F121" s="198">
        <f t="shared" si="25"/>
        <v>5.9950552919673687E-3</v>
      </c>
      <c r="G121" s="198">
        <f t="shared" si="25"/>
        <v>5.4515035491894334E-3</v>
      </c>
      <c r="H121" s="198">
        <f t="shared" si="25"/>
        <v>8.3685335726695394E-3</v>
      </c>
      <c r="I121" s="198">
        <f t="shared" si="25"/>
        <v>5.144088140417908E-3</v>
      </c>
      <c r="J121" s="198">
        <f t="shared" si="25"/>
        <v>7.0016616237545473E-3</v>
      </c>
      <c r="K121" s="198">
        <f t="shared" si="25"/>
        <v>4.1135310729845231E-3</v>
      </c>
      <c r="L121" s="198">
        <f t="shared" si="25"/>
        <v>4.5241819101611421E-3</v>
      </c>
      <c r="M121" s="198">
        <f t="shared" si="25"/>
        <v>4.4251405959423789E-3</v>
      </c>
      <c r="N121" s="198">
        <f t="shared" si="25"/>
        <v>6.7096346359426413E-3</v>
      </c>
      <c r="O121" s="198">
        <f t="shared" si="25"/>
        <v>1.0221176584577135E-2</v>
      </c>
      <c r="P121" s="198">
        <f t="shared" si="25"/>
        <v>1.9165813484679989E-3</v>
      </c>
      <c r="Q121" s="198">
        <f t="shared" si="25"/>
        <v>6.5717680458877591E-4</v>
      </c>
    </row>
    <row r="123" spans="1:17" x14ac:dyDescent="0.25">
      <c r="A123" s="78" t="s">
        <v>55</v>
      </c>
      <c r="B123" s="77">
        <f t="shared" ref="B123:Q123" si="26">SUM(B$124:B$129)</f>
        <v>1</v>
      </c>
      <c r="C123" s="77">
        <f t="shared" si="26"/>
        <v>1</v>
      </c>
      <c r="D123" s="77">
        <f t="shared" si="26"/>
        <v>1</v>
      </c>
      <c r="E123" s="77">
        <f t="shared" si="26"/>
        <v>0.99999999999999989</v>
      </c>
      <c r="F123" s="77">
        <f t="shared" si="26"/>
        <v>0.99999999999999989</v>
      </c>
      <c r="G123" s="77">
        <f t="shared" si="26"/>
        <v>1</v>
      </c>
      <c r="H123" s="77">
        <f t="shared" si="26"/>
        <v>1</v>
      </c>
      <c r="I123" s="77">
        <f t="shared" si="26"/>
        <v>0.99999999999999989</v>
      </c>
      <c r="J123" s="77">
        <f t="shared" si="26"/>
        <v>1</v>
      </c>
      <c r="K123" s="77">
        <f t="shared" si="26"/>
        <v>1</v>
      </c>
      <c r="L123" s="77">
        <f t="shared" si="26"/>
        <v>1</v>
      </c>
      <c r="M123" s="77">
        <f t="shared" si="26"/>
        <v>1</v>
      </c>
      <c r="N123" s="77">
        <f t="shared" si="26"/>
        <v>0.99999999999999989</v>
      </c>
      <c r="O123" s="77">
        <f t="shared" si="26"/>
        <v>1</v>
      </c>
      <c r="P123" s="77">
        <f t="shared" si="26"/>
        <v>1</v>
      </c>
      <c r="Q123" s="77">
        <f t="shared" si="26"/>
        <v>1</v>
      </c>
    </row>
    <row r="124" spans="1:17" x14ac:dyDescent="0.25">
      <c r="A124" s="132" t="s">
        <v>83</v>
      </c>
      <c r="B124" s="203">
        <f t="shared" ref="B124:Q124" si="27">IF(B$82=0,0,B$82/B$81)</f>
        <v>2.2344519593028883E-2</v>
      </c>
      <c r="C124" s="203">
        <f t="shared" si="27"/>
        <v>2.2377794243767624E-2</v>
      </c>
      <c r="D124" s="203">
        <f t="shared" si="27"/>
        <v>2.2326999573927614E-2</v>
      </c>
      <c r="E124" s="203">
        <f t="shared" si="27"/>
        <v>2.2206922425169931E-2</v>
      </c>
      <c r="F124" s="203">
        <f t="shared" si="27"/>
        <v>2.2248211258197571E-2</v>
      </c>
      <c r="G124" s="203">
        <f t="shared" si="27"/>
        <v>2.2231698468731333E-2</v>
      </c>
      <c r="H124" s="203">
        <f t="shared" si="27"/>
        <v>2.2326873269355011E-2</v>
      </c>
      <c r="I124" s="203">
        <f t="shared" si="27"/>
        <v>2.2337216004110465E-2</v>
      </c>
      <c r="J124" s="203">
        <f t="shared" si="27"/>
        <v>2.2322895415392247E-2</v>
      </c>
      <c r="K124" s="203">
        <f t="shared" si="27"/>
        <v>2.2269239038584777E-2</v>
      </c>
      <c r="L124" s="203">
        <f t="shared" si="27"/>
        <v>2.2345949625308361E-2</v>
      </c>
      <c r="M124" s="203">
        <f t="shared" si="27"/>
        <v>2.2328773068204986E-2</v>
      </c>
      <c r="N124" s="203">
        <f t="shared" si="27"/>
        <v>2.2230546551346739E-2</v>
      </c>
      <c r="O124" s="203">
        <f t="shared" si="27"/>
        <v>2.2219076157554415E-2</v>
      </c>
      <c r="P124" s="203">
        <f t="shared" si="27"/>
        <v>2.2245325548099167E-2</v>
      </c>
      <c r="Q124" s="203">
        <f t="shared" si="27"/>
        <v>2.2296273681985838E-2</v>
      </c>
    </row>
    <row r="125" spans="1:17" x14ac:dyDescent="0.25">
      <c r="A125" s="76" t="s">
        <v>82</v>
      </c>
      <c r="B125" s="202">
        <f t="shared" ref="B125:Q125" si="28">IF(B$83=0,0,B$83/B$81)</f>
        <v>2.582157146506114E-3</v>
      </c>
      <c r="C125" s="202">
        <f t="shared" si="28"/>
        <v>2.5860024015739082E-3</v>
      </c>
      <c r="D125" s="202">
        <f t="shared" si="28"/>
        <v>2.5801325139182024E-3</v>
      </c>
      <c r="E125" s="202">
        <f t="shared" si="28"/>
        <v>2.5662562671496902E-3</v>
      </c>
      <c r="F125" s="202">
        <f t="shared" si="28"/>
        <v>2.5710276498965576E-3</v>
      </c>
      <c r="G125" s="202">
        <f t="shared" si="28"/>
        <v>2.569119413867965E-3</v>
      </c>
      <c r="H125" s="202">
        <f t="shared" si="28"/>
        <v>2.5801179180235168E-3</v>
      </c>
      <c r="I125" s="202">
        <f t="shared" si="28"/>
        <v>2.5813131357748775E-3</v>
      </c>
      <c r="J125" s="202">
        <f t="shared" si="28"/>
        <v>2.5796582328647039E-3</v>
      </c>
      <c r="K125" s="202">
        <f t="shared" si="28"/>
        <v>2.5734576432188986E-3</v>
      </c>
      <c r="L125" s="202">
        <f t="shared" si="28"/>
        <v>2.5823224026019016E-3</v>
      </c>
      <c r="M125" s="202">
        <f t="shared" si="28"/>
        <v>2.5803374608584823E-3</v>
      </c>
      <c r="N125" s="202">
        <f t="shared" si="28"/>
        <v>2.5689862970339058E-3</v>
      </c>
      <c r="O125" s="202">
        <f t="shared" si="28"/>
        <v>2.5676607657697061E-3</v>
      </c>
      <c r="P125" s="202">
        <f t="shared" si="28"/>
        <v>2.5706941740783681E-3</v>
      </c>
      <c r="Q125" s="202">
        <f t="shared" si="28"/>
        <v>2.5765817962073159E-3</v>
      </c>
    </row>
    <row r="126" spans="1:17" x14ac:dyDescent="0.25">
      <c r="A126" s="76" t="s">
        <v>81</v>
      </c>
      <c r="B126" s="202">
        <f t="shared" ref="B126:Q126" si="29">IF(B$84=0,0,B$84/B$81)</f>
        <v>0.11257286062657273</v>
      </c>
      <c r="C126" s="202">
        <f t="shared" si="29"/>
        <v>0.11274050006068161</v>
      </c>
      <c r="D126" s="202">
        <f t="shared" si="29"/>
        <v>0.1124845938522413</v>
      </c>
      <c r="E126" s="202">
        <f t="shared" si="29"/>
        <v>0.11187963888441321</v>
      </c>
      <c r="F126" s="202">
        <f t="shared" si="29"/>
        <v>0.1120876541888597</v>
      </c>
      <c r="G126" s="202">
        <f t="shared" si="29"/>
        <v>0.11200446189021129</v>
      </c>
      <c r="H126" s="202">
        <f t="shared" si="29"/>
        <v>0.11248395752318581</v>
      </c>
      <c r="I126" s="202">
        <f t="shared" si="29"/>
        <v>0.11253606476287271</v>
      </c>
      <c r="J126" s="202">
        <f t="shared" si="29"/>
        <v>0.11246391688647044</v>
      </c>
      <c r="K126" s="202">
        <f t="shared" si="29"/>
        <v>0.11219359324836642</v>
      </c>
      <c r="L126" s="202">
        <f t="shared" si="29"/>
        <v>0.11258006520413454</v>
      </c>
      <c r="M126" s="202">
        <f t="shared" si="29"/>
        <v>0.11249352880934692</v>
      </c>
      <c r="N126" s="202">
        <f t="shared" si="29"/>
        <v>0.11199865847006392</v>
      </c>
      <c r="O126" s="202">
        <f t="shared" si="29"/>
        <v>0.11194087002505666</v>
      </c>
      <c r="P126" s="202">
        <f t="shared" si="29"/>
        <v>0.11207311583016448</v>
      </c>
      <c r="Q126" s="202">
        <f t="shared" si="29"/>
        <v>0.1123297951985138</v>
      </c>
    </row>
    <row r="127" spans="1:17" x14ac:dyDescent="0.25">
      <c r="A127" s="76" t="s">
        <v>80</v>
      </c>
      <c r="B127" s="202">
        <f t="shared" ref="B127:Q127" si="30">IF(B$85=0,0,B$85/B$81)</f>
        <v>3.4925808501308754E-2</v>
      </c>
      <c r="C127" s="202">
        <f t="shared" si="30"/>
        <v>3.4977818752628349E-2</v>
      </c>
      <c r="D127" s="202">
        <f t="shared" si="30"/>
        <v>3.4898423673028034E-2</v>
      </c>
      <c r="E127" s="202">
        <f t="shared" si="30"/>
        <v>3.4710735972451896E-2</v>
      </c>
      <c r="F127" s="202">
        <f t="shared" si="30"/>
        <v>3.477527286569599E-2</v>
      </c>
      <c r="G127" s="202">
        <f t="shared" si="30"/>
        <v>3.474946239703413E-2</v>
      </c>
      <c r="H127" s="202">
        <f t="shared" si="30"/>
        <v>3.4898226251494892E-2</v>
      </c>
      <c r="I127" s="202">
        <f t="shared" si="30"/>
        <v>3.4914392558939758E-2</v>
      </c>
      <c r="J127" s="202">
        <f t="shared" si="30"/>
        <v>3.4892008629980514E-2</v>
      </c>
      <c r="K127" s="202">
        <f t="shared" si="30"/>
        <v>3.480814053277443E-2</v>
      </c>
      <c r="L127" s="202">
        <f t="shared" si="30"/>
        <v>3.4928043726520724E-2</v>
      </c>
      <c r="M127" s="202">
        <f t="shared" si="30"/>
        <v>3.4901195749699979E-2</v>
      </c>
      <c r="N127" s="202">
        <f t="shared" si="30"/>
        <v>3.4747661881886951E-2</v>
      </c>
      <c r="O127" s="202">
        <f t="shared" si="30"/>
        <v>3.4729732976530217E-2</v>
      </c>
      <c r="P127" s="202">
        <f t="shared" si="30"/>
        <v>3.4770762329773865E-2</v>
      </c>
      <c r="Q127" s="202">
        <f t="shared" si="30"/>
        <v>3.4850397282775045E-2</v>
      </c>
    </row>
    <row r="128" spans="1:17" x14ac:dyDescent="0.25">
      <c r="A128" s="129" t="s">
        <v>79</v>
      </c>
      <c r="B128" s="201">
        <f t="shared" ref="B128:Q128" si="31">IF(B$86=0,0,B$86/B$81)</f>
        <v>0.19467414006694689</v>
      </c>
      <c r="C128" s="201">
        <f t="shared" si="31"/>
        <v>0.19347487791192147</v>
      </c>
      <c r="D128" s="201">
        <f t="shared" si="31"/>
        <v>0.19530558458693459</v>
      </c>
      <c r="E128" s="201">
        <f t="shared" si="31"/>
        <v>0.19963332287994123</v>
      </c>
      <c r="F128" s="201">
        <f t="shared" si="31"/>
        <v>0.19814521905988916</v>
      </c>
      <c r="G128" s="201">
        <f t="shared" si="31"/>
        <v>0.19874036169973974</v>
      </c>
      <c r="H128" s="201">
        <f t="shared" si="31"/>
        <v>0.19531013676976935</v>
      </c>
      <c r="I128" s="201">
        <f t="shared" si="31"/>
        <v>0.19493737101276495</v>
      </c>
      <c r="J128" s="201">
        <f t="shared" si="31"/>
        <v>0.19545350385582011</v>
      </c>
      <c r="K128" s="201">
        <f t="shared" si="31"/>
        <v>0.19738735021190132</v>
      </c>
      <c r="L128" s="201">
        <f t="shared" si="31"/>
        <v>0.19462259982369354</v>
      </c>
      <c r="M128" s="201">
        <f t="shared" si="31"/>
        <v>0.19524166552176656</v>
      </c>
      <c r="N128" s="201">
        <f t="shared" si="31"/>
        <v>0.19878187831657537</v>
      </c>
      <c r="O128" s="201">
        <f t="shared" si="31"/>
        <v>0.19919528638767373</v>
      </c>
      <c r="P128" s="201">
        <f t="shared" si="31"/>
        <v>0.19824922384535051</v>
      </c>
      <c r="Q128" s="201">
        <f t="shared" si="31"/>
        <v>0.19641298612435409</v>
      </c>
    </row>
    <row r="129" spans="1:17" x14ac:dyDescent="0.25">
      <c r="A129" s="72" t="s">
        <v>235</v>
      </c>
      <c r="B129" s="276">
        <f t="shared" ref="B129:Q129" si="32">IF(B$91=0,0,B$91/B$81)</f>
        <v>0.63290051406563663</v>
      </c>
      <c r="C129" s="276">
        <f t="shared" si="32"/>
        <v>0.63384300662942716</v>
      </c>
      <c r="D129" s="276">
        <f t="shared" si="32"/>
        <v>0.63240426579995024</v>
      </c>
      <c r="E129" s="276">
        <f t="shared" si="32"/>
        <v>0.62900312357087396</v>
      </c>
      <c r="F129" s="276">
        <f t="shared" si="32"/>
        <v>0.63017261497746091</v>
      </c>
      <c r="G129" s="276">
        <f t="shared" si="32"/>
        <v>0.62970489613041547</v>
      </c>
      <c r="H129" s="276">
        <f t="shared" si="32"/>
        <v>0.63240068826817142</v>
      </c>
      <c r="I129" s="276">
        <f t="shared" si="32"/>
        <v>0.63269364252553717</v>
      </c>
      <c r="J129" s="276">
        <f t="shared" si="32"/>
        <v>0.63228801697947201</v>
      </c>
      <c r="K129" s="276">
        <f t="shared" si="32"/>
        <v>0.63076821932515414</v>
      </c>
      <c r="L129" s="276">
        <f t="shared" si="32"/>
        <v>0.63294101921774093</v>
      </c>
      <c r="M129" s="276">
        <f t="shared" si="32"/>
        <v>0.6324544993901231</v>
      </c>
      <c r="N129" s="276">
        <f t="shared" si="32"/>
        <v>0.62967226848309299</v>
      </c>
      <c r="O129" s="276">
        <f t="shared" si="32"/>
        <v>0.62934737368741522</v>
      </c>
      <c r="P129" s="276">
        <f t="shared" si="32"/>
        <v>0.63009087827253363</v>
      </c>
      <c r="Q129" s="276">
        <f t="shared" si="32"/>
        <v>0.63153396591616395</v>
      </c>
    </row>
    <row r="130" spans="1:17" x14ac:dyDescent="0.25">
      <c r="A130" s="40"/>
      <c r="B130" s="32"/>
      <c r="C130" s="40"/>
      <c r="D130" s="40"/>
      <c r="E130" s="40"/>
      <c r="F130" s="40"/>
      <c r="G130" s="40"/>
      <c r="H130" s="40"/>
      <c r="I130" s="40"/>
      <c r="J130" s="40"/>
      <c r="K130" s="40"/>
      <c r="L130" s="40"/>
      <c r="M130" s="40"/>
      <c r="N130" s="40"/>
      <c r="O130" s="40"/>
      <c r="P130" s="40"/>
      <c r="Q130" s="40"/>
    </row>
    <row r="131" spans="1:17" ht="12.75" x14ac:dyDescent="0.25">
      <c r="A131" s="80" t="s">
        <v>128</v>
      </c>
      <c r="B131" s="233"/>
      <c r="C131" s="233"/>
      <c r="D131" s="233"/>
      <c r="E131" s="233"/>
      <c r="F131" s="233"/>
      <c r="G131" s="233"/>
      <c r="H131" s="233"/>
      <c r="I131" s="233"/>
      <c r="J131" s="233"/>
      <c r="K131" s="233"/>
      <c r="L131" s="233"/>
      <c r="M131" s="233"/>
      <c r="N131" s="233"/>
      <c r="O131" s="233"/>
      <c r="P131" s="233"/>
      <c r="Q131" s="233"/>
    </row>
    <row r="132" spans="1:17" x14ac:dyDescent="0.25">
      <c r="A132" s="40"/>
      <c r="B132" s="32"/>
      <c r="C132" s="40"/>
      <c r="D132" s="40"/>
      <c r="E132" s="40"/>
      <c r="F132" s="40"/>
      <c r="G132" s="40"/>
      <c r="H132" s="40"/>
      <c r="I132" s="40"/>
      <c r="J132" s="40"/>
      <c r="K132" s="40"/>
      <c r="L132" s="40"/>
      <c r="M132" s="40"/>
      <c r="N132" s="40"/>
      <c r="O132" s="40"/>
      <c r="P132" s="40"/>
      <c r="Q132" s="40"/>
    </row>
    <row r="133" spans="1:17" x14ac:dyDescent="0.25">
      <c r="A133" s="78" t="s">
        <v>35</v>
      </c>
      <c r="B133" s="253">
        <f>IF(B$5=0,0,B$5/PPA_fec!B$5)</f>
        <v>0.57159399570225133</v>
      </c>
      <c r="C133" s="253">
        <f>IF(C$5=0,0,C$5/PPA_fec!C$5)</f>
        <v>0.57654159919042314</v>
      </c>
      <c r="D133" s="253">
        <f>IF(D$5=0,0,D$5/PPA_fec!D$5)</f>
        <v>0.57693781160814694</v>
      </c>
      <c r="E133" s="253">
        <f>IF(E$5=0,0,E$5/PPA_fec!E$5)</f>
        <v>0.57708020147727024</v>
      </c>
      <c r="F133" s="253">
        <f>IF(F$5=0,0,F$5/PPA_fec!F$5)</f>
        <v>0.57750941023359037</v>
      </c>
      <c r="G133" s="253">
        <f>IF(G$5=0,0,G$5/PPA_fec!G$5)</f>
        <v>0.57742485230261975</v>
      </c>
      <c r="H133" s="253">
        <f>IF(H$5=0,0,H$5/PPA_fec!H$5)</f>
        <v>0.58765256620534623</v>
      </c>
      <c r="I133" s="253">
        <f>IF(I$5=0,0,I$5/PPA_fec!I$5)</f>
        <v>0.59672275814308529</v>
      </c>
      <c r="J133" s="253">
        <f>IF(J$5=0,0,J$5/PPA_fec!J$5)</f>
        <v>0.61707116674899609</v>
      </c>
      <c r="K133" s="253">
        <f>IF(K$5=0,0,K$5/PPA_fec!K$5)</f>
        <v>0.6164841031052789</v>
      </c>
      <c r="L133" s="253">
        <f>IF(L$5=0,0,L$5/PPA_fec!L$5)</f>
        <v>0.61645883563686121</v>
      </c>
      <c r="M133" s="253">
        <f>IF(M$5=0,0,M$5/PPA_fec!M$5)</f>
        <v>0.62995086462315009</v>
      </c>
      <c r="N133" s="253">
        <f>IF(N$5=0,0,N$5/PPA_fec!N$5)</f>
        <v>0.63073548805214363</v>
      </c>
      <c r="O133" s="253">
        <f>IF(O$5=0,0,O$5/PPA_fec!O$5)</f>
        <v>0.64772534547058003</v>
      </c>
      <c r="P133" s="253">
        <f>IF(P$5=0,0,P$5/PPA_fec!P$5)</f>
        <v>0.64558733947268765</v>
      </c>
      <c r="Q133" s="253">
        <f>IF(Q$5=0,0,Q$5/PPA_fec!Q$5)</f>
        <v>0.66360317315993766</v>
      </c>
    </row>
    <row r="134" spans="1:17" x14ac:dyDescent="0.25">
      <c r="A134" s="132" t="s">
        <v>83</v>
      </c>
      <c r="B134" s="252">
        <f>IF(B$6=0,0,B$6/PPA_fec!B$6)</f>
        <v>0.45427371650473769</v>
      </c>
      <c r="C134" s="252">
        <f>IF(C$6=0,0,C$6/PPA_fec!C$6)</f>
        <v>0.45427371650473775</v>
      </c>
      <c r="D134" s="252">
        <f>IF(D$6=0,0,D$6/PPA_fec!D$6)</f>
        <v>0.45427371650473769</v>
      </c>
      <c r="E134" s="252">
        <f>IF(E$6=0,0,E$6/PPA_fec!E$6)</f>
        <v>0.4542737165047378</v>
      </c>
      <c r="F134" s="252">
        <f>IF(F$6=0,0,F$6/PPA_fec!F$6)</f>
        <v>0.45427371650473775</v>
      </c>
      <c r="G134" s="252">
        <f>IF(G$6=0,0,G$6/PPA_fec!G$6)</f>
        <v>0.45427371650473769</v>
      </c>
      <c r="H134" s="252">
        <f>IF(H$6=0,0,H$6/PPA_fec!H$6)</f>
        <v>0.46192443187745241</v>
      </c>
      <c r="I134" s="252">
        <f>IF(I$6=0,0,I$6/PPA_fec!I$6)</f>
        <v>0.4696530543205279</v>
      </c>
      <c r="J134" s="252">
        <f>IF(J$6=0,0,J$6/PPA_fec!J$6)</f>
        <v>0.48530377806128555</v>
      </c>
      <c r="K134" s="252">
        <f>IF(K$6=0,0,K$6/PPA_fec!K$6)</f>
        <v>0.48530377806128561</v>
      </c>
      <c r="L134" s="252">
        <f>IF(L$6=0,0,L$6/PPA_fec!L$6)</f>
        <v>0.48530377806128555</v>
      </c>
      <c r="M134" s="252">
        <f>IF(M$6=0,0,M$6/PPA_fec!M$6)</f>
        <v>0.49591845377989158</v>
      </c>
      <c r="N134" s="252">
        <f>IF(N$6=0,0,N$6/PPA_fec!N$6)</f>
        <v>0.49591845377989152</v>
      </c>
      <c r="O134" s="252">
        <f>IF(O$6=0,0,O$6/PPA_fec!O$6)</f>
        <v>0.50858061770322904</v>
      </c>
      <c r="P134" s="252">
        <f>IF(P$6=0,0,P$6/PPA_fec!P$6)</f>
        <v>0.50858061770322915</v>
      </c>
      <c r="Q134" s="252">
        <f>IF(Q$6=0,0,Q$6/PPA_fec!Q$6)</f>
        <v>0.52331141267070536</v>
      </c>
    </row>
    <row r="135" spans="1:17" x14ac:dyDescent="0.25">
      <c r="A135" s="76" t="s">
        <v>82</v>
      </c>
      <c r="B135" s="251">
        <f>IF(B$7=0,0,B$7/PPA_fec!B$7)</f>
        <v>0.11851182257134599</v>
      </c>
      <c r="C135" s="251">
        <f>IF(C$7=0,0,C$7/PPA_fec!C$7)</f>
        <v>0.11851182257134601</v>
      </c>
      <c r="D135" s="251">
        <f>IF(D$7=0,0,D$7/PPA_fec!D$7)</f>
        <v>0.118511822571346</v>
      </c>
      <c r="E135" s="251">
        <f>IF(E$7=0,0,E$7/PPA_fec!E$7)</f>
        <v>0.11851182257134601</v>
      </c>
      <c r="F135" s="251">
        <f>IF(F$7=0,0,F$7/PPA_fec!F$7)</f>
        <v>0.11851182257134603</v>
      </c>
      <c r="G135" s="251">
        <f>IF(G$7=0,0,G$7/PPA_fec!G$7)</f>
        <v>0.118511822571346</v>
      </c>
      <c r="H135" s="251">
        <f>IF(H$7=0,0,H$7/PPA_fec!H$7)</f>
        <v>0.1205077562779477</v>
      </c>
      <c r="I135" s="251">
        <f>IF(I$7=0,0,I$7/PPA_fec!I$7)</f>
        <v>0.12252401453462616</v>
      </c>
      <c r="J135" s="251">
        <f>IF(J$7=0,0,J$7/PPA_fec!J$7)</f>
        <v>0.12660700619293505</v>
      </c>
      <c r="K135" s="251">
        <f>IF(K$7=0,0,K$7/PPA_fec!K$7)</f>
        <v>0.12660700619293502</v>
      </c>
      <c r="L135" s="251">
        <f>IF(L$7=0,0,L$7/PPA_fec!L$7)</f>
        <v>0.12660700619293505</v>
      </c>
      <c r="M135" s="251">
        <f>IF(M$7=0,0,M$7/PPA_fec!M$7)</f>
        <v>0.12937618371677423</v>
      </c>
      <c r="N135" s="251">
        <f>IF(N$7=0,0,N$7/PPA_fec!N$7)</f>
        <v>0.12937618371677423</v>
      </c>
      <c r="O135" s="251">
        <f>IF(O$7=0,0,O$7/PPA_fec!O$7)</f>
        <v>0.13267951399922567</v>
      </c>
      <c r="P135" s="251">
        <f>IF(P$7=0,0,P$7/PPA_fec!P$7)</f>
        <v>0.1326795139992257</v>
      </c>
      <c r="Q135" s="251">
        <f>IF(Q$7=0,0,Q$7/PPA_fec!Q$7)</f>
        <v>0.13652251282590824</v>
      </c>
    </row>
    <row r="136" spans="1:17" x14ac:dyDescent="0.25">
      <c r="A136" s="76" t="s">
        <v>81</v>
      </c>
      <c r="B136" s="251">
        <f>IF(B$8=0,0,B$8/PPA_fec!B$8)</f>
        <v>0.65377918729611328</v>
      </c>
      <c r="C136" s="251">
        <f>IF(C$8=0,0,C$8/PPA_fec!C$8)</f>
        <v>0.65377918729611317</v>
      </c>
      <c r="D136" s="251">
        <f>IF(D$8=0,0,D$8/PPA_fec!D$8)</f>
        <v>0.65377918729611328</v>
      </c>
      <c r="E136" s="251">
        <f>IF(E$8=0,0,E$8/PPA_fec!E$8)</f>
        <v>0.65377918729611328</v>
      </c>
      <c r="F136" s="251">
        <f>IF(F$8=0,0,F$8/PPA_fec!F$8)</f>
        <v>0.65377918729611317</v>
      </c>
      <c r="G136" s="251">
        <f>IF(G$8=0,0,G$8/PPA_fec!G$8)</f>
        <v>0.65377918729611328</v>
      </c>
      <c r="H136" s="251">
        <f>IF(H$8=0,0,H$8/PPA_fec!H$8)</f>
        <v>0.66478990241538671</v>
      </c>
      <c r="I136" s="251">
        <f>IF(I$8=0,0,I$8/PPA_fec!I$8)</f>
        <v>0.67591273941029284</v>
      </c>
      <c r="J136" s="251">
        <f>IF(J$8=0,0,J$8/PPA_fec!J$8)</f>
        <v>0.69843686325033405</v>
      </c>
      <c r="K136" s="251">
        <f>IF(K$8=0,0,K$8/PPA_fec!K$8)</f>
        <v>0.69843686325033405</v>
      </c>
      <c r="L136" s="251">
        <f>IF(L$8=0,0,L$8/PPA_fec!L$8)</f>
        <v>0.69843686325033394</v>
      </c>
      <c r="M136" s="251">
        <f>IF(M$8=0,0,M$8/PPA_fec!M$8)</f>
        <v>0.71371323476950743</v>
      </c>
      <c r="N136" s="251">
        <f>IF(N$8=0,0,N$8/PPA_fec!N$8)</f>
        <v>0.71371323476950754</v>
      </c>
      <c r="O136" s="251">
        <f>IF(O$8=0,0,O$8/PPA_fec!O$8)</f>
        <v>0.73193629927542747</v>
      </c>
      <c r="P136" s="251">
        <f>IF(P$8=0,0,P$8/PPA_fec!P$8)</f>
        <v>0.73193629927542736</v>
      </c>
      <c r="Q136" s="251">
        <f>IF(Q$8=0,0,Q$8/PPA_fec!Q$8)</f>
        <v>0.75313648500521713</v>
      </c>
    </row>
    <row r="137" spans="1:17" x14ac:dyDescent="0.25">
      <c r="A137" s="76" t="s">
        <v>80</v>
      </c>
      <c r="B137" s="251">
        <f>IF(B$9=0,0,B$9/PPA_fec!B$9)</f>
        <v>0.45758685420877443</v>
      </c>
      <c r="C137" s="251">
        <f>IF(C$9=0,0,C$9/PPA_fec!C$9)</f>
        <v>0.45758685420877449</v>
      </c>
      <c r="D137" s="251">
        <f>IF(D$9=0,0,D$9/PPA_fec!D$9)</f>
        <v>0.45758685420877443</v>
      </c>
      <c r="E137" s="251">
        <f>IF(E$9=0,0,E$9/PPA_fec!E$9)</f>
        <v>0.45758685420877443</v>
      </c>
      <c r="F137" s="251">
        <f>IF(F$9=0,0,F$9/PPA_fec!F$9)</f>
        <v>0.45758685420877449</v>
      </c>
      <c r="G137" s="251">
        <f>IF(G$9=0,0,G$9/PPA_fec!G$9)</f>
        <v>0.45758685420877437</v>
      </c>
      <c r="H137" s="251">
        <f>IF(H$9=0,0,H$9/PPA_fec!H$9)</f>
        <v>0.46529336826110285</v>
      </c>
      <c r="I137" s="251">
        <f>IF(I$9=0,0,I$9/PPA_fec!I$9)</f>
        <v>0.47307835758054839</v>
      </c>
      <c r="J137" s="251">
        <f>IF(J$9=0,0,J$9/PPA_fec!J$9)</f>
        <v>0.4888432261662245</v>
      </c>
      <c r="K137" s="251">
        <f>IF(K$9=0,0,K$9/PPA_fec!K$9)</f>
        <v>0.4888432261662245</v>
      </c>
      <c r="L137" s="251">
        <f>IF(L$9=0,0,L$9/PPA_fec!L$9)</f>
        <v>0.4888432261662245</v>
      </c>
      <c r="M137" s="251">
        <f>IF(M$9=0,0,M$9/PPA_fec!M$9)</f>
        <v>0.49953531750687019</v>
      </c>
      <c r="N137" s="251">
        <f>IF(N$9=0,0,N$9/PPA_fec!N$9)</f>
        <v>0.49953531750687014</v>
      </c>
      <c r="O137" s="251">
        <f>IF(O$9=0,0,O$9/PPA_fec!O$9)</f>
        <v>0.51228982992228389</v>
      </c>
      <c r="P137" s="251">
        <f>IF(P$9=0,0,P$9/PPA_fec!P$9)</f>
        <v>0.51228982992228389</v>
      </c>
      <c r="Q137" s="251">
        <f>IF(Q$9=0,0,Q$9/PPA_fec!Q$9)</f>
        <v>0.52712806045216232</v>
      </c>
    </row>
    <row r="138" spans="1:17" x14ac:dyDescent="0.25">
      <c r="A138" s="129" t="s">
        <v>79</v>
      </c>
      <c r="B138" s="250">
        <f>IF(B$10=0,0,B$10/PPA_fec!B$10)</f>
        <v>0.7255146291109108</v>
      </c>
      <c r="C138" s="250">
        <f>IF(C$10=0,0,C$10/PPA_fec!C$10)</f>
        <v>0.71997304233510728</v>
      </c>
      <c r="D138" s="250">
        <f>IF(D$10=0,0,D$10/PPA_fec!D$10)</f>
        <v>0.72843906510205503</v>
      </c>
      <c r="E138" s="250">
        <f>IF(E$10=0,0,E$10/PPA_fec!E$10)</f>
        <v>0.74860649509833521</v>
      </c>
      <c r="F138" s="250">
        <f>IF(F$10=0,0,F$10/PPA_fec!F$10)</f>
        <v>0.74164731519310478</v>
      </c>
      <c r="G138" s="250">
        <f>IF(G$10=0,0,G$10/PPA_fec!G$10)</f>
        <v>0.74442742296180076</v>
      </c>
      <c r="H138" s="250">
        <f>IF(H$10=0,0,H$10/PPA_fec!H$10)</f>
        <v>0.7407286298966318</v>
      </c>
      <c r="I138" s="250">
        <f>IF(I$10=0,0,I$10/PPA_fec!I$10)</f>
        <v>0.75133657805636267</v>
      </c>
      <c r="J138" s="250">
        <f>IF(J$10=0,0,J$10/PPA_fec!J$10)</f>
        <v>0.77892909964773505</v>
      </c>
      <c r="K138" s="250">
        <f>IF(K$10=0,0,K$10/PPA_fec!K$10)</f>
        <v>0.78853129273040423</v>
      </c>
      <c r="L138" s="250">
        <f>IF(L$10=0,0,L$10/PPA_fec!L$10)</f>
        <v>0.77481754661620938</v>
      </c>
      <c r="M138" s="250">
        <f>IF(M$10=0,0,M$10/PPA_fec!M$10)</f>
        <v>0.79489402733193593</v>
      </c>
      <c r="N138" s="250">
        <f>IF(N$10=0,0,N$10/PPA_fec!N$10)</f>
        <v>0.81288337163301205</v>
      </c>
      <c r="O138" s="250">
        <f>IF(O$10=0,0,O$10/PPA_fec!O$10)</f>
        <v>0.83580349999970494</v>
      </c>
      <c r="P138" s="250">
        <f>IF(P$10=0,0,P$10/PPA_fec!P$10)</f>
        <v>0.83085235566762083</v>
      </c>
      <c r="Q138" s="250">
        <f>IF(Q$10=0,0,Q$10/PPA_fec!Q$10)</f>
        <v>0.8450636840490009</v>
      </c>
    </row>
    <row r="139" spans="1:17" x14ac:dyDescent="0.25">
      <c r="A139" s="127" t="s">
        <v>241</v>
      </c>
      <c r="B139" s="248">
        <f>IF(B$15=0,0,B$15/PPA_fec!B$15)</f>
        <v>0.56487724742773127</v>
      </c>
      <c r="C139" s="248">
        <f>IF(C$15=0,0,C$15/PPA_fec!C$15)</f>
        <v>0.56487724742773127</v>
      </c>
      <c r="D139" s="248">
        <f>IF(D$15=0,0,D$15/PPA_fec!D$15)</f>
        <v>0.56487724742773116</v>
      </c>
      <c r="E139" s="248">
        <f>IF(E$15=0,0,E$15/PPA_fec!E$15)</f>
        <v>0.56487724742773116</v>
      </c>
      <c r="F139" s="248">
        <f>IF(F$15=0,0,F$15/PPA_fec!F$15)</f>
        <v>0.56487724742773127</v>
      </c>
      <c r="G139" s="248">
        <f>IF(G$15=0,0,G$15/PPA_fec!G$15)</f>
        <v>0.56487724742773116</v>
      </c>
      <c r="H139" s="248">
        <f>IF(H$15=0,0,H$15/PPA_fec!H$15)</f>
        <v>0.57439070788906743</v>
      </c>
      <c r="I139" s="248">
        <f>IF(I$15=0,0,I$15/PPA_fec!I$15)</f>
        <v>0.58400104371400419</v>
      </c>
      <c r="J139" s="248">
        <f>IF(J$15=0,0,J$15/PPA_fec!J$15)</f>
        <v>0.60346230115798138</v>
      </c>
      <c r="K139" s="248">
        <f>IF(K$15=0,0,K$15/PPA_fec!K$15)</f>
        <v>0.60346230115798138</v>
      </c>
      <c r="L139" s="248">
        <f>IF(L$15=0,0,L$15/PPA_fec!L$15)</f>
        <v>0.6034623011579815</v>
      </c>
      <c r="M139" s="248">
        <f>IF(M$15=0,0,M$15/PPA_fec!M$15)</f>
        <v>0.6166613672373451</v>
      </c>
      <c r="N139" s="248">
        <f>IF(N$15=0,0,N$15/PPA_fec!N$15)</f>
        <v>0.61666136723734521</v>
      </c>
      <c r="O139" s="248">
        <f>IF(O$15=0,0,O$15/PPA_fec!O$15)</f>
        <v>0.63240643027670995</v>
      </c>
      <c r="P139" s="248">
        <f>IF(P$15=0,0,P$15/PPA_fec!P$15)</f>
        <v>0.63240643027670984</v>
      </c>
      <c r="Q139" s="248">
        <f>IF(Q$15=0,0,Q$15/PPA_fec!Q$15)</f>
        <v>0.65072378083283322</v>
      </c>
    </row>
    <row r="140" spans="1:17" x14ac:dyDescent="0.25">
      <c r="A140" s="127" t="s">
        <v>240</v>
      </c>
      <c r="B140" s="249">
        <f>IF(B$16=0,0,B$16/PPA_fec!B$16)</f>
        <v>0.57347767920278025</v>
      </c>
      <c r="C140" s="249">
        <f>IF(C$16=0,0,C$16/PPA_fec!C$16)</f>
        <v>0.57892248753870912</v>
      </c>
      <c r="D140" s="249">
        <f>IF(D$16=0,0,D$16/PPA_fec!D$16)</f>
        <v>0.57940525752353644</v>
      </c>
      <c r="E140" s="249">
        <f>IF(E$16=0,0,E$16/PPA_fec!E$16)</f>
        <v>0.57929186384290499</v>
      </c>
      <c r="F140" s="249">
        <f>IF(F$16=0,0,F$16/PPA_fec!F$16)</f>
        <v>0.58010106446332499</v>
      </c>
      <c r="G140" s="249">
        <f>IF(G$16=0,0,G$16/PPA_fec!G$16)</f>
        <v>0.57991534789753896</v>
      </c>
      <c r="H140" s="249">
        <f>IF(H$16=0,0,H$16/PPA_fec!H$16)</f>
        <v>0.59080106817482247</v>
      </c>
      <c r="I140" s="249">
        <f>IF(I$16=0,0,I$16/PPA_fec!I$16)</f>
        <v>0.59945638178036786</v>
      </c>
      <c r="J140" s="249">
        <f>IF(J$16=0,0,J$16/PPA_fec!J$16)</f>
        <v>0.62014713258543197</v>
      </c>
      <c r="K140" s="249">
        <f>IF(K$16=0,0,K$16/PPA_fec!K$16)</f>
        <v>0.61902698271031154</v>
      </c>
      <c r="L140" s="249">
        <f>IF(L$16=0,0,L$16/PPA_fec!L$16)</f>
        <v>0.6192190669713864</v>
      </c>
      <c r="M140" s="249">
        <f>IF(M$16=0,0,M$16/PPA_fec!M$16)</f>
        <v>0.63272351412472727</v>
      </c>
      <c r="N140" s="249">
        <f>IF(N$16=0,0,N$16/PPA_fec!N$16)</f>
        <v>0.63369158638620326</v>
      </c>
      <c r="O140" s="249">
        <f>IF(O$16=0,0,O$16/PPA_fec!O$16)</f>
        <v>0.6513380888100706</v>
      </c>
      <c r="P140" s="249">
        <f>IF(P$16=0,0,P$16/PPA_fec!P$16)</f>
        <v>0.64791167407590133</v>
      </c>
      <c r="Q140" s="249">
        <f>IF(Q$16=0,0,Q$16/PPA_fec!Q$16)</f>
        <v>0.6657956935568321</v>
      </c>
    </row>
    <row r="141" spans="1:17" x14ac:dyDescent="0.25">
      <c r="A141" s="72" t="s">
        <v>239</v>
      </c>
      <c r="B141" s="265">
        <f>IF(B$29=0,0,B$29/PPA_fec!B$29)</f>
        <v>0.56764103839960134</v>
      </c>
      <c r="C141" s="265">
        <f>IF(C$29=0,0,C$29/PPA_fec!C$29)</f>
        <v>0.56764103839960134</v>
      </c>
      <c r="D141" s="265">
        <f>IF(D$29=0,0,D$29/PPA_fec!D$29)</f>
        <v>0.56764103839960145</v>
      </c>
      <c r="E141" s="265">
        <f>IF(E$29=0,0,E$29/PPA_fec!E$29)</f>
        <v>0.56764103839960145</v>
      </c>
      <c r="F141" s="265">
        <f>IF(F$29=0,0,F$29/PPA_fec!F$29)</f>
        <v>0.56764103839960134</v>
      </c>
      <c r="G141" s="265">
        <f>IF(G$29=0,0,G$29/PPA_fec!G$29)</f>
        <v>0.56764103839960145</v>
      </c>
      <c r="H141" s="265">
        <f>IF(H$29=0,0,H$29/PPA_fec!H$29)</f>
        <v>0.5772010456394705</v>
      </c>
      <c r="I141" s="265">
        <f>IF(I$29=0,0,I$29/PPA_fec!I$29)</f>
        <v>0.58685840222778651</v>
      </c>
      <c r="J141" s="265">
        <f>IF(J$29=0,0,J$29/PPA_fec!J$29)</f>
        <v>0.60641487831947838</v>
      </c>
      <c r="K141" s="265">
        <f>IF(K$29=0,0,K$29/PPA_fec!K$29)</f>
        <v>0.60641487831947849</v>
      </c>
      <c r="L141" s="265">
        <f>IF(L$29=0,0,L$29/PPA_fec!L$29)</f>
        <v>0.60641487831947838</v>
      </c>
      <c r="M141" s="265">
        <f>IF(M$29=0,0,M$29/PPA_fec!M$29)</f>
        <v>0.61967852384478961</v>
      </c>
      <c r="N141" s="265">
        <f>IF(N$29=0,0,N$29/PPA_fec!N$29)</f>
        <v>0.61967852384478983</v>
      </c>
      <c r="O141" s="265">
        <f>IF(O$29=0,0,O$29/PPA_fec!O$29)</f>
        <v>0.63550062320182854</v>
      </c>
      <c r="P141" s="265">
        <f>IF(P$29=0,0,P$29/PPA_fec!P$29)</f>
        <v>0.63550062320182865</v>
      </c>
      <c r="Q141" s="265">
        <f>IF(Q$29=0,0,Q$29/PPA_fec!Q$29)</f>
        <v>0.6539075955799073</v>
      </c>
    </row>
    <row r="142" spans="1:17" x14ac:dyDescent="0.25">
      <c r="A142" s="40"/>
      <c r="B142" s="32"/>
      <c r="C142" s="40"/>
      <c r="D142" s="40"/>
      <c r="E142" s="40"/>
      <c r="F142" s="40"/>
      <c r="G142" s="40"/>
      <c r="H142" s="40"/>
      <c r="I142" s="40"/>
      <c r="J142" s="40"/>
      <c r="K142" s="40"/>
      <c r="L142" s="40"/>
      <c r="M142" s="40"/>
      <c r="N142" s="40"/>
      <c r="O142" s="40"/>
      <c r="P142" s="40"/>
      <c r="Q142" s="40"/>
    </row>
    <row r="143" spans="1:17" x14ac:dyDescent="0.25">
      <c r="A143" s="78" t="s">
        <v>34</v>
      </c>
      <c r="B143" s="253">
        <f>IF(B$31=0,0,B$31/PPA_fec!B$31)</f>
        <v>0.58758586874220742</v>
      </c>
      <c r="C143" s="253">
        <f>IF(C$31=0,0,C$31/PPA_fec!C$31)</f>
        <v>0.57419234966774813</v>
      </c>
      <c r="D143" s="253">
        <f>IF(D$31=0,0,D$31/PPA_fec!D$31)</f>
        <v>0.57262313273559895</v>
      </c>
      <c r="E143" s="253">
        <f>IF(E$31=0,0,E$31/PPA_fec!E$31)</f>
        <v>0.5799780273743802</v>
      </c>
      <c r="F143" s="253">
        <f>IF(F$31=0,0,F$31/PPA_fec!F$31)</f>
        <v>0.57349451384552286</v>
      </c>
      <c r="G143" s="253">
        <f>IF(G$31=0,0,G$31/PPA_fec!G$31)</f>
        <v>0.58167869630019664</v>
      </c>
      <c r="H143" s="253">
        <f>IF(H$31=0,0,H$31/PPA_fec!H$31)</f>
        <v>0.59394893843829744</v>
      </c>
      <c r="I143" s="253">
        <f>IF(I$31=0,0,I$31/PPA_fec!I$31)</f>
        <v>0.58753505343270396</v>
      </c>
      <c r="J143" s="253">
        <f>IF(J$31=0,0,J$31/PPA_fec!J$31)</f>
        <v>0.60072662072199778</v>
      </c>
      <c r="K143" s="253">
        <f>IF(K$31=0,0,K$31/PPA_fec!K$31)</f>
        <v>0.58966853235554062</v>
      </c>
      <c r="L143" s="253">
        <f>IF(L$31=0,0,L$31/PPA_fec!L$31)</f>
        <v>0.60478174183032418</v>
      </c>
      <c r="M143" s="253">
        <f>IF(M$31=0,0,M$31/PPA_fec!M$31)</f>
        <v>0.60432376968288659</v>
      </c>
      <c r="N143" s="253">
        <f>IF(N$31=0,0,N$31/PPA_fec!N$31)</f>
        <v>0.62243110486161979</v>
      </c>
      <c r="O143" s="253">
        <f>IF(O$31=0,0,O$31/PPA_fec!O$31)</f>
        <v>0.61670291263331223</v>
      </c>
      <c r="P143" s="253">
        <f>IF(P$31=0,0,P$31/PPA_fec!P$31)</f>
        <v>0.62793670115811051</v>
      </c>
      <c r="Q143" s="253">
        <f>IF(Q$31=0,0,Q$31/PPA_fec!Q$31)</f>
        <v>0.62983817264954556</v>
      </c>
    </row>
    <row r="144" spans="1:17" x14ac:dyDescent="0.25">
      <c r="A144" s="132" t="s">
        <v>83</v>
      </c>
      <c r="B144" s="252">
        <f>IF(B$32=0,0,B$32/PPA_fec!B$32)</f>
        <v>0.38333234463980748</v>
      </c>
      <c r="C144" s="252">
        <f>IF(C$32=0,0,C$32/PPA_fec!C$32)</f>
        <v>0.38333234463980748</v>
      </c>
      <c r="D144" s="252">
        <f>IF(D$32=0,0,D$32/PPA_fec!D$32)</f>
        <v>0.38333234463980748</v>
      </c>
      <c r="E144" s="252">
        <f>IF(E$32=0,0,E$32/PPA_fec!E$32)</f>
        <v>0.38333234463980748</v>
      </c>
      <c r="F144" s="252">
        <f>IF(F$32=0,0,F$32/PPA_fec!F$32)</f>
        <v>0.38333234463980753</v>
      </c>
      <c r="G144" s="252">
        <f>IF(G$32=0,0,G$32/PPA_fec!G$32)</f>
        <v>0.38801252748932058</v>
      </c>
      <c r="H144" s="252">
        <f>IF(H$32=0,0,H$32/PPA_fec!H$32)</f>
        <v>0.38801252748932064</v>
      </c>
      <c r="I144" s="252">
        <f>IF(I$32=0,0,I$32/PPA_fec!I$32)</f>
        <v>0.38801252748932064</v>
      </c>
      <c r="J144" s="252">
        <f>IF(J$32=0,0,J$32/PPA_fec!J$32)</f>
        <v>0.39527394199338289</v>
      </c>
      <c r="K144" s="252">
        <f>IF(K$32=0,0,K$32/PPA_fec!K$32)</f>
        <v>0.39527394199338289</v>
      </c>
      <c r="L144" s="252">
        <f>IF(L$32=0,0,L$32/PPA_fec!L$32)</f>
        <v>0.39527394199338295</v>
      </c>
      <c r="M144" s="252">
        <f>IF(M$32=0,0,M$32/PPA_fec!M$32)</f>
        <v>0.39527394199338295</v>
      </c>
      <c r="N144" s="252">
        <f>IF(N$32=0,0,N$32/PPA_fec!N$32)</f>
        <v>0.39527394199338289</v>
      </c>
      <c r="O144" s="252">
        <f>IF(O$32=0,0,O$32/PPA_fec!O$32)</f>
        <v>0.39527394199338289</v>
      </c>
      <c r="P144" s="252">
        <f>IF(P$32=0,0,P$32/PPA_fec!P$32)</f>
        <v>0.41010699744945656</v>
      </c>
      <c r="Q144" s="252">
        <f>IF(Q$32=0,0,Q$32/PPA_fec!Q$32)</f>
        <v>0.41010699744945656</v>
      </c>
    </row>
    <row r="145" spans="1:17" x14ac:dyDescent="0.25">
      <c r="A145" s="76" t="s">
        <v>82</v>
      </c>
      <c r="B145" s="251">
        <f>IF(B$33=0,0,B$33/PPA_fec!B$33)</f>
        <v>0.10003499781712896</v>
      </c>
      <c r="C145" s="251">
        <f>IF(C$33=0,0,C$33/PPA_fec!C$33)</f>
        <v>0.10003499781712893</v>
      </c>
      <c r="D145" s="251">
        <f>IF(D$33=0,0,D$33/PPA_fec!D$33)</f>
        <v>0.10003499781712895</v>
      </c>
      <c r="E145" s="251">
        <f>IF(E$33=0,0,E$33/PPA_fec!E$33)</f>
        <v>0.10003499781712893</v>
      </c>
      <c r="F145" s="251">
        <f>IF(F$33=0,0,F$33/PPA_fec!F$33)</f>
        <v>0.10003499781712896</v>
      </c>
      <c r="G145" s="251">
        <f>IF(G$33=0,0,G$33/PPA_fec!G$33)</f>
        <v>0.1012563455267117</v>
      </c>
      <c r="H145" s="251">
        <f>IF(H$33=0,0,H$33/PPA_fec!H$33)</f>
        <v>0.10125634552671169</v>
      </c>
      <c r="I145" s="251">
        <f>IF(I$33=0,0,I$33/PPA_fec!I$33)</f>
        <v>0.10125634552671169</v>
      </c>
      <c r="J145" s="251">
        <f>IF(J$33=0,0,J$33/PPA_fec!J$33)</f>
        <v>0.10315129541607124</v>
      </c>
      <c r="K145" s="251">
        <f>IF(K$33=0,0,K$33/PPA_fec!K$33)</f>
        <v>0.10315129541607122</v>
      </c>
      <c r="L145" s="251">
        <f>IF(L$33=0,0,L$33/PPA_fec!L$33)</f>
        <v>0.10315129541607122</v>
      </c>
      <c r="M145" s="251">
        <f>IF(M$33=0,0,M$33/PPA_fec!M$33)</f>
        <v>0.10315129541607124</v>
      </c>
      <c r="N145" s="251">
        <f>IF(N$33=0,0,N$33/PPA_fec!N$33)</f>
        <v>0.10315129541607124</v>
      </c>
      <c r="O145" s="251">
        <f>IF(O$33=0,0,O$33/PPA_fec!O$33)</f>
        <v>0.10315129541607125</v>
      </c>
      <c r="P145" s="251">
        <f>IF(P$33=0,0,P$33/PPA_fec!P$33)</f>
        <v>0.10702215236544747</v>
      </c>
      <c r="Q145" s="251">
        <f>IF(Q$33=0,0,Q$33/PPA_fec!Q$33)</f>
        <v>0.10702215236544746</v>
      </c>
    </row>
    <row r="146" spans="1:17" x14ac:dyDescent="0.25">
      <c r="A146" s="76" t="s">
        <v>81</v>
      </c>
      <c r="B146" s="251">
        <f>IF(B$34=0,0,B$34/PPA_fec!B$34)</f>
        <v>0.54958305442171584</v>
      </c>
      <c r="C146" s="251">
        <f>IF(C$34=0,0,C$34/PPA_fec!C$34)</f>
        <v>0.54958305442171584</v>
      </c>
      <c r="D146" s="251">
        <f>IF(D$34=0,0,D$34/PPA_fec!D$34)</f>
        <v>0.54958305442171584</v>
      </c>
      <c r="E146" s="251">
        <f>IF(E$34=0,0,E$34/PPA_fec!E$34)</f>
        <v>0.54958305442171584</v>
      </c>
      <c r="F146" s="251">
        <f>IF(F$34=0,0,F$34/PPA_fec!F$34)</f>
        <v>0.54958305442171584</v>
      </c>
      <c r="G146" s="251">
        <f>IF(G$34=0,0,G$34/PPA_fec!G$34)</f>
        <v>0.556293026125524</v>
      </c>
      <c r="H146" s="251">
        <f>IF(H$34=0,0,H$34/PPA_fec!H$34)</f>
        <v>0.55629302612552411</v>
      </c>
      <c r="I146" s="251">
        <f>IF(I$34=0,0,I$34/PPA_fec!I$34)</f>
        <v>0.55629302612552411</v>
      </c>
      <c r="J146" s="251">
        <f>IF(J$34=0,0,J$34/PPA_fec!J$34)</f>
        <v>0.56670370609648912</v>
      </c>
      <c r="K146" s="251">
        <f>IF(K$34=0,0,K$34/PPA_fec!K$34)</f>
        <v>0.56670370609648901</v>
      </c>
      <c r="L146" s="251">
        <f>IF(L$34=0,0,L$34/PPA_fec!L$34)</f>
        <v>0.56670370609648912</v>
      </c>
      <c r="M146" s="251">
        <f>IF(M$34=0,0,M$34/PPA_fec!M$34)</f>
        <v>0.56670370609648901</v>
      </c>
      <c r="N146" s="251">
        <f>IF(N$34=0,0,N$34/PPA_fec!N$34)</f>
        <v>0.56670370609648901</v>
      </c>
      <c r="O146" s="251">
        <f>IF(O$34=0,0,O$34/PPA_fec!O$34)</f>
        <v>0.56670370609648901</v>
      </c>
      <c r="P146" s="251">
        <f>IF(P$34=0,0,P$34/PPA_fec!P$34)</f>
        <v>0.58796983726946783</v>
      </c>
      <c r="Q146" s="251">
        <f>IF(Q$34=0,0,Q$34/PPA_fec!Q$34)</f>
        <v>0.58796983726946794</v>
      </c>
    </row>
    <row r="147" spans="1:17" x14ac:dyDescent="0.25">
      <c r="A147" s="76" t="s">
        <v>80</v>
      </c>
      <c r="B147" s="251">
        <f>IF(B$35=0,0,B$35/PPA_fec!B$35)</f>
        <v>0.38646479399347827</v>
      </c>
      <c r="C147" s="251">
        <f>IF(C$35=0,0,C$35/PPA_fec!C$35)</f>
        <v>0.38646479399347827</v>
      </c>
      <c r="D147" s="251">
        <f>IF(D$35=0,0,D$35/PPA_fec!D$35)</f>
        <v>0.38646479399347833</v>
      </c>
      <c r="E147" s="251">
        <f>IF(E$35=0,0,E$35/PPA_fec!E$35)</f>
        <v>0.38646479399347827</v>
      </c>
      <c r="F147" s="251">
        <f>IF(F$35=0,0,F$35/PPA_fec!F$35)</f>
        <v>0.38646479399347833</v>
      </c>
      <c r="G147" s="251">
        <f>IF(G$35=0,0,G$35/PPA_fec!G$35)</f>
        <v>0.39118322155661134</v>
      </c>
      <c r="H147" s="251">
        <f>IF(H$35=0,0,H$35/PPA_fec!H$35)</f>
        <v>0.39118322155661139</v>
      </c>
      <c r="I147" s="251">
        <f>IF(I$35=0,0,I$35/PPA_fec!I$35)</f>
        <v>0.39118322155661139</v>
      </c>
      <c r="J147" s="251">
        <f>IF(J$35=0,0,J$35/PPA_fec!J$35)</f>
        <v>0.39850397363937801</v>
      </c>
      <c r="K147" s="251">
        <f>IF(K$35=0,0,K$35/PPA_fec!K$35)</f>
        <v>0.39850397363937812</v>
      </c>
      <c r="L147" s="251">
        <f>IF(L$35=0,0,L$35/PPA_fec!L$35)</f>
        <v>0.39850397363937806</v>
      </c>
      <c r="M147" s="251">
        <f>IF(M$35=0,0,M$35/PPA_fec!M$35)</f>
        <v>0.39850397363937801</v>
      </c>
      <c r="N147" s="251">
        <f>IF(N$35=0,0,N$35/PPA_fec!N$35)</f>
        <v>0.39850397363937806</v>
      </c>
      <c r="O147" s="251">
        <f>IF(O$35=0,0,O$35/PPA_fec!O$35)</f>
        <v>0.39850397363937806</v>
      </c>
      <c r="P147" s="251">
        <f>IF(P$35=0,0,P$35/PPA_fec!P$35)</f>
        <v>0.4134582393080154</v>
      </c>
      <c r="Q147" s="251">
        <f>IF(Q$35=0,0,Q$35/PPA_fec!Q$35)</f>
        <v>0.4134582393080154</v>
      </c>
    </row>
    <row r="148" spans="1:17" x14ac:dyDescent="0.25">
      <c r="A148" s="129" t="s">
        <v>79</v>
      </c>
      <c r="B148" s="250">
        <f>IF(B$36=0,0,B$36/PPA_fec!B$36)</f>
        <v>0.61229984495731649</v>
      </c>
      <c r="C148" s="250">
        <f>IF(C$36=0,0,C$36/PPA_fec!C$36)</f>
        <v>0.60762300924995083</v>
      </c>
      <c r="D148" s="250">
        <f>IF(D$36=0,0,D$36/PPA_fec!D$36)</f>
        <v>0.61476792986162687</v>
      </c>
      <c r="E148" s="250">
        <f>IF(E$36=0,0,E$36/PPA_fec!E$36)</f>
        <v>0.63178828171179235</v>
      </c>
      <c r="F148" s="250">
        <f>IF(F$36=0,0,F$36/PPA_fec!F$36)</f>
        <v>0.6259150648171522</v>
      </c>
      <c r="G148" s="250">
        <f>IF(G$36=0,0,G$36/PPA_fec!G$36)</f>
        <v>0.63593191456269582</v>
      </c>
      <c r="H148" s="250">
        <f>IF(H$36=0,0,H$36/PPA_fec!H$36)</f>
        <v>0.62229178129928631</v>
      </c>
      <c r="I148" s="250">
        <f>IF(I$36=0,0,I$36/PPA_fec!I$36)</f>
        <v>0.62081649732665234</v>
      </c>
      <c r="J148" s="250">
        <f>IF(J$36=0,0,J$36/PPA_fec!J$36)</f>
        <v>0.63451597616493394</v>
      </c>
      <c r="K148" s="250">
        <f>IF(K$36=0,0,K$36/PPA_fec!K$36)</f>
        <v>0.64233792673775159</v>
      </c>
      <c r="L148" s="250">
        <f>IF(L$36=0,0,L$36/PPA_fec!L$36)</f>
        <v>0.63116670331515567</v>
      </c>
      <c r="M148" s="250">
        <f>IF(M$36=0,0,M$36/PPA_fec!M$36)</f>
        <v>0.63366142480365162</v>
      </c>
      <c r="N148" s="250">
        <f>IF(N$36=0,0,N$36/PPA_fec!N$36)</f>
        <v>0.64800189428656452</v>
      </c>
      <c r="O148" s="250">
        <f>IF(O$36=0,0,O$36/PPA_fec!O$36)</f>
        <v>0.6496847691203641</v>
      </c>
      <c r="P148" s="250">
        <f>IF(P$36=0,0,P$36/PPA_fec!P$36)</f>
        <v>0.67007181414740413</v>
      </c>
      <c r="Q148" s="250">
        <f>IF(Q$36=0,0,Q$36/PPA_fec!Q$36)</f>
        <v>0.66234846178164253</v>
      </c>
    </row>
    <row r="149" spans="1:17" x14ac:dyDescent="0.25">
      <c r="A149" s="127" t="s">
        <v>238</v>
      </c>
      <c r="B149" s="248">
        <f>IF(B$41=0,0,B$41/PPA_fec!B$41)</f>
        <v>0.5349224098649118</v>
      </c>
      <c r="C149" s="248">
        <f>IF(C$41=0,0,C$41/PPA_fec!C$41)</f>
        <v>0.54354326297031008</v>
      </c>
      <c r="D149" s="248">
        <f>IF(D$41=0,0,D$41/PPA_fec!D$41)</f>
        <v>0.53915762345783647</v>
      </c>
      <c r="E149" s="248">
        <f>IF(E$41=0,0,E$41/PPA_fec!E$41)</f>
        <v>0.54545139080165339</v>
      </c>
      <c r="F149" s="248">
        <f>IF(F$41=0,0,F$41/PPA_fec!F$41)</f>
        <v>0.53620272603284491</v>
      </c>
      <c r="G149" s="248">
        <f>IF(G$41=0,0,G$41/PPA_fec!G$41)</f>
        <v>0.54444216783111532</v>
      </c>
      <c r="H149" s="248">
        <f>IF(H$41=0,0,H$41/PPA_fec!H$41)</f>
        <v>0.54733877640836892</v>
      </c>
      <c r="I149" s="248">
        <f>IF(I$41=0,0,I$41/PPA_fec!I$41)</f>
        <v>0.54917889415987109</v>
      </c>
      <c r="J149" s="248">
        <f>IF(J$41=0,0,J$41/PPA_fec!J$41)</f>
        <v>0.55732639011517826</v>
      </c>
      <c r="K149" s="248">
        <f>IF(K$41=0,0,K$41/PPA_fec!K$41)</f>
        <v>0.55505197224836622</v>
      </c>
      <c r="L149" s="248">
        <f>IF(L$41=0,0,L$41/PPA_fec!L$41)</f>
        <v>0.56531279332158246</v>
      </c>
      <c r="M149" s="248">
        <f>IF(M$41=0,0,M$41/PPA_fec!M$41)</f>
        <v>0.56521381336080623</v>
      </c>
      <c r="N149" s="248">
        <f>IF(N$41=0,0,N$41/PPA_fec!N$41)</f>
        <v>0.57144269330338482</v>
      </c>
      <c r="O149" s="248">
        <f>IF(O$41=0,0,O$41/PPA_fec!O$41)</f>
        <v>0.56077482450395288</v>
      </c>
      <c r="P149" s="248">
        <f>IF(P$41=0,0,P$41/PPA_fec!P$41)</f>
        <v>0.59477748453342283</v>
      </c>
      <c r="Q149" s="248">
        <f>IF(Q$41=0,0,Q$41/PPA_fec!Q$41)</f>
        <v>0.60076666831018632</v>
      </c>
    </row>
    <row r="150" spans="1:17" x14ac:dyDescent="0.25">
      <c r="A150" s="127" t="s">
        <v>237</v>
      </c>
      <c r="B150" s="249">
        <f>IF(B$54=0,0,B$54/PPA_fec!B$54)</f>
        <v>0.59981296371596349</v>
      </c>
      <c r="C150" s="249">
        <f>IF(C$54=0,0,C$54/PPA_fec!C$54)</f>
        <v>0.58359345513615835</v>
      </c>
      <c r="D150" s="249">
        <f>IF(D$54=0,0,D$54/PPA_fec!D$54)</f>
        <v>0.58205960125016354</v>
      </c>
      <c r="E150" s="249">
        <f>IF(E$54=0,0,E$54/PPA_fec!E$54)</f>
        <v>0.58970494681714314</v>
      </c>
      <c r="F150" s="249">
        <f>IF(F$54=0,0,F$54/PPA_fec!F$54)</f>
        <v>0.58318028365548902</v>
      </c>
      <c r="G150" s="249">
        <f>IF(G$54=0,0,G$54/PPA_fec!G$54)</f>
        <v>0.59146681186698979</v>
      </c>
      <c r="H150" s="249">
        <f>IF(H$54=0,0,H$54/PPA_fec!H$54)</f>
        <v>0.60533017027139702</v>
      </c>
      <c r="I150" s="249">
        <f>IF(I$54=0,0,I$54/PPA_fec!I$54)</f>
        <v>0.597848830475186</v>
      </c>
      <c r="J150" s="249">
        <f>IF(J$54=0,0,J$54/PPA_fec!J$54)</f>
        <v>0.61170770166342514</v>
      </c>
      <c r="K150" s="249">
        <f>IF(K$54=0,0,K$54/PPA_fec!K$54)</f>
        <v>0.5992825840038648</v>
      </c>
      <c r="L150" s="249">
        <f>IF(L$54=0,0,L$54/PPA_fec!L$54)</f>
        <v>0.61564228168250978</v>
      </c>
      <c r="M150" s="249">
        <f>IF(M$54=0,0,M$54/PPA_fec!M$54)</f>
        <v>0.61510913663778444</v>
      </c>
      <c r="N150" s="249">
        <f>IF(N$54=0,0,N$54/PPA_fec!N$54)</f>
        <v>0.63493986791312551</v>
      </c>
      <c r="O150" s="249">
        <f>IF(O$54=0,0,O$54/PPA_fec!O$54)</f>
        <v>0.6295490012667746</v>
      </c>
      <c r="P150" s="249">
        <f>IF(P$54=0,0,P$54/PPA_fec!P$54)</f>
        <v>0.63858081916205933</v>
      </c>
      <c r="Q150" s="249">
        <f>IF(Q$54=0,0,Q$54/PPA_fec!Q$54)</f>
        <v>0.63942285085564921</v>
      </c>
    </row>
    <row r="151" spans="1:17" x14ac:dyDescent="0.25">
      <c r="A151" s="72" t="s">
        <v>236</v>
      </c>
      <c r="B151" s="265">
        <f>IF(B$67=0,0,B$67/PPA_fec!B$67)</f>
        <v>0.58663571461989794</v>
      </c>
      <c r="C151" s="265">
        <f>IF(C$67=0,0,C$67/PPA_fec!C$67)</f>
        <v>0.56808202710540046</v>
      </c>
      <c r="D151" s="265">
        <f>IF(D$67=0,0,D$67/PPA_fec!D$67)</f>
        <v>0.56699169494618895</v>
      </c>
      <c r="E151" s="265">
        <f>IF(E$67=0,0,E$67/PPA_fec!E$67)</f>
        <v>0.5743036926833367</v>
      </c>
      <c r="F151" s="265">
        <f>IF(F$67=0,0,F$67/PPA_fec!F$67)</f>
        <v>0.56863602872785513</v>
      </c>
      <c r="G151" s="265">
        <f>IF(G$67=0,0,G$67/PPA_fec!G$67)</f>
        <v>0.57655620175889644</v>
      </c>
      <c r="H151" s="265">
        <f>IF(H$67=0,0,H$67/PPA_fec!H$67)</f>
        <v>0.5907852816757162</v>
      </c>
      <c r="I151" s="265">
        <f>IF(I$67=0,0,I$67/PPA_fec!I$67)</f>
        <v>0.58265543012254228</v>
      </c>
      <c r="J151" s="265">
        <f>IF(J$67=0,0,J$67/PPA_fec!J$67)</f>
        <v>0.59666869529174982</v>
      </c>
      <c r="K151" s="265">
        <f>IF(K$67=0,0,K$67/PPA_fec!K$67)</f>
        <v>0.58380920229992472</v>
      </c>
      <c r="L151" s="265">
        <f>IF(L$67=0,0,L$67/PPA_fec!L$67)</f>
        <v>0.59978872108363601</v>
      </c>
      <c r="M151" s="265">
        <f>IF(M$67=0,0,M$67/PPA_fec!M$67)</f>
        <v>0.59924442531062627</v>
      </c>
      <c r="N151" s="265">
        <f>IF(N$67=0,0,N$67/PPA_fec!N$67)</f>
        <v>0.61907433160579273</v>
      </c>
      <c r="O151" s="265">
        <f>IF(O$67=0,0,O$67/PPA_fec!O$67)</f>
        <v>0.61480758620375964</v>
      </c>
      <c r="P151" s="265">
        <f>IF(P$67=0,0,P$67/PPA_fec!P$67)</f>
        <v>0.62138957781619963</v>
      </c>
      <c r="Q151" s="265">
        <f>IF(Q$67=0,0,Q$67/PPA_fec!Q$67)</f>
        <v>0.62184598766045807</v>
      </c>
    </row>
    <row r="152" spans="1:17" x14ac:dyDescent="0.25">
      <c r="A152" s="40"/>
      <c r="B152" s="32"/>
      <c r="C152" s="40"/>
      <c r="D152" s="40"/>
      <c r="E152" s="40"/>
      <c r="F152" s="40"/>
      <c r="G152" s="40"/>
      <c r="H152" s="40"/>
      <c r="I152" s="40"/>
      <c r="J152" s="40"/>
      <c r="K152" s="40"/>
      <c r="L152" s="40"/>
      <c r="M152" s="40"/>
      <c r="N152" s="40"/>
      <c r="O152" s="40"/>
      <c r="P152" s="40"/>
      <c r="Q152" s="40"/>
    </row>
    <row r="153" spans="1:17" x14ac:dyDescent="0.25">
      <c r="A153" s="78" t="s">
        <v>55</v>
      </c>
      <c r="B153" s="253">
        <f>IF(B$81=0,0,B$81/PPA_fec!B$81)</f>
        <v>0.41183197598558119</v>
      </c>
      <c r="C153" s="253">
        <f>IF(C$81=0,0,C$81/PPA_fec!C$81)</f>
        <v>0.41121960262050827</v>
      </c>
      <c r="D153" s="253">
        <f>IF(D$81=0,0,D$81/PPA_fec!D$81)</f>
        <v>0.41215514095281697</v>
      </c>
      <c r="E153" s="253">
        <f>IF(E$81=0,0,E$81/PPA_fec!E$81)</f>
        <v>0.41704505214495258</v>
      </c>
      <c r="F153" s="253">
        <f>IF(F$81=0,0,F$81/PPA_fec!F$81)</f>
        <v>0.41627108864185652</v>
      </c>
      <c r="G153" s="253">
        <f>IF(G$81=0,0,G$81/PPA_fec!G$81)</f>
        <v>0.42087708205622654</v>
      </c>
      <c r="H153" s="253">
        <f>IF(H$81=0,0,H$81/PPA_fec!H$81)</f>
        <v>0.4314484427704508</v>
      </c>
      <c r="I153" s="253">
        <f>IF(I$81=0,0,I$81/PPA_fec!I$81)</f>
        <v>0.43526684552289413</v>
      </c>
      <c r="J153" s="253">
        <f>IF(J$81=0,0,J$81/PPA_fec!J$81)</f>
        <v>0.43979633681804975</v>
      </c>
      <c r="K153" s="253">
        <f>IF(K$81=0,0,K$81/PPA_fec!K$81)</f>
        <v>0.44085599933844244</v>
      </c>
      <c r="L153" s="253">
        <f>IF(L$81=0,0,L$81/PPA_fec!L$81)</f>
        <v>0.44493910777471596</v>
      </c>
      <c r="M153" s="253">
        <f>IF(M$81=0,0,M$81/PPA_fec!M$81)</f>
        <v>0.4452813801409079</v>
      </c>
      <c r="N153" s="253">
        <f>IF(N$81=0,0,N$81/PPA_fec!N$81)</f>
        <v>0.46117974309855153</v>
      </c>
      <c r="O153" s="253">
        <f>IF(O$81=0,0,O$81/PPA_fec!O$81)</f>
        <v>0.46141782290100919</v>
      </c>
      <c r="P153" s="253">
        <f>IF(P$81=0,0,P$81/PPA_fec!P$81)</f>
        <v>0.46866807932829535</v>
      </c>
      <c r="Q153" s="253">
        <f>IF(Q$81=0,0,Q$81/PPA_fec!Q$81)</f>
        <v>0.46759714862504886</v>
      </c>
    </row>
    <row r="154" spans="1:17" x14ac:dyDescent="0.25">
      <c r="A154" s="132" t="s">
        <v>83</v>
      </c>
      <c r="B154" s="282">
        <f>IF(B$82=0,0,B$82/PPA_fec!B$82)</f>
        <v>0.29745372754533334</v>
      </c>
      <c r="C154" s="282">
        <f>IF(C$82=0,0,C$82/PPA_fec!C$82)</f>
        <v>0.29745372754533339</v>
      </c>
      <c r="D154" s="282">
        <f>IF(D$82=0,0,D$82/PPA_fec!D$82)</f>
        <v>0.29745372754533339</v>
      </c>
      <c r="E154" s="282">
        <f>IF(E$82=0,0,E$82/PPA_fec!E$82)</f>
        <v>0.29936407284795757</v>
      </c>
      <c r="F154" s="282">
        <f>IF(F$82=0,0,F$82/PPA_fec!F$82)</f>
        <v>0.29936407284795757</v>
      </c>
      <c r="G154" s="282">
        <f>IF(G$82=0,0,G$82/PPA_fec!G$82)</f>
        <v>0.30245185432881005</v>
      </c>
      <c r="H154" s="282">
        <f>IF(H$82=0,0,H$82/PPA_fec!H$82)</f>
        <v>0.31137600576406693</v>
      </c>
      <c r="I154" s="282">
        <f>IF(I$82=0,0,I$82/PPA_fec!I$82)</f>
        <v>0.31427726292953434</v>
      </c>
      <c r="J154" s="282">
        <f>IF(J$82=0,0,J$82/PPA_fec!J$82)</f>
        <v>0.31734412490857133</v>
      </c>
      <c r="K154" s="282">
        <f>IF(K$82=0,0,K$82/PPA_fec!K$82)</f>
        <v>0.31734412490857133</v>
      </c>
      <c r="L154" s="282">
        <f>IF(L$82=0,0,L$82/PPA_fec!L$82)</f>
        <v>0.32138657044281926</v>
      </c>
      <c r="M154" s="282">
        <f>IF(M$82=0,0,M$82/PPA_fec!M$82)</f>
        <v>0.32138657044281926</v>
      </c>
      <c r="N154" s="282">
        <f>IF(N$82=0,0,N$82/PPA_fec!N$82)</f>
        <v>0.33139709226480052</v>
      </c>
      <c r="O154" s="282">
        <f>IF(O$82=0,0,O$82/PPA_fec!O$82)</f>
        <v>0.33139709226480046</v>
      </c>
      <c r="P154" s="282">
        <f>IF(P$82=0,0,P$82/PPA_fec!P$82)</f>
        <v>0.33700199440094875</v>
      </c>
      <c r="Q154" s="282">
        <f>IF(Q$82=0,0,Q$82/PPA_fec!Q$82)</f>
        <v>0.33700199440094875</v>
      </c>
    </row>
    <row r="155" spans="1:17" x14ac:dyDescent="0.25">
      <c r="A155" s="76" t="s">
        <v>82</v>
      </c>
      <c r="B155" s="281">
        <f>IF(B$83=0,0,B$83/PPA_fec!B$83)</f>
        <v>7.7956881817978399E-2</v>
      </c>
      <c r="C155" s="281">
        <f>IF(C$83=0,0,C$83/PPA_fec!C$83)</f>
        <v>7.7956881817978399E-2</v>
      </c>
      <c r="D155" s="281">
        <f>IF(D$83=0,0,D$83/PPA_fec!D$83)</f>
        <v>7.7956881817978399E-2</v>
      </c>
      <c r="E155" s="281">
        <f>IF(E$83=0,0,E$83/PPA_fec!E$83)</f>
        <v>7.8457546456533009E-2</v>
      </c>
      <c r="F155" s="281">
        <f>IF(F$83=0,0,F$83/PPA_fec!F$83)</f>
        <v>7.8457546456533009E-2</v>
      </c>
      <c r="G155" s="281">
        <f>IF(G$83=0,0,G$83/PPA_fec!G$83)</f>
        <v>7.9266794395595627E-2</v>
      </c>
      <c r="H155" s="281">
        <f>IF(H$83=0,0,H$83/PPA_fec!H$83)</f>
        <v>8.1605642271213669E-2</v>
      </c>
      <c r="I155" s="281">
        <f>IF(I$83=0,0,I$83/PPA_fec!I$83)</f>
        <v>8.2366005786703417E-2</v>
      </c>
      <c r="J155" s="281">
        <f>IF(J$83=0,0,J$83/PPA_fec!J$83)</f>
        <v>8.3169771128038389E-2</v>
      </c>
      <c r="K155" s="281">
        <f>IF(K$83=0,0,K$83/PPA_fec!K$83)</f>
        <v>8.3169771128038403E-2</v>
      </c>
      <c r="L155" s="281">
        <f>IF(L$83=0,0,L$83/PPA_fec!L$83)</f>
        <v>8.4229218092679178E-2</v>
      </c>
      <c r="M155" s="281">
        <f>IF(M$83=0,0,M$83/PPA_fec!M$83)</f>
        <v>8.4229218092679164E-2</v>
      </c>
      <c r="N155" s="281">
        <f>IF(N$83=0,0,N$83/PPA_fec!N$83)</f>
        <v>8.6852782682211999E-2</v>
      </c>
      <c r="O155" s="281">
        <f>IF(O$83=0,0,O$83/PPA_fec!O$83)</f>
        <v>8.6852782682212012E-2</v>
      </c>
      <c r="P155" s="281">
        <f>IF(P$83=0,0,P$83/PPA_fec!P$83)</f>
        <v>8.8321719370398066E-2</v>
      </c>
      <c r="Q155" s="281">
        <f>IF(Q$83=0,0,Q$83/PPA_fec!Q$83)</f>
        <v>8.832171937039808E-2</v>
      </c>
    </row>
    <row r="156" spans="1:17" x14ac:dyDescent="0.25">
      <c r="A156" s="76" t="s">
        <v>81</v>
      </c>
      <c r="B156" s="281">
        <f>IF(B$84=0,0,B$84/PPA_fec!B$84)</f>
        <v>0.4381591243317251</v>
      </c>
      <c r="C156" s="281">
        <f>IF(C$84=0,0,C$84/PPA_fec!C$84)</f>
        <v>0.43815912433172505</v>
      </c>
      <c r="D156" s="281">
        <f>IF(D$84=0,0,D$84/PPA_fec!D$84)</f>
        <v>0.4381591243317251</v>
      </c>
      <c r="E156" s="281">
        <f>IF(E$84=0,0,E$84/PPA_fec!E$84)</f>
        <v>0.44097312579634435</v>
      </c>
      <c r="F156" s="281">
        <f>IF(F$84=0,0,F$84/PPA_fec!F$84)</f>
        <v>0.4409731257963444</v>
      </c>
      <c r="G156" s="281">
        <f>IF(G$84=0,0,G$84/PPA_fec!G$84)</f>
        <v>0.4455215294789705</v>
      </c>
      <c r="H156" s="281">
        <f>IF(H$84=0,0,H$84/PPA_fec!H$84)</f>
        <v>0.45866709807057582</v>
      </c>
      <c r="I156" s="281">
        <f>IF(I$84=0,0,I$84/PPA_fec!I$84)</f>
        <v>0.46294074530160123</v>
      </c>
      <c r="J156" s="281">
        <f>IF(J$84=0,0,J$84/PPA_fec!J$84)</f>
        <v>0.46745833386998226</v>
      </c>
      <c r="K156" s="281">
        <f>IF(K$84=0,0,K$84/PPA_fec!K$84)</f>
        <v>0.4674583338699822</v>
      </c>
      <c r="L156" s="281">
        <f>IF(L$84=0,0,L$84/PPA_fec!L$84)</f>
        <v>0.4734129891034583</v>
      </c>
      <c r="M156" s="281">
        <f>IF(M$84=0,0,M$84/PPA_fec!M$84)</f>
        <v>0.47341298910345836</v>
      </c>
      <c r="N156" s="281">
        <f>IF(N$84=0,0,N$84/PPA_fec!N$84)</f>
        <v>0.48815881700690739</v>
      </c>
      <c r="O156" s="281">
        <f>IF(O$84=0,0,O$84/PPA_fec!O$84)</f>
        <v>0.48815881700690739</v>
      </c>
      <c r="P156" s="281">
        <f>IF(P$84=0,0,P$84/PPA_fec!P$84)</f>
        <v>0.49641502220630418</v>
      </c>
      <c r="Q156" s="281">
        <f>IF(Q$84=0,0,Q$84/PPA_fec!Q$84)</f>
        <v>0.49641502220630418</v>
      </c>
    </row>
    <row r="157" spans="1:17" x14ac:dyDescent="0.25">
      <c r="A157" s="76" t="s">
        <v>80</v>
      </c>
      <c r="B157" s="281">
        <f>IF(B$85=0,0,B$85/PPA_fec!B$85)</f>
        <v>0.30786396774258196</v>
      </c>
      <c r="C157" s="281">
        <f>IF(C$85=0,0,C$85/PPA_fec!C$85)</f>
        <v>0.30786396774258196</v>
      </c>
      <c r="D157" s="281">
        <f>IF(D$85=0,0,D$85/PPA_fec!D$85)</f>
        <v>0.30786396774258196</v>
      </c>
      <c r="E157" s="281">
        <f>IF(E$85=0,0,E$85/PPA_fec!E$85)</f>
        <v>0.30984117101879455</v>
      </c>
      <c r="F157" s="281">
        <f>IF(F$85=0,0,F$85/PPA_fec!F$85)</f>
        <v>0.30984117101879455</v>
      </c>
      <c r="G157" s="281">
        <f>IF(G$85=0,0,G$85/PPA_fec!G$85)</f>
        <v>0.31303701820505125</v>
      </c>
      <c r="H157" s="281">
        <f>IF(H$85=0,0,H$85/PPA_fec!H$85)</f>
        <v>0.32227349573137554</v>
      </c>
      <c r="I157" s="281">
        <f>IF(I$85=0,0,I$85/PPA_fec!I$85)</f>
        <v>0.32527629065270075</v>
      </c>
      <c r="J157" s="281">
        <f>IF(J$85=0,0,J$85/PPA_fec!J$85)</f>
        <v>0.32845048619960737</v>
      </c>
      <c r="K157" s="281">
        <f>IF(K$85=0,0,K$85/PPA_fec!K$85)</f>
        <v>0.32845048619960748</v>
      </c>
      <c r="L157" s="281">
        <f>IF(L$85=0,0,L$85/PPA_fec!L$85)</f>
        <v>0.33263440862622146</v>
      </c>
      <c r="M157" s="281">
        <f>IF(M$85=0,0,M$85/PPA_fec!M$85)</f>
        <v>0.33263440862622146</v>
      </c>
      <c r="N157" s="281">
        <f>IF(N$85=0,0,N$85/PPA_fec!N$85)</f>
        <v>0.34299527716440154</v>
      </c>
      <c r="O157" s="281">
        <f>IF(O$85=0,0,O$85/PPA_fec!O$85)</f>
        <v>0.34299527716440159</v>
      </c>
      <c r="P157" s="281">
        <f>IF(P$85=0,0,P$85/PPA_fec!P$85)</f>
        <v>0.34879633881080668</v>
      </c>
      <c r="Q157" s="281">
        <f>IF(Q$85=0,0,Q$85/PPA_fec!Q$85)</f>
        <v>0.34879633881080668</v>
      </c>
    </row>
    <row r="158" spans="1:17" x14ac:dyDescent="0.25">
      <c r="A158" s="129" t="s">
        <v>79</v>
      </c>
      <c r="B158" s="280">
        <f>IF(B$86=0,0,B$86/PPA_fec!B$86)</f>
        <v>0.49536603325990447</v>
      </c>
      <c r="C158" s="280">
        <f>IF(C$86=0,0,C$86/PPA_fec!C$86)</f>
        <v>0.4915823550969165</v>
      </c>
      <c r="D158" s="280">
        <f>IF(D$86=0,0,D$86/PPA_fec!D$86)</f>
        <v>0.49736277625905101</v>
      </c>
      <c r="E158" s="280">
        <f>IF(E$86=0,0,E$86/PPA_fec!E$86)</f>
        <v>0.51441533210694901</v>
      </c>
      <c r="F158" s="280">
        <f>IF(F$86=0,0,F$86/PPA_fec!F$86)</f>
        <v>0.5096332351500279</v>
      </c>
      <c r="G158" s="280">
        <f>IF(G$86=0,0,G$86/PPA_fec!G$86)</f>
        <v>0.51681992566174917</v>
      </c>
      <c r="H158" s="280">
        <f>IF(H$86=0,0,H$86/PPA_fec!H$86)</f>
        <v>0.5206568487605483</v>
      </c>
      <c r="I158" s="280">
        <f>IF(I$86=0,0,I$86/PPA_fec!I$86)</f>
        <v>0.52426225147952665</v>
      </c>
      <c r="J158" s="280">
        <f>IF(J$86=0,0,J$86/PPA_fec!J$86)</f>
        <v>0.5311203765862651</v>
      </c>
      <c r="K158" s="280">
        <f>IF(K$86=0,0,K$86/PPA_fec!K$86)</f>
        <v>0.53766772525821438</v>
      </c>
      <c r="L158" s="280">
        <f>IF(L$86=0,0,L$86/PPA_fec!L$86)</f>
        <v>0.53504676777337512</v>
      </c>
      <c r="M158" s="280">
        <f>IF(M$86=0,0,M$86/PPA_fec!M$86)</f>
        <v>0.53716156987225594</v>
      </c>
      <c r="N158" s="280">
        <f>IF(N$86=0,0,N$86/PPA_fec!N$86)</f>
        <v>0.56642825442061417</v>
      </c>
      <c r="O158" s="280">
        <f>IF(O$86=0,0,O$86/PPA_fec!O$86)</f>
        <v>0.56789928076007712</v>
      </c>
      <c r="P158" s="280">
        <f>IF(P$86=0,0,P$86/PPA_fec!P$86)</f>
        <v>0.57408310539410357</v>
      </c>
      <c r="Q158" s="280">
        <f>IF(Q$86=0,0,Q$86/PPA_fec!Q$86)</f>
        <v>0.56746613387466882</v>
      </c>
    </row>
    <row r="159" spans="1:17" x14ac:dyDescent="0.25">
      <c r="A159" s="72" t="s">
        <v>235</v>
      </c>
      <c r="B159" s="279">
        <f>IF(B$91=0,0,B$91/PPA_fec!B$91)</f>
        <v>0.40659837533368404</v>
      </c>
      <c r="C159" s="279">
        <f>IF(C$91=0,0,C$91/PPA_fec!C$91)</f>
        <v>0.40659837533368398</v>
      </c>
      <c r="D159" s="279">
        <f>IF(D$91=0,0,D$91/PPA_fec!D$91)</f>
        <v>0.40659837533368404</v>
      </c>
      <c r="E159" s="279">
        <f>IF(E$91=0,0,E$91/PPA_fec!E$91)</f>
        <v>0.40920968332697499</v>
      </c>
      <c r="F159" s="279">
        <f>IF(F$91=0,0,F$91/PPA_fec!F$91)</f>
        <v>0.40920968332697494</v>
      </c>
      <c r="G159" s="279">
        <f>IF(G$91=0,0,G$91/PPA_fec!G$91)</f>
        <v>0.41343046396354882</v>
      </c>
      <c r="H159" s="279">
        <f>IF(H$91=0,0,H$91/PPA_fec!H$91)</f>
        <v>0.42562915283106084</v>
      </c>
      <c r="I159" s="279">
        <f>IF(I$91=0,0,I$91/PPA_fec!I$91)</f>
        <v>0.42959496781559309</v>
      </c>
      <c r="J159" s="279">
        <f>IF(J$91=0,0,J$91/PPA_fec!J$91)</f>
        <v>0.43378715296095838</v>
      </c>
      <c r="K159" s="279">
        <f>IF(K$91=0,0,K$91/PPA_fec!K$91)</f>
        <v>0.43378715296095843</v>
      </c>
      <c r="L159" s="279">
        <f>IF(L$91=0,0,L$91/PPA_fec!L$91)</f>
        <v>0.43931289237651044</v>
      </c>
      <c r="M159" s="279">
        <f>IF(M$91=0,0,M$91/PPA_fec!M$91)</f>
        <v>0.4393128923765105</v>
      </c>
      <c r="N159" s="279">
        <f>IF(N$91=0,0,N$91/PPA_fec!N$91)</f>
        <v>0.45299657333976096</v>
      </c>
      <c r="O159" s="279">
        <f>IF(O$91=0,0,O$91/PPA_fec!O$91)</f>
        <v>0.4529965733397609</v>
      </c>
      <c r="P159" s="279">
        <f>IF(P$91=0,0,P$91/PPA_fec!P$91)</f>
        <v>0.46065808130359992</v>
      </c>
      <c r="Q159" s="279">
        <f>IF(Q$91=0,0,Q$91/PPA_fec!Q$91)</f>
        <v>0.46065808130359992</v>
      </c>
    </row>
  </sheetData>
  <pageMargins left="0.39370078740157483" right="0.39370078740157483" top="0.39370078740157483" bottom="0.39370078740157483" header="0.31496062992125984" footer="0.31496062992125984"/>
  <pageSetup paperSize="9" scale="45" orientation="portrait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3">
    <tabColor theme="4" tint="0.39997558519241921"/>
    <pageSetUpPr fitToPage="1"/>
  </sheetPr>
  <dimension ref="A1:Q159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2" width="9.7109375" style="14" customWidth="1"/>
    <col min="3" max="17" width="9.7109375" style="13" customWidth="1"/>
    <col min="18" max="16384" width="9.140625" style="13"/>
  </cols>
  <sheetData>
    <row r="1" spans="1:17" ht="12.75" x14ac:dyDescent="0.25">
      <c r="A1" s="12" t="s">
        <v>374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2" spans="1:17" x14ac:dyDescent="0.25">
      <c r="A2" s="40"/>
      <c r="B2" s="32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</row>
    <row r="3" spans="1:17" ht="12.75" x14ac:dyDescent="0.25">
      <c r="A3" s="80" t="s">
        <v>135</v>
      </c>
      <c r="B3" s="233"/>
      <c r="C3" s="233"/>
      <c r="D3" s="233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3"/>
      <c r="Q3" s="233"/>
    </row>
    <row r="4" spans="1:17" x14ac:dyDescent="0.25">
      <c r="A4" s="40"/>
      <c r="B4" s="32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</row>
    <row r="5" spans="1:17" ht="12.75" x14ac:dyDescent="0.25">
      <c r="A5" s="97" t="s">
        <v>35</v>
      </c>
      <c r="B5" s="96">
        <v>258.14269421672378</v>
      </c>
      <c r="C5" s="96">
        <v>2.453527128362389</v>
      </c>
      <c r="D5" s="96">
        <v>2.0727437553981312</v>
      </c>
      <c r="E5" s="96">
        <v>6.3719432345472242</v>
      </c>
      <c r="F5" s="96">
        <v>3.1475111245193679</v>
      </c>
      <c r="G5" s="96">
        <v>7.1700438269943803</v>
      </c>
      <c r="H5" s="96">
        <v>2.6909378798528034</v>
      </c>
      <c r="I5" s="96">
        <v>2.976348074214775</v>
      </c>
      <c r="J5" s="96">
        <v>2.8167910610734146</v>
      </c>
      <c r="K5" s="96">
        <v>2.8337108599288627</v>
      </c>
      <c r="L5" s="96">
        <v>2.9722864542302578</v>
      </c>
      <c r="M5" s="96">
        <v>2.8643674961232977</v>
      </c>
      <c r="N5" s="96">
        <v>1.9432470341897863</v>
      </c>
      <c r="O5" s="96">
        <v>1.8452696775080977</v>
      </c>
      <c r="P5" s="96">
        <v>2.0680661049640587</v>
      </c>
      <c r="Q5" s="96">
        <v>2.6547138602955718</v>
      </c>
    </row>
    <row r="6" spans="1:17" x14ac:dyDescent="0.25">
      <c r="A6" s="132" t="s">
        <v>83</v>
      </c>
      <c r="B6" s="160">
        <v>0</v>
      </c>
      <c r="C6" s="160">
        <v>0</v>
      </c>
      <c r="D6" s="160">
        <v>0</v>
      </c>
      <c r="E6" s="160">
        <v>0</v>
      </c>
      <c r="F6" s="160">
        <v>0</v>
      </c>
      <c r="G6" s="160">
        <v>0</v>
      </c>
      <c r="H6" s="160">
        <v>0</v>
      </c>
      <c r="I6" s="160">
        <v>0</v>
      </c>
      <c r="J6" s="160">
        <v>0</v>
      </c>
      <c r="K6" s="160">
        <v>0</v>
      </c>
      <c r="L6" s="160">
        <v>0</v>
      </c>
      <c r="M6" s="160">
        <v>0</v>
      </c>
      <c r="N6" s="160">
        <v>0</v>
      </c>
      <c r="O6" s="160">
        <v>0</v>
      </c>
      <c r="P6" s="160">
        <v>0</v>
      </c>
      <c r="Q6" s="160">
        <v>0</v>
      </c>
    </row>
    <row r="7" spans="1:17" x14ac:dyDescent="0.25">
      <c r="A7" s="76" t="s">
        <v>82</v>
      </c>
      <c r="B7" s="159">
        <v>0</v>
      </c>
      <c r="C7" s="159">
        <v>0</v>
      </c>
      <c r="D7" s="159">
        <v>0</v>
      </c>
      <c r="E7" s="159">
        <v>0</v>
      </c>
      <c r="F7" s="159">
        <v>0</v>
      </c>
      <c r="G7" s="159">
        <v>0</v>
      </c>
      <c r="H7" s="159">
        <v>0</v>
      </c>
      <c r="I7" s="159">
        <v>0</v>
      </c>
      <c r="J7" s="159">
        <v>0</v>
      </c>
      <c r="K7" s="159">
        <v>0</v>
      </c>
      <c r="L7" s="159">
        <v>0</v>
      </c>
      <c r="M7" s="159">
        <v>0</v>
      </c>
      <c r="N7" s="159">
        <v>0</v>
      </c>
      <c r="O7" s="159">
        <v>0</v>
      </c>
      <c r="P7" s="159">
        <v>0</v>
      </c>
      <c r="Q7" s="159">
        <v>0</v>
      </c>
    </row>
    <row r="8" spans="1:17" x14ac:dyDescent="0.25">
      <c r="A8" s="76" t="s">
        <v>81</v>
      </c>
      <c r="B8" s="159">
        <v>0</v>
      </c>
      <c r="C8" s="159">
        <v>0</v>
      </c>
      <c r="D8" s="159">
        <v>0</v>
      </c>
      <c r="E8" s="159">
        <v>0</v>
      </c>
      <c r="F8" s="159">
        <v>0</v>
      </c>
      <c r="G8" s="159">
        <v>0</v>
      </c>
      <c r="H8" s="159">
        <v>0</v>
      </c>
      <c r="I8" s="159">
        <v>0</v>
      </c>
      <c r="J8" s="159">
        <v>0</v>
      </c>
      <c r="K8" s="159">
        <v>0</v>
      </c>
      <c r="L8" s="159">
        <v>0</v>
      </c>
      <c r="M8" s="159">
        <v>0</v>
      </c>
      <c r="N8" s="159">
        <v>0</v>
      </c>
      <c r="O8" s="159">
        <v>0</v>
      </c>
      <c r="P8" s="159">
        <v>0</v>
      </c>
      <c r="Q8" s="159">
        <v>0</v>
      </c>
    </row>
    <row r="9" spans="1:17" x14ac:dyDescent="0.25">
      <c r="A9" s="76" t="s">
        <v>80</v>
      </c>
      <c r="B9" s="159">
        <v>0</v>
      </c>
      <c r="C9" s="159">
        <v>0</v>
      </c>
      <c r="D9" s="159">
        <v>0</v>
      </c>
      <c r="E9" s="159">
        <v>0</v>
      </c>
      <c r="F9" s="159">
        <v>0</v>
      </c>
      <c r="G9" s="159">
        <v>0</v>
      </c>
      <c r="H9" s="159">
        <v>0</v>
      </c>
      <c r="I9" s="159">
        <v>0</v>
      </c>
      <c r="J9" s="159">
        <v>0</v>
      </c>
      <c r="K9" s="159">
        <v>0</v>
      </c>
      <c r="L9" s="159">
        <v>0</v>
      </c>
      <c r="M9" s="159">
        <v>0</v>
      </c>
      <c r="N9" s="159">
        <v>0</v>
      </c>
      <c r="O9" s="159">
        <v>0</v>
      </c>
      <c r="P9" s="159">
        <v>0</v>
      </c>
      <c r="Q9" s="159">
        <v>0</v>
      </c>
    </row>
    <row r="10" spans="1:17" x14ac:dyDescent="0.25">
      <c r="A10" s="129" t="s">
        <v>79</v>
      </c>
      <c r="B10" s="158">
        <v>1.1727047045631147</v>
      </c>
      <c r="C10" s="158">
        <v>2.453527128362389</v>
      </c>
      <c r="D10" s="158">
        <v>2.0727437553981312</v>
      </c>
      <c r="E10" s="158">
        <v>1.8480141790694793</v>
      </c>
      <c r="F10" s="158">
        <v>2.001009552888902</v>
      </c>
      <c r="G10" s="158">
        <v>2.0975072982412271</v>
      </c>
      <c r="H10" s="158">
        <v>2.6909378798528034</v>
      </c>
      <c r="I10" s="158">
        <v>2.976348074214775</v>
      </c>
      <c r="J10" s="158">
        <v>2.8167910610734146</v>
      </c>
      <c r="K10" s="158">
        <v>2.8337108599288627</v>
      </c>
      <c r="L10" s="158">
        <v>2.9722864542302578</v>
      </c>
      <c r="M10" s="158">
        <v>2.8643674961232977</v>
      </c>
      <c r="N10" s="158">
        <v>1.9432470341897863</v>
      </c>
      <c r="O10" s="158">
        <v>1.8452696775080977</v>
      </c>
      <c r="P10" s="158">
        <v>2.0680661049640587</v>
      </c>
      <c r="Q10" s="158">
        <v>2.6547138602955718</v>
      </c>
    </row>
    <row r="11" spans="1:17" x14ac:dyDescent="0.25">
      <c r="A11" s="92" t="s">
        <v>125</v>
      </c>
      <c r="B11" s="91">
        <v>2.6529541083048964E-2</v>
      </c>
      <c r="C11" s="91">
        <v>4.4034988999236094E-2</v>
      </c>
      <c r="D11" s="91">
        <v>4.2659895734617419E-2</v>
      </c>
      <c r="E11" s="91">
        <v>0</v>
      </c>
      <c r="F11" s="91">
        <v>0</v>
      </c>
      <c r="G11" s="91">
        <v>0</v>
      </c>
      <c r="H11" s="91">
        <v>0</v>
      </c>
      <c r="I11" s="91">
        <v>0</v>
      </c>
      <c r="J11" s="91">
        <v>0</v>
      </c>
      <c r="K11" s="91">
        <v>0</v>
      </c>
      <c r="L11" s="91">
        <v>0</v>
      </c>
      <c r="M11" s="91">
        <v>0</v>
      </c>
      <c r="N11" s="91">
        <v>0</v>
      </c>
      <c r="O11" s="91">
        <v>0</v>
      </c>
      <c r="P11" s="91">
        <v>0</v>
      </c>
      <c r="Q11" s="91">
        <v>0</v>
      </c>
    </row>
    <row r="12" spans="1:17" x14ac:dyDescent="0.25">
      <c r="A12" s="92" t="s">
        <v>26</v>
      </c>
      <c r="B12" s="91">
        <v>1.1461751634800657</v>
      </c>
      <c r="C12" s="91">
        <v>2.4094921393631528</v>
      </c>
      <c r="D12" s="91">
        <v>2.0300838596635136</v>
      </c>
      <c r="E12" s="91">
        <v>1.8480141790694793</v>
      </c>
      <c r="F12" s="91">
        <v>2.001009552888902</v>
      </c>
      <c r="G12" s="91">
        <v>2.0975072982412271</v>
      </c>
      <c r="H12" s="91">
        <v>2.6909378798528034</v>
      </c>
      <c r="I12" s="91">
        <v>2.976348074214775</v>
      </c>
      <c r="J12" s="91">
        <v>2.8167910610734146</v>
      </c>
      <c r="K12" s="91">
        <v>2.8337108599288627</v>
      </c>
      <c r="L12" s="91">
        <v>2.9722864542302578</v>
      </c>
      <c r="M12" s="91">
        <v>2.8643674961232977</v>
      </c>
      <c r="N12" s="91">
        <v>1.9432470341897863</v>
      </c>
      <c r="O12" s="91">
        <v>1.8452696775080977</v>
      </c>
      <c r="P12" s="91">
        <v>2.0680661049640587</v>
      </c>
      <c r="Q12" s="91">
        <v>2.6547138602955718</v>
      </c>
    </row>
    <row r="13" spans="1:17" x14ac:dyDescent="0.25">
      <c r="A13" s="92" t="s">
        <v>126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2" t="s">
        <v>21</v>
      </c>
      <c r="B14" s="157">
        <v>0</v>
      </c>
      <c r="C14" s="157">
        <v>0</v>
      </c>
      <c r="D14" s="157">
        <v>0</v>
      </c>
      <c r="E14" s="157">
        <v>0</v>
      </c>
      <c r="F14" s="157">
        <v>0</v>
      </c>
      <c r="G14" s="157">
        <v>0</v>
      </c>
      <c r="H14" s="157">
        <v>0</v>
      </c>
      <c r="I14" s="157">
        <v>0</v>
      </c>
      <c r="J14" s="157">
        <v>0</v>
      </c>
      <c r="K14" s="157">
        <v>0</v>
      </c>
      <c r="L14" s="157">
        <v>0</v>
      </c>
      <c r="M14" s="157">
        <v>0</v>
      </c>
      <c r="N14" s="157">
        <v>0</v>
      </c>
      <c r="O14" s="157">
        <v>0</v>
      </c>
      <c r="P14" s="157">
        <v>0</v>
      </c>
      <c r="Q14" s="157">
        <v>0</v>
      </c>
    </row>
    <row r="15" spans="1:17" x14ac:dyDescent="0.25">
      <c r="A15" s="156" t="s">
        <v>241</v>
      </c>
      <c r="B15" s="155">
        <v>0</v>
      </c>
      <c r="C15" s="155">
        <v>0</v>
      </c>
      <c r="D15" s="155">
        <v>0</v>
      </c>
      <c r="E15" s="155">
        <v>0</v>
      </c>
      <c r="F15" s="155">
        <v>0</v>
      </c>
      <c r="G15" s="155">
        <v>0</v>
      </c>
      <c r="H15" s="155">
        <v>0</v>
      </c>
      <c r="I15" s="155">
        <v>0</v>
      </c>
      <c r="J15" s="155">
        <v>0</v>
      </c>
      <c r="K15" s="155">
        <v>0</v>
      </c>
      <c r="L15" s="155">
        <v>0</v>
      </c>
      <c r="M15" s="155">
        <v>0</v>
      </c>
      <c r="N15" s="155">
        <v>0</v>
      </c>
      <c r="O15" s="155">
        <v>0</v>
      </c>
      <c r="P15" s="155">
        <v>0</v>
      </c>
      <c r="Q15" s="155">
        <v>0</v>
      </c>
    </row>
    <row r="16" spans="1:17" x14ac:dyDescent="0.25">
      <c r="A16" s="156" t="s">
        <v>240</v>
      </c>
      <c r="B16" s="206">
        <v>256.96998951216068</v>
      </c>
      <c r="C16" s="206">
        <v>0</v>
      </c>
      <c r="D16" s="206">
        <v>0</v>
      </c>
      <c r="E16" s="206">
        <v>4.5239290554777449</v>
      </c>
      <c r="F16" s="206">
        <v>1.1465015716304661</v>
      </c>
      <c r="G16" s="206">
        <v>5.0725365287531536</v>
      </c>
      <c r="H16" s="206">
        <v>0</v>
      </c>
      <c r="I16" s="206">
        <v>0</v>
      </c>
      <c r="J16" s="206">
        <v>0</v>
      </c>
      <c r="K16" s="206">
        <v>0</v>
      </c>
      <c r="L16" s="206">
        <v>0</v>
      </c>
      <c r="M16" s="206">
        <v>0</v>
      </c>
      <c r="N16" s="206">
        <v>0</v>
      </c>
      <c r="O16" s="206">
        <v>0</v>
      </c>
      <c r="P16" s="206">
        <v>0</v>
      </c>
      <c r="Q16" s="206">
        <v>0</v>
      </c>
    </row>
    <row r="17" spans="1:17" x14ac:dyDescent="0.25">
      <c r="A17" s="152" t="s">
        <v>249</v>
      </c>
      <c r="B17" s="264">
        <v>256.96998951216068</v>
      </c>
      <c r="C17" s="264">
        <v>0</v>
      </c>
      <c r="D17" s="264">
        <v>0</v>
      </c>
      <c r="E17" s="264">
        <v>4.5239290554777449</v>
      </c>
      <c r="F17" s="264">
        <v>1.1465015716304661</v>
      </c>
      <c r="G17" s="264">
        <v>5.0725365287531536</v>
      </c>
      <c r="H17" s="264">
        <v>0</v>
      </c>
      <c r="I17" s="264">
        <v>0</v>
      </c>
      <c r="J17" s="264">
        <v>0</v>
      </c>
      <c r="K17" s="264">
        <v>0</v>
      </c>
      <c r="L17" s="264">
        <v>0</v>
      </c>
      <c r="M17" s="264">
        <v>0</v>
      </c>
      <c r="N17" s="264">
        <v>0</v>
      </c>
      <c r="O17" s="264">
        <v>0</v>
      </c>
      <c r="P17" s="264">
        <v>0</v>
      </c>
      <c r="Q17" s="264">
        <v>0</v>
      </c>
    </row>
    <row r="18" spans="1:17" x14ac:dyDescent="0.25">
      <c r="A18" s="150" t="s">
        <v>33</v>
      </c>
      <c r="B18" s="87">
        <v>256.96998951216068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0</v>
      </c>
      <c r="I18" s="87">
        <v>0</v>
      </c>
      <c r="J18" s="87">
        <v>0</v>
      </c>
      <c r="K18" s="87">
        <v>0</v>
      </c>
      <c r="L18" s="87">
        <v>0</v>
      </c>
      <c r="M18" s="87">
        <v>0</v>
      </c>
      <c r="N18" s="87">
        <v>0</v>
      </c>
      <c r="O18" s="87">
        <v>0</v>
      </c>
      <c r="P18" s="87">
        <v>0</v>
      </c>
      <c r="Q18" s="87">
        <v>0</v>
      </c>
    </row>
    <row r="19" spans="1:17" x14ac:dyDescent="0.25">
      <c r="A19" s="150" t="s">
        <v>31</v>
      </c>
      <c r="B19" s="87">
        <v>0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0</v>
      </c>
      <c r="I19" s="87">
        <v>0</v>
      </c>
      <c r="J19" s="87">
        <v>0</v>
      </c>
      <c r="K19" s="87">
        <v>0</v>
      </c>
      <c r="L19" s="87">
        <v>0</v>
      </c>
      <c r="M19" s="87">
        <v>0</v>
      </c>
      <c r="N19" s="87">
        <v>0</v>
      </c>
      <c r="O19" s="87">
        <v>0</v>
      </c>
      <c r="P19" s="87">
        <v>0</v>
      </c>
      <c r="Q19" s="87">
        <v>0</v>
      </c>
    </row>
    <row r="20" spans="1:17" x14ac:dyDescent="0.25">
      <c r="A20" s="150" t="s">
        <v>30</v>
      </c>
      <c r="B20" s="87">
        <v>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0</v>
      </c>
      <c r="I20" s="87">
        <v>0</v>
      </c>
      <c r="J20" s="87">
        <v>0</v>
      </c>
      <c r="K20" s="87">
        <v>0</v>
      </c>
      <c r="L20" s="87">
        <v>0</v>
      </c>
      <c r="M20" s="87">
        <v>0</v>
      </c>
      <c r="N20" s="87">
        <v>0</v>
      </c>
      <c r="O20" s="87">
        <v>0</v>
      </c>
      <c r="P20" s="87">
        <v>0</v>
      </c>
      <c r="Q20" s="87">
        <v>0</v>
      </c>
    </row>
    <row r="21" spans="1:17" x14ac:dyDescent="0.25">
      <c r="A21" s="150" t="s">
        <v>125</v>
      </c>
      <c r="B21" s="87">
        <v>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0</v>
      </c>
      <c r="I21" s="87">
        <v>0</v>
      </c>
      <c r="J21" s="87">
        <v>0</v>
      </c>
      <c r="K21" s="87">
        <v>0</v>
      </c>
      <c r="L21" s="87">
        <v>0</v>
      </c>
      <c r="M21" s="87">
        <v>0</v>
      </c>
      <c r="N21" s="87">
        <v>0</v>
      </c>
      <c r="O21" s="87">
        <v>0</v>
      </c>
      <c r="P21" s="87">
        <v>0</v>
      </c>
      <c r="Q21" s="87">
        <v>0</v>
      </c>
    </row>
    <row r="22" spans="1:17" x14ac:dyDescent="0.25">
      <c r="A22" s="150" t="s">
        <v>29</v>
      </c>
      <c r="B22" s="87">
        <v>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0</v>
      </c>
      <c r="I22" s="87">
        <v>0</v>
      </c>
      <c r="J22" s="87">
        <v>0</v>
      </c>
      <c r="K22" s="87">
        <v>0</v>
      </c>
      <c r="L22" s="87">
        <v>0</v>
      </c>
      <c r="M22" s="87">
        <v>0</v>
      </c>
      <c r="N22" s="87">
        <v>0</v>
      </c>
      <c r="O22" s="87">
        <v>0</v>
      </c>
      <c r="P22" s="87">
        <v>0</v>
      </c>
      <c r="Q22" s="87">
        <v>0</v>
      </c>
    </row>
    <row r="23" spans="1:17" x14ac:dyDescent="0.25">
      <c r="A23" s="150" t="s">
        <v>28</v>
      </c>
      <c r="B23" s="87">
        <v>0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0</v>
      </c>
      <c r="I23" s="87">
        <v>0</v>
      </c>
      <c r="J23" s="87">
        <v>0</v>
      </c>
      <c r="K23" s="87">
        <v>0</v>
      </c>
      <c r="L23" s="87">
        <v>0</v>
      </c>
      <c r="M23" s="87">
        <v>0</v>
      </c>
      <c r="N23" s="87">
        <v>0</v>
      </c>
      <c r="O23" s="87">
        <v>0</v>
      </c>
      <c r="P23" s="87">
        <v>0</v>
      </c>
      <c r="Q23" s="87">
        <v>0</v>
      </c>
    </row>
    <row r="24" spans="1:17" x14ac:dyDescent="0.25">
      <c r="A24" s="150" t="s">
        <v>26</v>
      </c>
      <c r="B24" s="87">
        <v>0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0</v>
      </c>
      <c r="I24" s="87">
        <v>0</v>
      </c>
      <c r="J24" s="87">
        <v>0</v>
      </c>
      <c r="K24" s="87">
        <v>0</v>
      </c>
      <c r="L24" s="87">
        <v>0</v>
      </c>
      <c r="M24" s="87">
        <v>0</v>
      </c>
      <c r="N24" s="87">
        <v>0</v>
      </c>
      <c r="O24" s="87">
        <v>0</v>
      </c>
      <c r="P24" s="87">
        <v>0</v>
      </c>
      <c r="Q24" s="87">
        <v>0</v>
      </c>
    </row>
    <row r="25" spans="1:17" x14ac:dyDescent="0.25">
      <c r="A25" s="150" t="s">
        <v>25</v>
      </c>
      <c r="B25" s="87">
        <v>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0</v>
      </c>
      <c r="I25" s="87">
        <v>0</v>
      </c>
      <c r="J25" s="87">
        <v>0</v>
      </c>
      <c r="K25" s="87">
        <v>0</v>
      </c>
      <c r="L25" s="87">
        <v>0</v>
      </c>
      <c r="M25" s="87">
        <v>0</v>
      </c>
      <c r="N25" s="87">
        <v>0</v>
      </c>
      <c r="O25" s="87">
        <v>0</v>
      </c>
      <c r="P25" s="87">
        <v>0</v>
      </c>
      <c r="Q25" s="87">
        <v>0</v>
      </c>
    </row>
    <row r="26" spans="1:17" x14ac:dyDescent="0.25">
      <c r="A26" s="150" t="s">
        <v>86</v>
      </c>
      <c r="B26" s="87">
        <v>0</v>
      </c>
      <c r="C26" s="87">
        <v>0</v>
      </c>
      <c r="D26" s="87">
        <v>0</v>
      </c>
      <c r="E26" s="87">
        <v>4.5239290554777449</v>
      </c>
      <c r="F26" s="87">
        <v>1.1465015716304661</v>
      </c>
      <c r="G26" s="87">
        <v>5.0725365287531536</v>
      </c>
      <c r="H26" s="87">
        <v>0</v>
      </c>
      <c r="I26" s="87">
        <v>0</v>
      </c>
      <c r="J26" s="87">
        <v>0</v>
      </c>
      <c r="K26" s="87">
        <v>0</v>
      </c>
      <c r="L26" s="87">
        <v>0</v>
      </c>
      <c r="M26" s="87">
        <v>0</v>
      </c>
      <c r="N26" s="87">
        <v>0</v>
      </c>
      <c r="O26" s="87">
        <v>0</v>
      </c>
      <c r="P26" s="87">
        <v>0</v>
      </c>
      <c r="Q26" s="87">
        <v>0</v>
      </c>
    </row>
    <row r="27" spans="1:17" x14ac:dyDescent="0.25">
      <c r="A27" s="150" t="s">
        <v>22</v>
      </c>
      <c r="B27" s="87">
        <v>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0</v>
      </c>
      <c r="M27" s="87">
        <v>0</v>
      </c>
      <c r="N27" s="87">
        <v>0</v>
      </c>
      <c r="O27" s="87">
        <v>0</v>
      </c>
      <c r="P27" s="87">
        <v>0</v>
      </c>
      <c r="Q27" s="87">
        <v>0</v>
      </c>
    </row>
    <row r="28" spans="1:17" x14ac:dyDescent="0.25">
      <c r="A28" s="152" t="s">
        <v>248</v>
      </c>
      <c r="B28" s="151">
        <v>0</v>
      </c>
      <c r="C28" s="151">
        <v>0</v>
      </c>
      <c r="D28" s="151">
        <v>0</v>
      </c>
      <c r="E28" s="151">
        <v>0</v>
      </c>
      <c r="F28" s="151">
        <v>0</v>
      </c>
      <c r="G28" s="151">
        <v>0</v>
      </c>
      <c r="H28" s="151">
        <v>0</v>
      </c>
      <c r="I28" s="151">
        <v>0</v>
      </c>
      <c r="J28" s="151">
        <v>0</v>
      </c>
      <c r="K28" s="151">
        <v>0</v>
      </c>
      <c r="L28" s="151">
        <v>0</v>
      </c>
      <c r="M28" s="151">
        <v>0</v>
      </c>
      <c r="N28" s="151">
        <v>0</v>
      </c>
      <c r="O28" s="151">
        <v>0</v>
      </c>
      <c r="P28" s="151">
        <v>0</v>
      </c>
      <c r="Q28" s="151">
        <v>0</v>
      </c>
    </row>
    <row r="29" spans="1:17" x14ac:dyDescent="0.25">
      <c r="A29" s="243" t="s">
        <v>239</v>
      </c>
      <c r="B29" s="278">
        <v>0</v>
      </c>
      <c r="C29" s="278">
        <v>0</v>
      </c>
      <c r="D29" s="278">
        <v>0</v>
      </c>
      <c r="E29" s="278">
        <v>0</v>
      </c>
      <c r="F29" s="278">
        <v>0</v>
      </c>
      <c r="G29" s="278">
        <v>0</v>
      </c>
      <c r="H29" s="278">
        <v>0</v>
      </c>
      <c r="I29" s="278">
        <v>0</v>
      </c>
      <c r="J29" s="278">
        <v>0</v>
      </c>
      <c r="K29" s="278">
        <v>0</v>
      </c>
      <c r="L29" s="278">
        <v>0</v>
      </c>
      <c r="M29" s="278">
        <v>0</v>
      </c>
      <c r="N29" s="278">
        <v>0</v>
      </c>
      <c r="O29" s="278">
        <v>0</v>
      </c>
      <c r="P29" s="278">
        <v>0</v>
      </c>
      <c r="Q29" s="278">
        <v>0</v>
      </c>
    </row>
    <row r="30" spans="1:17" x14ac:dyDescent="0.25">
      <c r="A30" s="40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</row>
    <row r="31" spans="1:17" ht="12.75" x14ac:dyDescent="0.25">
      <c r="A31" s="97" t="s">
        <v>34</v>
      </c>
      <c r="B31" s="96">
        <v>324.63120900522193</v>
      </c>
      <c r="C31" s="96">
        <v>583.27570572065758</v>
      </c>
      <c r="D31" s="96">
        <v>527.0614892373477</v>
      </c>
      <c r="E31" s="96">
        <v>487.5924863398053</v>
      </c>
      <c r="F31" s="96">
        <v>474.68107323013311</v>
      </c>
      <c r="G31" s="96">
        <v>456.25309016286906</v>
      </c>
      <c r="H31" s="96">
        <v>572.7652150346803</v>
      </c>
      <c r="I31" s="96">
        <v>540.19353940127132</v>
      </c>
      <c r="J31" s="96">
        <v>573.53195195781598</v>
      </c>
      <c r="K31" s="96">
        <v>577.59897698725581</v>
      </c>
      <c r="L31" s="96">
        <v>252.07834718690464</v>
      </c>
      <c r="M31" s="96">
        <v>214.2569343586753</v>
      </c>
      <c r="N31" s="96">
        <v>131.8699326945175</v>
      </c>
      <c r="O31" s="96">
        <v>142.62341167446206</v>
      </c>
      <c r="P31" s="96">
        <v>99.506548264853009</v>
      </c>
      <c r="Q31" s="96">
        <v>121.33570882154947</v>
      </c>
    </row>
    <row r="32" spans="1:17" x14ac:dyDescent="0.25">
      <c r="A32" s="132" t="s">
        <v>83</v>
      </c>
      <c r="B32" s="160">
        <v>0</v>
      </c>
      <c r="C32" s="160">
        <v>0</v>
      </c>
      <c r="D32" s="160">
        <v>0</v>
      </c>
      <c r="E32" s="160">
        <v>0</v>
      </c>
      <c r="F32" s="160">
        <v>0</v>
      </c>
      <c r="G32" s="160">
        <v>0</v>
      </c>
      <c r="H32" s="160">
        <v>0</v>
      </c>
      <c r="I32" s="160">
        <v>0</v>
      </c>
      <c r="J32" s="160">
        <v>0</v>
      </c>
      <c r="K32" s="160">
        <v>0</v>
      </c>
      <c r="L32" s="160">
        <v>0</v>
      </c>
      <c r="M32" s="160">
        <v>0</v>
      </c>
      <c r="N32" s="160">
        <v>0</v>
      </c>
      <c r="O32" s="160">
        <v>0</v>
      </c>
      <c r="P32" s="160">
        <v>0</v>
      </c>
      <c r="Q32" s="160">
        <v>0</v>
      </c>
    </row>
    <row r="33" spans="1:17" x14ac:dyDescent="0.25">
      <c r="A33" s="76" t="s">
        <v>82</v>
      </c>
      <c r="B33" s="159">
        <v>0</v>
      </c>
      <c r="C33" s="159">
        <v>0</v>
      </c>
      <c r="D33" s="159">
        <v>0</v>
      </c>
      <c r="E33" s="159">
        <v>0</v>
      </c>
      <c r="F33" s="159">
        <v>0</v>
      </c>
      <c r="G33" s="159">
        <v>0</v>
      </c>
      <c r="H33" s="159">
        <v>0</v>
      </c>
      <c r="I33" s="159">
        <v>0</v>
      </c>
      <c r="J33" s="159">
        <v>0</v>
      </c>
      <c r="K33" s="159">
        <v>0</v>
      </c>
      <c r="L33" s="159">
        <v>0</v>
      </c>
      <c r="M33" s="159">
        <v>0</v>
      </c>
      <c r="N33" s="159">
        <v>0</v>
      </c>
      <c r="O33" s="159">
        <v>0</v>
      </c>
      <c r="P33" s="159">
        <v>0</v>
      </c>
      <c r="Q33" s="159">
        <v>0</v>
      </c>
    </row>
    <row r="34" spans="1:17" x14ac:dyDescent="0.25">
      <c r="A34" s="76" t="s">
        <v>81</v>
      </c>
      <c r="B34" s="159">
        <v>0</v>
      </c>
      <c r="C34" s="159">
        <v>0</v>
      </c>
      <c r="D34" s="159">
        <v>0</v>
      </c>
      <c r="E34" s="159">
        <v>0</v>
      </c>
      <c r="F34" s="159">
        <v>0</v>
      </c>
      <c r="G34" s="159">
        <v>0</v>
      </c>
      <c r="H34" s="159">
        <v>0</v>
      </c>
      <c r="I34" s="159">
        <v>0</v>
      </c>
      <c r="J34" s="159">
        <v>0</v>
      </c>
      <c r="K34" s="159">
        <v>0</v>
      </c>
      <c r="L34" s="159">
        <v>0</v>
      </c>
      <c r="M34" s="159">
        <v>0</v>
      </c>
      <c r="N34" s="159">
        <v>0</v>
      </c>
      <c r="O34" s="159">
        <v>0</v>
      </c>
      <c r="P34" s="159">
        <v>0</v>
      </c>
      <c r="Q34" s="159">
        <v>0</v>
      </c>
    </row>
    <row r="35" spans="1:17" x14ac:dyDescent="0.25">
      <c r="A35" s="76" t="s">
        <v>80</v>
      </c>
      <c r="B35" s="159">
        <v>0</v>
      </c>
      <c r="C35" s="159">
        <v>0</v>
      </c>
      <c r="D35" s="159">
        <v>0</v>
      </c>
      <c r="E35" s="159">
        <v>0</v>
      </c>
      <c r="F35" s="159">
        <v>0</v>
      </c>
      <c r="G35" s="159">
        <v>0</v>
      </c>
      <c r="H35" s="159">
        <v>0</v>
      </c>
      <c r="I35" s="159">
        <v>0</v>
      </c>
      <c r="J35" s="159">
        <v>0</v>
      </c>
      <c r="K35" s="159">
        <v>0</v>
      </c>
      <c r="L35" s="159">
        <v>0</v>
      </c>
      <c r="M35" s="159">
        <v>0</v>
      </c>
      <c r="N35" s="159">
        <v>0</v>
      </c>
      <c r="O35" s="159">
        <v>0</v>
      </c>
      <c r="P35" s="159">
        <v>0</v>
      </c>
      <c r="Q35" s="159">
        <v>0</v>
      </c>
    </row>
    <row r="36" spans="1:17" x14ac:dyDescent="0.25">
      <c r="A36" s="129" t="s">
        <v>79</v>
      </c>
      <c r="B36" s="158">
        <v>1.3739514412680256</v>
      </c>
      <c r="C36" s="158">
        <v>2.7820815222491513</v>
      </c>
      <c r="D36" s="158">
        <v>2.5017869639602375</v>
      </c>
      <c r="E36" s="158">
        <v>2.0025079332397047</v>
      </c>
      <c r="F36" s="158">
        <v>2.3647937711780131</v>
      </c>
      <c r="G36" s="158">
        <v>2.0883383164844034</v>
      </c>
      <c r="H36" s="158">
        <v>2.8724482744517523</v>
      </c>
      <c r="I36" s="158">
        <v>3.2751209033307127</v>
      </c>
      <c r="J36" s="158">
        <v>3.1052281018595096</v>
      </c>
      <c r="K36" s="158">
        <v>3.1428236801367264</v>
      </c>
      <c r="L36" s="158">
        <v>3.018268254881407</v>
      </c>
      <c r="M36" s="158">
        <v>2.6294424971085295</v>
      </c>
      <c r="N36" s="158">
        <v>1.7609105783712187</v>
      </c>
      <c r="O36" s="158">
        <v>1.76470336543105</v>
      </c>
      <c r="P36" s="158">
        <v>1.9217470708971589</v>
      </c>
      <c r="Q36" s="158">
        <v>1.6400511078705318</v>
      </c>
    </row>
    <row r="37" spans="1:17" x14ac:dyDescent="0.25">
      <c r="A37" s="92" t="s">
        <v>125</v>
      </c>
      <c r="B37" s="91">
        <v>3.1082250344355699E-2</v>
      </c>
      <c r="C37" s="91">
        <v>4.9931760611503076E-2</v>
      </c>
      <c r="D37" s="91">
        <v>5.1490190601138228E-2</v>
      </c>
      <c r="E37" s="91">
        <v>0</v>
      </c>
      <c r="F37" s="91">
        <v>0</v>
      </c>
      <c r="G37" s="91">
        <v>0</v>
      </c>
      <c r="H37" s="91">
        <v>0</v>
      </c>
      <c r="I37" s="91">
        <v>0</v>
      </c>
      <c r="J37" s="91">
        <v>0</v>
      </c>
      <c r="K37" s="91">
        <v>0</v>
      </c>
      <c r="L37" s="91">
        <v>0</v>
      </c>
      <c r="M37" s="91">
        <v>0</v>
      </c>
      <c r="N37" s="91">
        <v>0</v>
      </c>
      <c r="O37" s="91">
        <v>0</v>
      </c>
      <c r="P37" s="91">
        <v>0</v>
      </c>
      <c r="Q37" s="91">
        <v>0</v>
      </c>
    </row>
    <row r="38" spans="1:17" x14ac:dyDescent="0.25">
      <c r="A38" s="92" t="s">
        <v>26</v>
      </c>
      <c r="B38" s="91">
        <v>1.3428691909236699</v>
      </c>
      <c r="C38" s="91">
        <v>2.7321497616376482</v>
      </c>
      <c r="D38" s="91">
        <v>2.4502967733590992</v>
      </c>
      <c r="E38" s="91">
        <v>2.0025079332397047</v>
      </c>
      <c r="F38" s="91">
        <v>2.3647937711780131</v>
      </c>
      <c r="G38" s="91">
        <v>2.0883383164844034</v>
      </c>
      <c r="H38" s="91">
        <v>2.8724482744517523</v>
      </c>
      <c r="I38" s="91">
        <v>3.2751209033307127</v>
      </c>
      <c r="J38" s="91">
        <v>3.1052281018595096</v>
      </c>
      <c r="K38" s="91">
        <v>3.1428236801367264</v>
      </c>
      <c r="L38" s="91">
        <v>3.018268254881407</v>
      </c>
      <c r="M38" s="91">
        <v>2.6294424971085295</v>
      </c>
      <c r="N38" s="91">
        <v>1.7609105783712187</v>
      </c>
      <c r="O38" s="91">
        <v>1.76470336543105</v>
      </c>
      <c r="P38" s="91">
        <v>1.9217470708971589</v>
      </c>
      <c r="Q38" s="91">
        <v>1.6400511078705318</v>
      </c>
    </row>
    <row r="39" spans="1:17" x14ac:dyDescent="0.25">
      <c r="A39" s="92" t="s">
        <v>126</v>
      </c>
      <c r="B39" s="91">
        <v>0</v>
      </c>
      <c r="C39" s="91">
        <v>0</v>
      </c>
      <c r="D39" s="91">
        <v>0</v>
      </c>
      <c r="E39" s="91">
        <v>0</v>
      </c>
      <c r="F39" s="91">
        <v>0</v>
      </c>
      <c r="G39" s="91">
        <v>0</v>
      </c>
      <c r="H39" s="91">
        <v>0</v>
      </c>
      <c r="I39" s="91">
        <v>0</v>
      </c>
      <c r="J39" s="91">
        <v>0</v>
      </c>
      <c r="K39" s="91">
        <v>0</v>
      </c>
      <c r="L39" s="91">
        <v>0</v>
      </c>
      <c r="M39" s="91">
        <v>0</v>
      </c>
      <c r="N39" s="91">
        <v>0</v>
      </c>
      <c r="O39" s="91">
        <v>0</v>
      </c>
      <c r="P39" s="91">
        <v>0</v>
      </c>
      <c r="Q39" s="91">
        <v>0</v>
      </c>
    </row>
    <row r="40" spans="1:17" x14ac:dyDescent="0.25">
      <c r="A40" s="92" t="s">
        <v>21</v>
      </c>
      <c r="B40" s="157">
        <v>0</v>
      </c>
      <c r="C40" s="157">
        <v>0</v>
      </c>
      <c r="D40" s="157">
        <v>0</v>
      </c>
      <c r="E40" s="157">
        <v>0</v>
      </c>
      <c r="F40" s="157">
        <v>0</v>
      </c>
      <c r="G40" s="157">
        <v>0</v>
      </c>
      <c r="H40" s="157">
        <v>0</v>
      </c>
      <c r="I40" s="157">
        <v>0</v>
      </c>
      <c r="J40" s="157">
        <v>0</v>
      </c>
      <c r="K40" s="157">
        <v>0</v>
      </c>
      <c r="L40" s="157">
        <v>0</v>
      </c>
      <c r="M40" s="157">
        <v>0</v>
      </c>
      <c r="N40" s="157">
        <v>0</v>
      </c>
      <c r="O40" s="157">
        <v>0</v>
      </c>
      <c r="P40" s="157">
        <v>0</v>
      </c>
      <c r="Q40" s="157">
        <v>0</v>
      </c>
    </row>
    <row r="41" spans="1:17" x14ac:dyDescent="0.25">
      <c r="A41" s="156" t="s">
        <v>238</v>
      </c>
      <c r="B41" s="204">
        <v>9.3697755815638821</v>
      </c>
      <c r="C41" s="204">
        <v>16.825902150678498</v>
      </c>
      <c r="D41" s="204">
        <v>15.204629051402531</v>
      </c>
      <c r="E41" s="204">
        <v>14.075071837871464</v>
      </c>
      <c r="F41" s="204">
        <v>13.690326940839279</v>
      </c>
      <c r="G41" s="204">
        <v>13.164195705692306</v>
      </c>
      <c r="H41" s="204">
        <v>16.518630920586329</v>
      </c>
      <c r="I41" s="204">
        <v>15.562852710085238</v>
      </c>
      <c r="J41" s="204">
        <v>16.534107937853808</v>
      </c>
      <c r="K41" s="204">
        <v>16.650902994409247</v>
      </c>
      <c r="L41" s="204">
        <v>7.2191327226673394</v>
      </c>
      <c r="M41" s="204">
        <v>6.134130198885992</v>
      </c>
      <c r="N41" s="204">
        <v>3.7712760033665575</v>
      </c>
      <c r="O41" s="204">
        <v>4.0828611104066956</v>
      </c>
      <c r="P41" s="204">
        <v>2.8285449621436483</v>
      </c>
      <c r="Q41" s="204">
        <v>3.4694393540196784</v>
      </c>
    </row>
    <row r="42" spans="1:17" x14ac:dyDescent="0.25">
      <c r="A42" s="152" t="s">
        <v>247</v>
      </c>
      <c r="B42" s="151">
        <v>9.3697755815638821</v>
      </c>
      <c r="C42" s="151">
        <v>16.825902150678498</v>
      </c>
      <c r="D42" s="151">
        <v>15.204629051402531</v>
      </c>
      <c r="E42" s="151">
        <v>14.075071837871464</v>
      </c>
      <c r="F42" s="151">
        <v>13.690326940839279</v>
      </c>
      <c r="G42" s="151">
        <v>13.164195705692306</v>
      </c>
      <c r="H42" s="151">
        <v>16.518630920586329</v>
      </c>
      <c r="I42" s="151">
        <v>15.562852710085238</v>
      </c>
      <c r="J42" s="151">
        <v>16.534107937853808</v>
      </c>
      <c r="K42" s="151">
        <v>16.650902994409247</v>
      </c>
      <c r="L42" s="151">
        <v>7.2191327226673394</v>
      </c>
      <c r="M42" s="151">
        <v>6.134130198885992</v>
      </c>
      <c r="N42" s="151">
        <v>3.7712760033665575</v>
      </c>
      <c r="O42" s="151">
        <v>4.0828611104066956</v>
      </c>
      <c r="P42" s="151">
        <v>2.8285449621436483</v>
      </c>
      <c r="Q42" s="151">
        <v>3.4694393540196784</v>
      </c>
    </row>
    <row r="43" spans="1:17" x14ac:dyDescent="0.25">
      <c r="A43" s="150" t="s">
        <v>33</v>
      </c>
      <c r="B43" s="87">
        <v>5.3868291785416531</v>
      </c>
      <c r="C43" s="87">
        <v>10.733115425421907</v>
      </c>
      <c r="D43" s="87">
        <v>10.391726848013217</v>
      </c>
      <c r="E43" s="87">
        <v>10.443898023990258</v>
      </c>
      <c r="F43" s="87">
        <v>8.9947607133766976</v>
      </c>
      <c r="G43" s="87">
        <v>9.0284533574928396</v>
      </c>
      <c r="H43" s="87">
        <v>8.9945038040472998</v>
      </c>
      <c r="I43" s="87">
        <v>8.5236558027568723</v>
      </c>
      <c r="J43" s="87">
        <v>9.3426960940737374</v>
      </c>
      <c r="K43" s="87">
        <v>11.067984140690083</v>
      </c>
      <c r="L43" s="87">
        <v>1.0185528874617462</v>
      </c>
      <c r="M43" s="87">
        <v>3.2204871781897189E-2</v>
      </c>
      <c r="N43" s="87">
        <v>3.2189460566890836E-2</v>
      </c>
      <c r="O43" s="87">
        <v>3.2144310870735798E-2</v>
      </c>
      <c r="P43" s="87">
        <v>0</v>
      </c>
      <c r="Q43" s="87">
        <v>0</v>
      </c>
    </row>
    <row r="44" spans="1:17" x14ac:dyDescent="0.25">
      <c r="A44" s="150" t="s">
        <v>31</v>
      </c>
      <c r="B44" s="87">
        <v>0</v>
      </c>
      <c r="C44" s="87">
        <v>0</v>
      </c>
      <c r="D44" s="87">
        <v>0</v>
      </c>
      <c r="E44" s="87">
        <v>0</v>
      </c>
      <c r="F44" s="87">
        <v>0</v>
      </c>
      <c r="G44" s="87">
        <v>0</v>
      </c>
      <c r="H44" s="87">
        <v>0</v>
      </c>
      <c r="I44" s="87">
        <v>0</v>
      </c>
      <c r="J44" s="87">
        <v>0</v>
      </c>
      <c r="K44" s="87">
        <v>0</v>
      </c>
      <c r="L44" s="87">
        <v>0</v>
      </c>
      <c r="M44" s="87">
        <v>0</v>
      </c>
      <c r="N44" s="87">
        <v>0</v>
      </c>
      <c r="O44" s="87">
        <v>0</v>
      </c>
      <c r="P44" s="87">
        <v>0</v>
      </c>
      <c r="Q44" s="87">
        <v>0</v>
      </c>
    </row>
    <row r="45" spans="1:17" x14ac:dyDescent="0.25">
      <c r="A45" s="150" t="s">
        <v>30</v>
      </c>
      <c r="B45" s="87">
        <v>0</v>
      </c>
      <c r="C45" s="87">
        <v>0</v>
      </c>
      <c r="D45" s="87">
        <v>0</v>
      </c>
      <c r="E45" s="87">
        <v>0</v>
      </c>
      <c r="F45" s="87">
        <v>0</v>
      </c>
      <c r="G45" s="87">
        <v>0</v>
      </c>
      <c r="H45" s="87">
        <v>0</v>
      </c>
      <c r="I45" s="87">
        <v>0</v>
      </c>
      <c r="J45" s="87">
        <v>0</v>
      </c>
      <c r="K45" s="87">
        <v>0</v>
      </c>
      <c r="L45" s="87">
        <v>0</v>
      </c>
      <c r="M45" s="87">
        <v>0</v>
      </c>
      <c r="N45" s="87">
        <v>0</v>
      </c>
      <c r="O45" s="87">
        <v>0</v>
      </c>
      <c r="P45" s="87">
        <v>0</v>
      </c>
      <c r="Q45" s="87">
        <v>0</v>
      </c>
    </row>
    <row r="46" spans="1:17" x14ac:dyDescent="0.25">
      <c r="A46" s="150" t="s">
        <v>125</v>
      </c>
      <c r="B46" s="87">
        <v>9.010430317146681E-2</v>
      </c>
      <c r="C46" s="87">
        <v>8.6762309188312542E-2</v>
      </c>
      <c r="D46" s="87">
        <v>8.7873811603906476E-2</v>
      </c>
      <c r="E46" s="87">
        <v>0</v>
      </c>
      <c r="F46" s="87">
        <v>0</v>
      </c>
      <c r="G46" s="87">
        <v>0</v>
      </c>
      <c r="H46" s="87">
        <v>0</v>
      </c>
      <c r="I46" s="87">
        <v>0</v>
      </c>
      <c r="J46" s="87">
        <v>0</v>
      </c>
      <c r="K46" s="87">
        <v>0</v>
      </c>
      <c r="L46" s="87">
        <v>0</v>
      </c>
      <c r="M46" s="87">
        <v>0</v>
      </c>
      <c r="N46" s="87">
        <v>0</v>
      </c>
      <c r="O46" s="87">
        <v>0</v>
      </c>
      <c r="P46" s="87">
        <v>0</v>
      </c>
      <c r="Q46" s="87">
        <v>0</v>
      </c>
    </row>
    <row r="47" spans="1:17" x14ac:dyDescent="0.25">
      <c r="A47" s="150" t="s">
        <v>29</v>
      </c>
      <c r="B47" s="87">
        <v>0</v>
      </c>
      <c r="C47" s="87">
        <v>1.258592732007652</v>
      </c>
      <c r="D47" s="87">
        <v>0.54332087580939148</v>
      </c>
      <c r="E47" s="87">
        <v>0.71384506029078254</v>
      </c>
      <c r="F47" s="87">
        <v>0.71460307496973929</v>
      </c>
      <c r="G47" s="87">
        <v>0.44869515221493711</v>
      </c>
      <c r="H47" s="87">
        <v>0.71381406340799991</v>
      </c>
      <c r="I47" s="87">
        <v>0.62873231666713059</v>
      </c>
      <c r="J47" s="87">
        <v>0.53576421150678277</v>
      </c>
      <c r="K47" s="87">
        <v>0.62865905130782596</v>
      </c>
      <c r="L47" s="87">
        <v>0</v>
      </c>
      <c r="M47" s="87">
        <v>0.62813511306337444</v>
      </c>
      <c r="N47" s="87">
        <v>0.17947635285963368</v>
      </c>
      <c r="O47" s="87">
        <v>0</v>
      </c>
      <c r="P47" s="87">
        <v>0</v>
      </c>
      <c r="Q47" s="87">
        <v>8.9735090173148319E-2</v>
      </c>
    </row>
    <row r="48" spans="1:17" x14ac:dyDescent="0.25">
      <c r="A48" s="150" t="s">
        <v>28</v>
      </c>
      <c r="B48" s="87">
        <v>0</v>
      </c>
      <c r="C48" s="87">
        <v>0</v>
      </c>
      <c r="D48" s="87">
        <v>0</v>
      </c>
      <c r="E48" s="87">
        <v>0</v>
      </c>
      <c r="F48" s="87">
        <v>0</v>
      </c>
      <c r="G48" s="87">
        <v>0</v>
      </c>
      <c r="H48" s="87">
        <v>0</v>
      </c>
      <c r="I48" s="87">
        <v>0</v>
      </c>
      <c r="J48" s="87">
        <v>0</v>
      </c>
      <c r="K48" s="87">
        <v>0</v>
      </c>
      <c r="L48" s="87">
        <v>0</v>
      </c>
      <c r="M48" s="87">
        <v>0</v>
      </c>
      <c r="N48" s="87">
        <v>0</v>
      </c>
      <c r="O48" s="87">
        <v>0</v>
      </c>
      <c r="P48" s="87">
        <v>0</v>
      </c>
      <c r="Q48" s="87">
        <v>0</v>
      </c>
    </row>
    <row r="49" spans="1:17" x14ac:dyDescent="0.25">
      <c r="A49" s="150" t="s">
        <v>26</v>
      </c>
      <c r="B49" s="87">
        <v>3.8928420998507618</v>
      </c>
      <c r="C49" s="87">
        <v>4.7474316840606257</v>
      </c>
      <c r="D49" s="87">
        <v>4.1817075159760169</v>
      </c>
      <c r="E49" s="87">
        <v>2.8749155705248506</v>
      </c>
      <c r="F49" s="87">
        <v>3.962143546668798</v>
      </c>
      <c r="G49" s="87">
        <v>3.6226859491708634</v>
      </c>
      <c r="H49" s="87">
        <v>6.8103130531310292</v>
      </c>
      <c r="I49" s="87">
        <v>6.4104645906612348</v>
      </c>
      <c r="J49" s="87">
        <v>6.6556476322732872</v>
      </c>
      <c r="K49" s="87">
        <v>4.9542598024113369</v>
      </c>
      <c r="L49" s="87">
        <v>6.200579835205593</v>
      </c>
      <c r="M49" s="87">
        <v>5.4737902140407204</v>
      </c>
      <c r="N49" s="87">
        <v>3.5596101899400332</v>
      </c>
      <c r="O49" s="87">
        <v>4.0507167995359596</v>
      </c>
      <c r="P49" s="87">
        <v>2.8285449621436483</v>
      </c>
      <c r="Q49" s="87">
        <v>3.3797042638465302</v>
      </c>
    </row>
    <row r="50" spans="1:17" x14ac:dyDescent="0.25">
      <c r="A50" s="150" t="s">
        <v>25</v>
      </c>
      <c r="B50" s="87">
        <v>0</v>
      </c>
      <c r="C50" s="87">
        <v>0</v>
      </c>
      <c r="D50" s="87">
        <v>0</v>
      </c>
      <c r="E50" s="87">
        <v>0</v>
      </c>
      <c r="F50" s="87">
        <v>0</v>
      </c>
      <c r="G50" s="87">
        <v>0</v>
      </c>
      <c r="H50" s="87">
        <v>0</v>
      </c>
      <c r="I50" s="87">
        <v>0</v>
      </c>
      <c r="J50" s="87">
        <v>0</v>
      </c>
      <c r="K50" s="87">
        <v>0</v>
      </c>
      <c r="L50" s="87">
        <v>0</v>
      </c>
      <c r="M50" s="87">
        <v>0</v>
      </c>
      <c r="N50" s="87">
        <v>0</v>
      </c>
      <c r="O50" s="87">
        <v>0</v>
      </c>
      <c r="P50" s="87">
        <v>0</v>
      </c>
      <c r="Q50" s="87">
        <v>0</v>
      </c>
    </row>
    <row r="51" spans="1:17" x14ac:dyDescent="0.25">
      <c r="A51" s="150" t="s">
        <v>86</v>
      </c>
      <c r="B51" s="87">
        <v>0</v>
      </c>
      <c r="C51" s="87">
        <v>0</v>
      </c>
      <c r="D51" s="87">
        <v>0</v>
      </c>
      <c r="E51" s="87">
        <v>4.2413183065572624E-2</v>
      </c>
      <c r="F51" s="87">
        <v>1.8819605824044464E-2</v>
      </c>
      <c r="G51" s="87">
        <v>6.4361246813665646E-2</v>
      </c>
      <c r="H51" s="87">
        <v>0</v>
      </c>
      <c r="I51" s="87">
        <v>0</v>
      </c>
      <c r="J51" s="87">
        <v>0</v>
      </c>
      <c r="K51" s="87">
        <v>0</v>
      </c>
      <c r="L51" s="87">
        <v>0</v>
      </c>
      <c r="M51" s="87">
        <v>0</v>
      </c>
      <c r="N51" s="87">
        <v>0</v>
      </c>
      <c r="O51" s="87">
        <v>0</v>
      </c>
      <c r="P51" s="87">
        <v>0</v>
      </c>
      <c r="Q51" s="87">
        <v>0</v>
      </c>
    </row>
    <row r="52" spans="1:17" x14ac:dyDescent="0.25">
      <c r="A52" s="150" t="s">
        <v>22</v>
      </c>
      <c r="B52" s="87">
        <v>0</v>
      </c>
      <c r="C52" s="87">
        <v>0</v>
      </c>
      <c r="D52" s="87">
        <v>0</v>
      </c>
      <c r="E52" s="87">
        <v>0</v>
      </c>
      <c r="F52" s="87">
        <v>0</v>
      </c>
      <c r="G52" s="87">
        <v>0</v>
      </c>
      <c r="H52" s="87">
        <v>0</v>
      </c>
      <c r="I52" s="87">
        <v>0</v>
      </c>
      <c r="J52" s="87">
        <v>0</v>
      </c>
      <c r="K52" s="87">
        <v>0</v>
      </c>
      <c r="L52" s="87">
        <v>0</v>
      </c>
      <c r="M52" s="87">
        <v>0</v>
      </c>
      <c r="N52" s="87">
        <v>0</v>
      </c>
      <c r="O52" s="87">
        <v>0</v>
      </c>
      <c r="P52" s="87">
        <v>0</v>
      </c>
      <c r="Q52" s="87">
        <v>0</v>
      </c>
    </row>
    <row r="53" spans="1:17" x14ac:dyDescent="0.25">
      <c r="A53" s="152" t="s">
        <v>246</v>
      </c>
      <c r="B53" s="151">
        <v>0</v>
      </c>
      <c r="C53" s="151">
        <v>0</v>
      </c>
      <c r="D53" s="151">
        <v>0</v>
      </c>
      <c r="E53" s="151">
        <v>0</v>
      </c>
      <c r="F53" s="151">
        <v>0</v>
      </c>
      <c r="G53" s="151">
        <v>0</v>
      </c>
      <c r="H53" s="151">
        <v>0</v>
      </c>
      <c r="I53" s="151">
        <v>0</v>
      </c>
      <c r="J53" s="151">
        <v>0</v>
      </c>
      <c r="K53" s="151">
        <v>0</v>
      </c>
      <c r="L53" s="151">
        <v>0</v>
      </c>
      <c r="M53" s="151">
        <v>0</v>
      </c>
      <c r="N53" s="151">
        <v>0</v>
      </c>
      <c r="O53" s="151">
        <v>0</v>
      </c>
      <c r="P53" s="151">
        <v>0</v>
      </c>
      <c r="Q53" s="151">
        <v>0</v>
      </c>
    </row>
    <row r="54" spans="1:17" x14ac:dyDescent="0.25">
      <c r="A54" s="156" t="s">
        <v>237</v>
      </c>
      <c r="B54" s="204">
        <v>281.0932674469164</v>
      </c>
      <c r="C54" s="204">
        <v>504.77706452035505</v>
      </c>
      <c r="D54" s="204">
        <v>456.138871542076</v>
      </c>
      <c r="E54" s="204">
        <v>422.25215513614404</v>
      </c>
      <c r="F54" s="204">
        <v>410.70980822517834</v>
      </c>
      <c r="G54" s="204">
        <v>394.92587117076926</v>
      </c>
      <c r="H54" s="204">
        <v>495.55892761759003</v>
      </c>
      <c r="I54" s="204">
        <v>466.88558130255706</v>
      </c>
      <c r="J54" s="204">
        <v>496.02323813561418</v>
      </c>
      <c r="K54" s="204">
        <v>499.52708983227751</v>
      </c>
      <c r="L54" s="204">
        <v>216.57398168002018</v>
      </c>
      <c r="M54" s="204">
        <v>184.0239059665798</v>
      </c>
      <c r="N54" s="204">
        <v>113.13828010099678</v>
      </c>
      <c r="O54" s="204">
        <v>122.48583331220087</v>
      </c>
      <c r="P54" s="204">
        <v>84.856348864309439</v>
      </c>
      <c r="Q54" s="204">
        <v>104.08318062059038</v>
      </c>
    </row>
    <row r="55" spans="1:17" x14ac:dyDescent="0.25">
      <c r="A55" s="152" t="s">
        <v>245</v>
      </c>
      <c r="B55" s="151">
        <v>281.0932674469164</v>
      </c>
      <c r="C55" s="151">
        <v>504.77706452035505</v>
      </c>
      <c r="D55" s="151">
        <v>456.138871542076</v>
      </c>
      <c r="E55" s="151">
        <v>422.25215513614404</v>
      </c>
      <c r="F55" s="151">
        <v>410.70980822517834</v>
      </c>
      <c r="G55" s="151">
        <v>394.92587117076926</v>
      </c>
      <c r="H55" s="151">
        <v>495.55892761759003</v>
      </c>
      <c r="I55" s="151">
        <v>466.88558130255706</v>
      </c>
      <c r="J55" s="151">
        <v>496.02323813561418</v>
      </c>
      <c r="K55" s="151">
        <v>499.52708983227751</v>
      </c>
      <c r="L55" s="151">
        <v>216.57398168002018</v>
      </c>
      <c r="M55" s="151">
        <v>184.0239059665798</v>
      </c>
      <c r="N55" s="151">
        <v>113.13828010099678</v>
      </c>
      <c r="O55" s="151">
        <v>122.48583331220087</v>
      </c>
      <c r="P55" s="151">
        <v>84.856348864309439</v>
      </c>
      <c r="Q55" s="151">
        <v>104.08318062059038</v>
      </c>
    </row>
    <row r="56" spans="1:17" x14ac:dyDescent="0.25">
      <c r="A56" s="150" t="s">
        <v>33</v>
      </c>
      <c r="B56" s="87">
        <v>161.60487535624958</v>
      </c>
      <c r="C56" s="87">
        <v>321.99346276265732</v>
      </c>
      <c r="D56" s="87">
        <v>311.75180544039648</v>
      </c>
      <c r="E56" s="87">
        <v>313.31694071970782</v>
      </c>
      <c r="F56" s="87">
        <v>269.84282140130091</v>
      </c>
      <c r="G56" s="87">
        <v>270.85360072478528</v>
      </c>
      <c r="H56" s="87">
        <v>269.83511412141911</v>
      </c>
      <c r="I56" s="87">
        <v>255.70967408270616</v>
      </c>
      <c r="J56" s="87">
        <v>280.28088282221205</v>
      </c>
      <c r="K56" s="87">
        <v>332.03952422070256</v>
      </c>
      <c r="L56" s="87">
        <v>30.556586623852393</v>
      </c>
      <c r="M56" s="87">
        <v>0.9661461534569159</v>
      </c>
      <c r="N56" s="87">
        <v>0.96568381700672545</v>
      </c>
      <c r="O56" s="87">
        <v>0.96432932612207389</v>
      </c>
      <c r="P56" s="87">
        <v>0</v>
      </c>
      <c r="Q56" s="87">
        <v>0</v>
      </c>
    </row>
    <row r="57" spans="1:17" x14ac:dyDescent="0.25">
      <c r="A57" s="150" t="s">
        <v>31</v>
      </c>
      <c r="B57" s="87">
        <v>0</v>
      </c>
      <c r="C57" s="87">
        <v>0</v>
      </c>
      <c r="D57" s="87">
        <v>0</v>
      </c>
      <c r="E57" s="87">
        <v>0</v>
      </c>
      <c r="F57" s="87">
        <v>0</v>
      </c>
      <c r="G57" s="87">
        <v>0</v>
      </c>
      <c r="H57" s="87">
        <v>0</v>
      </c>
      <c r="I57" s="87">
        <v>0</v>
      </c>
      <c r="J57" s="87">
        <v>0</v>
      </c>
      <c r="K57" s="87">
        <v>0</v>
      </c>
      <c r="L57" s="87">
        <v>0</v>
      </c>
      <c r="M57" s="87">
        <v>0</v>
      </c>
      <c r="N57" s="87">
        <v>0</v>
      </c>
      <c r="O57" s="87">
        <v>0</v>
      </c>
      <c r="P57" s="87">
        <v>0</v>
      </c>
      <c r="Q57" s="87">
        <v>0</v>
      </c>
    </row>
    <row r="58" spans="1:17" x14ac:dyDescent="0.25">
      <c r="A58" s="150" t="s">
        <v>30</v>
      </c>
      <c r="B58" s="87">
        <v>0</v>
      </c>
      <c r="C58" s="87">
        <v>0</v>
      </c>
      <c r="D58" s="87">
        <v>0</v>
      </c>
      <c r="E58" s="87">
        <v>0</v>
      </c>
      <c r="F58" s="87">
        <v>0</v>
      </c>
      <c r="G58" s="87">
        <v>0</v>
      </c>
      <c r="H58" s="87">
        <v>0</v>
      </c>
      <c r="I58" s="87">
        <v>0</v>
      </c>
      <c r="J58" s="87">
        <v>0</v>
      </c>
      <c r="K58" s="87">
        <v>0</v>
      </c>
      <c r="L58" s="87">
        <v>0</v>
      </c>
      <c r="M58" s="87">
        <v>0</v>
      </c>
      <c r="N58" s="87">
        <v>0</v>
      </c>
      <c r="O58" s="87">
        <v>0</v>
      </c>
      <c r="P58" s="87">
        <v>0</v>
      </c>
      <c r="Q58" s="87">
        <v>0</v>
      </c>
    </row>
    <row r="59" spans="1:17" x14ac:dyDescent="0.25">
      <c r="A59" s="150" t="s">
        <v>125</v>
      </c>
      <c r="B59" s="87">
        <v>2.7031290951440043</v>
      </c>
      <c r="C59" s="87">
        <v>2.6028692756493768</v>
      </c>
      <c r="D59" s="87">
        <v>2.6362143481171945</v>
      </c>
      <c r="E59" s="87">
        <v>0</v>
      </c>
      <c r="F59" s="87">
        <v>0</v>
      </c>
      <c r="G59" s="87">
        <v>0</v>
      </c>
      <c r="H59" s="87">
        <v>0</v>
      </c>
      <c r="I59" s="87">
        <v>0</v>
      </c>
      <c r="J59" s="87">
        <v>0</v>
      </c>
      <c r="K59" s="87">
        <v>0</v>
      </c>
      <c r="L59" s="87">
        <v>0</v>
      </c>
      <c r="M59" s="87">
        <v>0</v>
      </c>
      <c r="N59" s="87">
        <v>0</v>
      </c>
      <c r="O59" s="87">
        <v>0</v>
      </c>
      <c r="P59" s="87">
        <v>0</v>
      </c>
      <c r="Q59" s="87">
        <v>0</v>
      </c>
    </row>
    <row r="60" spans="1:17" x14ac:dyDescent="0.25">
      <c r="A60" s="150" t="s">
        <v>29</v>
      </c>
      <c r="B60" s="87">
        <v>0</v>
      </c>
      <c r="C60" s="87">
        <v>37.757781960229572</v>
      </c>
      <c r="D60" s="87">
        <v>16.299626274281746</v>
      </c>
      <c r="E60" s="87">
        <v>21.415351808723482</v>
      </c>
      <c r="F60" s="87">
        <v>21.438092249092179</v>
      </c>
      <c r="G60" s="87">
        <v>13.460854566448115</v>
      </c>
      <c r="H60" s="87">
        <v>21.414421902240004</v>
      </c>
      <c r="I60" s="87">
        <v>18.861969500013917</v>
      </c>
      <c r="J60" s="87">
        <v>16.072926345203481</v>
      </c>
      <c r="K60" s="87">
        <v>18.859771539234789</v>
      </c>
      <c r="L60" s="87">
        <v>0</v>
      </c>
      <c r="M60" s="87">
        <v>18.844053391901237</v>
      </c>
      <c r="N60" s="87">
        <v>5.384290585789012</v>
      </c>
      <c r="O60" s="87">
        <v>0</v>
      </c>
      <c r="P60" s="87">
        <v>0</v>
      </c>
      <c r="Q60" s="87">
        <v>2.6920527051944498</v>
      </c>
    </row>
    <row r="61" spans="1:17" x14ac:dyDescent="0.25">
      <c r="A61" s="150" t="s">
        <v>28</v>
      </c>
      <c r="B61" s="87">
        <v>0</v>
      </c>
      <c r="C61" s="87">
        <v>0</v>
      </c>
      <c r="D61" s="87">
        <v>0</v>
      </c>
      <c r="E61" s="87">
        <v>0</v>
      </c>
      <c r="F61" s="87">
        <v>0</v>
      </c>
      <c r="G61" s="87">
        <v>0</v>
      </c>
      <c r="H61" s="87">
        <v>0</v>
      </c>
      <c r="I61" s="87">
        <v>0</v>
      </c>
      <c r="J61" s="87">
        <v>0</v>
      </c>
      <c r="K61" s="87">
        <v>0</v>
      </c>
      <c r="L61" s="87">
        <v>0</v>
      </c>
      <c r="M61" s="87">
        <v>0</v>
      </c>
      <c r="N61" s="87">
        <v>0</v>
      </c>
      <c r="O61" s="87">
        <v>0</v>
      </c>
      <c r="P61" s="87">
        <v>0</v>
      </c>
      <c r="Q61" s="87">
        <v>0</v>
      </c>
    </row>
    <row r="62" spans="1:17" x14ac:dyDescent="0.25">
      <c r="A62" s="150" t="s">
        <v>26</v>
      </c>
      <c r="B62" s="87">
        <v>116.78526299552283</v>
      </c>
      <c r="C62" s="87">
        <v>142.42295052181879</v>
      </c>
      <c r="D62" s="87">
        <v>125.45122547928052</v>
      </c>
      <c r="E62" s="87">
        <v>86.24746711574555</v>
      </c>
      <c r="F62" s="87">
        <v>118.86430640006394</v>
      </c>
      <c r="G62" s="87">
        <v>108.68057847512591</v>
      </c>
      <c r="H62" s="87">
        <v>204.30939159393091</v>
      </c>
      <c r="I62" s="87">
        <v>192.31393771983701</v>
      </c>
      <c r="J62" s="87">
        <v>199.66942896819864</v>
      </c>
      <c r="K62" s="87">
        <v>148.62779407234015</v>
      </c>
      <c r="L62" s="87">
        <v>186.0173950561678</v>
      </c>
      <c r="M62" s="87">
        <v>164.21370642122164</v>
      </c>
      <c r="N62" s="87">
        <v>106.78830569820104</v>
      </c>
      <c r="O62" s="87">
        <v>121.5215039860788</v>
      </c>
      <c r="P62" s="87">
        <v>84.856348864309439</v>
      </c>
      <c r="Q62" s="87">
        <v>101.39112791539593</v>
      </c>
    </row>
    <row r="63" spans="1:17" x14ac:dyDescent="0.25">
      <c r="A63" s="150" t="s">
        <v>25</v>
      </c>
      <c r="B63" s="87">
        <v>0</v>
      </c>
      <c r="C63" s="87">
        <v>0</v>
      </c>
      <c r="D63" s="87">
        <v>0</v>
      </c>
      <c r="E63" s="87">
        <v>0</v>
      </c>
      <c r="F63" s="87">
        <v>0</v>
      </c>
      <c r="G63" s="87">
        <v>0</v>
      </c>
      <c r="H63" s="87">
        <v>0</v>
      </c>
      <c r="I63" s="87">
        <v>0</v>
      </c>
      <c r="J63" s="87">
        <v>0</v>
      </c>
      <c r="K63" s="87">
        <v>0</v>
      </c>
      <c r="L63" s="87">
        <v>0</v>
      </c>
      <c r="M63" s="87">
        <v>0</v>
      </c>
      <c r="N63" s="87">
        <v>0</v>
      </c>
      <c r="O63" s="87">
        <v>0</v>
      </c>
      <c r="P63" s="87">
        <v>0</v>
      </c>
      <c r="Q63" s="87">
        <v>0</v>
      </c>
    </row>
    <row r="64" spans="1:17" x14ac:dyDescent="0.25">
      <c r="A64" s="150" t="s">
        <v>86</v>
      </c>
      <c r="B64" s="87">
        <v>0</v>
      </c>
      <c r="C64" s="87">
        <v>0</v>
      </c>
      <c r="D64" s="87">
        <v>0</v>
      </c>
      <c r="E64" s="87">
        <v>1.2723954919671789</v>
      </c>
      <c r="F64" s="87">
        <v>0.56458817472133394</v>
      </c>
      <c r="G64" s="87">
        <v>1.9308374044099694</v>
      </c>
      <c r="H64" s="87">
        <v>0</v>
      </c>
      <c r="I64" s="87">
        <v>0</v>
      </c>
      <c r="J64" s="87">
        <v>0</v>
      </c>
      <c r="K64" s="87">
        <v>0</v>
      </c>
      <c r="L64" s="87">
        <v>0</v>
      </c>
      <c r="M64" s="87">
        <v>0</v>
      </c>
      <c r="N64" s="87">
        <v>0</v>
      </c>
      <c r="O64" s="87">
        <v>0</v>
      </c>
      <c r="P64" s="87">
        <v>0</v>
      </c>
      <c r="Q64" s="87">
        <v>0</v>
      </c>
    </row>
    <row r="65" spans="1:17" x14ac:dyDescent="0.25">
      <c r="A65" s="150" t="s">
        <v>22</v>
      </c>
      <c r="B65" s="87">
        <v>0</v>
      </c>
      <c r="C65" s="87">
        <v>0</v>
      </c>
      <c r="D65" s="87">
        <v>0</v>
      </c>
      <c r="E65" s="87">
        <v>0</v>
      </c>
      <c r="F65" s="87">
        <v>0</v>
      </c>
      <c r="G65" s="87">
        <v>0</v>
      </c>
      <c r="H65" s="87">
        <v>0</v>
      </c>
      <c r="I65" s="87">
        <v>0</v>
      </c>
      <c r="J65" s="87">
        <v>0</v>
      </c>
      <c r="K65" s="87">
        <v>0</v>
      </c>
      <c r="L65" s="87">
        <v>0</v>
      </c>
      <c r="M65" s="87">
        <v>0</v>
      </c>
      <c r="N65" s="87">
        <v>0</v>
      </c>
      <c r="O65" s="87">
        <v>0</v>
      </c>
      <c r="P65" s="87">
        <v>0</v>
      </c>
      <c r="Q65" s="87">
        <v>0</v>
      </c>
    </row>
    <row r="66" spans="1:17" x14ac:dyDescent="0.25">
      <c r="A66" s="152" t="s">
        <v>244</v>
      </c>
      <c r="B66" s="151">
        <v>0</v>
      </c>
      <c r="C66" s="151">
        <v>0</v>
      </c>
      <c r="D66" s="151">
        <v>0</v>
      </c>
      <c r="E66" s="151">
        <v>0</v>
      </c>
      <c r="F66" s="151">
        <v>0</v>
      </c>
      <c r="G66" s="151">
        <v>0</v>
      </c>
      <c r="H66" s="151">
        <v>0</v>
      </c>
      <c r="I66" s="151">
        <v>0</v>
      </c>
      <c r="J66" s="151">
        <v>0</v>
      </c>
      <c r="K66" s="151">
        <v>0</v>
      </c>
      <c r="L66" s="151">
        <v>0</v>
      </c>
      <c r="M66" s="151">
        <v>0</v>
      </c>
      <c r="N66" s="151">
        <v>0</v>
      </c>
      <c r="O66" s="151">
        <v>0</v>
      </c>
      <c r="P66" s="151">
        <v>0</v>
      </c>
      <c r="Q66" s="151">
        <v>0</v>
      </c>
    </row>
    <row r="67" spans="1:17" x14ac:dyDescent="0.25">
      <c r="A67" s="156" t="s">
        <v>236</v>
      </c>
      <c r="B67" s="204">
        <v>32.794214535473579</v>
      </c>
      <c r="C67" s="204">
        <v>58.890657527374756</v>
      </c>
      <c r="D67" s="204">
        <v>53.216201679908856</v>
      </c>
      <c r="E67" s="204">
        <v>49.262751432550125</v>
      </c>
      <c r="F67" s="204">
        <v>47.916144292937467</v>
      </c>
      <c r="G67" s="204">
        <v>46.074684969923076</v>
      </c>
      <c r="H67" s="204">
        <v>57.815208222052149</v>
      </c>
      <c r="I67" s="204">
        <v>54.469984485298312</v>
      </c>
      <c r="J67" s="204">
        <v>57.869377782488314</v>
      </c>
      <c r="K67" s="204">
        <v>58.278160480432376</v>
      </c>
      <c r="L67" s="204">
        <v>25.266964529335688</v>
      </c>
      <c r="M67" s="204">
        <v>21.469455696100972</v>
      </c>
      <c r="N67" s="204">
        <v>13.199466011782956</v>
      </c>
      <c r="O67" s="204">
        <v>14.290013886423438</v>
      </c>
      <c r="P67" s="204">
        <v>9.8999073675027685</v>
      </c>
      <c r="Q67" s="204">
        <v>12.143037739068877</v>
      </c>
    </row>
    <row r="68" spans="1:17" x14ac:dyDescent="0.25">
      <c r="A68" s="152" t="s">
        <v>243</v>
      </c>
      <c r="B68" s="151">
        <v>32.794214535473579</v>
      </c>
      <c r="C68" s="151">
        <v>58.890657527374756</v>
      </c>
      <c r="D68" s="151">
        <v>53.216201679908856</v>
      </c>
      <c r="E68" s="151">
        <v>49.262751432550125</v>
      </c>
      <c r="F68" s="151">
        <v>47.916144292937467</v>
      </c>
      <c r="G68" s="151">
        <v>46.074684969923076</v>
      </c>
      <c r="H68" s="151">
        <v>57.815208222052149</v>
      </c>
      <c r="I68" s="151">
        <v>54.469984485298312</v>
      </c>
      <c r="J68" s="151">
        <v>57.869377782488314</v>
      </c>
      <c r="K68" s="151">
        <v>58.278160480432376</v>
      </c>
      <c r="L68" s="151">
        <v>25.266964529335688</v>
      </c>
      <c r="M68" s="151">
        <v>21.469455696100972</v>
      </c>
      <c r="N68" s="151">
        <v>13.199466011782956</v>
      </c>
      <c r="O68" s="151">
        <v>14.290013886423438</v>
      </c>
      <c r="P68" s="151">
        <v>9.8999073675027685</v>
      </c>
      <c r="Q68" s="151">
        <v>12.143037739068877</v>
      </c>
    </row>
    <row r="69" spans="1:17" x14ac:dyDescent="0.25">
      <c r="A69" s="150" t="s">
        <v>33</v>
      </c>
      <c r="B69" s="87">
        <v>18.853902124895782</v>
      </c>
      <c r="C69" s="87">
        <v>37.565903988976693</v>
      </c>
      <c r="D69" s="87">
        <v>36.371043968046251</v>
      </c>
      <c r="E69" s="87">
        <v>36.553643083965902</v>
      </c>
      <c r="F69" s="87">
        <v>31.481662496818437</v>
      </c>
      <c r="G69" s="87">
        <v>31.599586751224944</v>
      </c>
      <c r="H69" s="87">
        <v>31.48076331416555</v>
      </c>
      <c r="I69" s="87">
        <v>29.832795309649043</v>
      </c>
      <c r="J69" s="87">
        <v>32.69943632925807</v>
      </c>
      <c r="K69" s="87">
        <v>38.737944492415295</v>
      </c>
      <c r="L69" s="87">
        <v>3.564935106116113</v>
      </c>
      <c r="M69" s="87">
        <v>0.11271705123664018</v>
      </c>
      <c r="N69" s="87">
        <v>0.11266311198411796</v>
      </c>
      <c r="O69" s="87">
        <v>0.11250508804757532</v>
      </c>
      <c r="P69" s="87">
        <v>0</v>
      </c>
      <c r="Q69" s="87">
        <v>0</v>
      </c>
    </row>
    <row r="70" spans="1:17" x14ac:dyDescent="0.25">
      <c r="A70" s="150" t="s">
        <v>31</v>
      </c>
      <c r="B70" s="87">
        <v>0</v>
      </c>
      <c r="C70" s="87">
        <v>0</v>
      </c>
      <c r="D70" s="87">
        <v>0</v>
      </c>
      <c r="E70" s="87">
        <v>0</v>
      </c>
      <c r="F70" s="87">
        <v>0</v>
      </c>
      <c r="G70" s="87">
        <v>0</v>
      </c>
      <c r="H70" s="87">
        <v>0</v>
      </c>
      <c r="I70" s="87">
        <v>0</v>
      </c>
      <c r="J70" s="87">
        <v>0</v>
      </c>
      <c r="K70" s="87">
        <v>0</v>
      </c>
      <c r="L70" s="87">
        <v>0</v>
      </c>
      <c r="M70" s="87">
        <v>0</v>
      </c>
      <c r="N70" s="87">
        <v>0</v>
      </c>
      <c r="O70" s="87">
        <v>0</v>
      </c>
      <c r="P70" s="87">
        <v>0</v>
      </c>
      <c r="Q70" s="87">
        <v>0</v>
      </c>
    </row>
    <row r="71" spans="1:17" x14ac:dyDescent="0.25">
      <c r="A71" s="150" t="s">
        <v>30</v>
      </c>
      <c r="B71" s="87">
        <v>0</v>
      </c>
      <c r="C71" s="87">
        <v>0</v>
      </c>
      <c r="D71" s="87">
        <v>0</v>
      </c>
      <c r="E71" s="87">
        <v>0</v>
      </c>
      <c r="F71" s="87">
        <v>0</v>
      </c>
      <c r="G71" s="87">
        <v>0</v>
      </c>
      <c r="H71" s="87">
        <v>0</v>
      </c>
      <c r="I71" s="87">
        <v>0</v>
      </c>
      <c r="J71" s="87">
        <v>0</v>
      </c>
      <c r="K71" s="87">
        <v>0</v>
      </c>
      <c r="L71" s="87">
        <v>0</v>
      </c>
      <c r="M71" s="87">
        <v>0</v>
      </c>
      <c r="N71" s="87">
        <v>0</v>
      </c>
      <c r="O71" s="87">
        <v>0</v>
      </c>
      <c r="P71" s="87">
        <v>0</v>
      </c>
      <c r="Q71" s="87">
        <v>0</v>
      </c>
    </row>
    <row r="72" spans="1:17" x14ac:dyDescent="0.25">
      <c r="A72" s="150" t="s">
        <v>125</v>
      </c>
      <c r="B72" s="87">
        <v>0.31536506110013374</v>
      </c>
      <c r="C72" s="87">
        <v>0.30366808215909397</v>
      </c>
      <c r="D72" s="87">
        <v>0.3075583406136726</v>
      </c>
      <c r="E72" s="87">
        <v>0</v>
      </c>
      <c r="F72" s="87">
        <v>0</v>
      </c>
      <c r="G72" s="87">
        <v>0</v>
      </c>
      <c r="H72" s="87">
        <v>0</v>
      </c>
      <c r="I72" s="87">
        <v>0</v>
      </c>
      <c r="J72" s="87">
        <v>0</v>
      </c>
      <c r="K72" s="87">
        <v>0</v>
      </c>
      <c r="L72" s="87">
        <v>0</v>
      </c>
      <c r="M72" s="87">
        <v>0</v>
      </c>
      <c r="N72" s="87">
        <v>0</v>
      </c>
      <c r="O72" s="87">
        <v>0</v>
      </c>
      <c r="P72" s="87">
        <v>0</v>
      </c>
      <c r="Q72" s="87">
        <v>0</v>
      </c>
    </row>
    <row r="73" spans="1:17" x14ac:dyDescent="0.25">
      <c r="A73" s="150" t="s">
        <v>29</v>
      </c>
      <c r="B73" s="87">
        <v>0</v>
      </c>
      <c r="C73" s="87">
        <v>4.4050745620267833</v>
      </c>
      <c r="D73" s="87">
        <v>1.9016230653328701</v>
      </c>
      <c r="E73" s="87">
        <v>2.4984577110177395</v>
      </c>
      <c r="F73" s="87">
        <v>2.5011107623940871</v>
      </c>
      <c r="G73" s="87">
        <v>1.5704330327522802</v>
      </c>
      <c r="H73" s="87">
        <v>2.4983492219280001</v>
      </c>
      <c r="I73" s="87">
        <v>2.2005631083349568</v>
      </c>
      <c r="J73" s="87">
        <v>1.8751747402737393</v>
      </c>
      <c r="K73" s="87">
        <v>2.2003066795773911</v>
      </c>
      <c r="L73" s="87">
        <v>0</v>
      </c>
      <c r="M73" s="87">
        <v>2.1984728957218107</v>
      </c>
      <c r="N73" s="87">
        <v>0.62816723500871796</v>
      </c>
      <c r="O73" s="87">
        <v>0</v>
      </c>
      <c r="P73" s="87">
        <v>0</v>
      </c>
      <c r="Q73" s="87">
        <v>0.31407281560601907</v>
      </c>
    </row>
    <row r="74" spans="1:17" x14ac:dyDescent="0.25">
      <c r="A74" s="150" t="s">
        <v>28</v>
      </c>
      <c r="B74" s="87">
        <v>0</v>
      </c>
      <c r="C74" s="87">
        <v>0</v>
      </c>
      <c r="D74" s="87">
        <v>0</v>
      </c>
      <c r="E74" s="87">
        <v>0</v>
      </c>
      <c r="F74" s="87">
        <v>0</v>
      </c>
      <c r="G74" s="87">
        <v>0</v>
      </c>
      <c r="H74" s="87">
        <v>0</v>
      </c>
      <c r="I74" s="87">
        <v>0</v>
      </c>
      <c r="J74" s="87">
        <v>0</v>
      </c>
      <c r="K74" s="87">
        <v>0</v>
      </c>
      <c r="L74" s="87">
        <v>0</v>
      </c>
      <c r="M74" s="87">
        <v>0</v>
      </c>
      <c r="N74" s="87">
        <v>0</v>
      </c>
      <c r="O74" s="87">
        <v>0</v>
      </c>
      <c r="P74" s="87">
        <v>0</v>
      </c>
      <c r="Q74" s="87">
        <v>0</v>
      </c>
    </row>
    <row r="75" spans="1:17" x14ac:dyDescent="0.25">
      <c r="A75" s="150" t="s">
        <v>26</v>
      </c>
      <c r="B75" s="87">
        <v>13.624947349477663</v>
      </c>
      <c r="C75" s="87">
        <v>16.616010894212192</v>
      </c>
      <c r="D75" s="87">
        <v>14.635976305916058</v>
      </c>
      <c r="E75" s="87">
        <v>10.062204496836978</v>
      </c>
      <c r="F75" s="87">
        <v>13.867502413340791</v>
      </c>
      <c r="G75" s="87">
        <v>12.679400822098023</v>
      </c>
      <c r="H75" s="87">
        <v>23.836095685958597</v>
      </c>
      <c r="I75" s="87">
        <v>22.436626067314318</v>
      </c>
      <c r="J75" s="87">
        <v>23.294766712956502</v>
      </c>
      <c r="K75" s="87">
        <v>17.339909308439683</v>
      </c>
      <c r="L75" s="87">
        <v>21.702029423219575</v>
      </c>
      <c r="M75" s="87">
        <v>19.158265749142522</v>
      </c>
      <c r="N75" s="87">
        <v>12.458635664790121</v>
      </c>
      <c r="O75" s="87">
        <v>14.177508798375863</v>
      </c>
      <c r="P75" s="87">
        <v>9.8999073675027685</v>
      </c>
      <c r="Q75" s="87">
        <v>11.828964923462857</v>
      </c>
    </row>
    <row r="76" spans="1:17" x14ac:dyDescent="0.25">
      <c r="A76" s="150" t="s">
        <v>25</v>
      </c>
      <c r="B76" s="87">
        <v>0</v>
      </c>
      <c r="C76" s="87">
        <v>0</v>
      </c>
      <c r="D76" s="87">
        <v>0</v>
      </c>
      <c r="E76" s="87">
        <v>0</v>
      </c>
      <c r="F76" s="87">
        <v>0</v>
      </c>
      <c r="G76" s="87">
        <v>0</v>
      </c>
      <c r="H76" s="87">
        <v>0</v>
      </c>
      <c r="I76" s="87">
        <v>0</v>
      </c>
      <c r="J76" s="87">
        <v>0</v>
      </c>
      <c r="K76" s="87">
        <v>0</v>
      </c>
      <c r="L76" s="87">
        <v>0</v>
      </c>
      <c r="M76" s="87">
        <v>0</v>
      </c>
      <c r="N76" s="87">
        <v>0</v>
      </c>
      <c r="O76" s="87">
        <v>0</v>
      </c>
      <c r="P76" s="87">
        <v>0</v>
      </c>
      <c r="Q76" s="87">
        <v>0</v>
      </c>
    </row>
    <row r="77" spans="1:17" x14ac:dyDescent="0.25">
      <c r="A77" s="150" t="s">
        <v>86</v>
      </c>
      <c r="B77" s="87">
        <v>0</v>
      </c>
      <c r="C77" s="87">
        <v>0</v>
      </c>
      <c r="D77" s="87">
        <v>0</v>
      </c>
      <c r="E77" s="87">
        <v>0.14844614072950421</v>
      </c>
      <c r="F77" s="87">
        <v>6.5868620384155641E-2</v>
      </c>
      <c r="G77" s="87">
        <v>0.22526436384782977</v>
      </c>
      <c r="H77" s="87">
        <v>0</v>
      </c>
      <c r="I77" s="87">
        <v>0</v>
      </c>
      <c r="J77" s="87">
        <v>0</v>
      </c>
      <c r="K77" s="87">
        <v>0</v>
      </c>
      <c r="L77" s="87">
        <v>0</v>
      </c>
      <c r="M77" s="87">
        <v>0</v>
      </c>
      <c r="N77" s="87">
        <v>0</v>
      </c>
      <c r="O77" s="87">
        <v>0</v>
      </c>
      <c r="P77" s="87">
        <v>0</v>
      </c>
      <c r="Q77" s="87">
        <v>0</v>
      </c>
    </row>
    <row r="78" spans="1:17" x14ac:dyDescent="0.25">
      <c r="A78" s="150" t="s">
        <v>22</v>
      </c>
      <c r="B78" s="87">
        <v>0</v>
      </c>
      <c r="C78" s="87">
        <v>0</v>
      </c>
      <c r="D78" s="87">
        <v>0</v>
      </c>
      <c r="E78" s="87">
        <v>0</v>
      </c>
      <c r="F78" s="87">
        <v>0</v>
      </c>
      <c r="G78" s="87">
        <v>0</v>
      </c>
      <c r="H78" s="87">
        <v>0</v>
      </c>
      <c r="I78" s="87">
        <v>0</v>
      </c>
      <c r="J78" s="87">
        <v>0</v>
      </c>
      <c r="K78" s="87">
        <v>0</v>
      </c>
      <c r="L78" s="87">
        <v>0</v>
      </c>
      <c r="M78" s="87">
        <v>0</v>
      </c>
      <c r="N78" s="87">
        <v>0</v>
      </c>
      <c r="O78" s="87">
        <v>0</v>
      </c>
      <c r="P78" s="87">
        <v>0</v>
      </c>
      <c r="Q78" s="87">
        <v>0</v>
      </c>
    </row>
    <row r="79" spans="1:17" x14ac:dyDescent="0.25">
      <c r="A79" s="149" t="s">
        <v>242</v>
      </c>
      <c r="B79" s="148">
        <v>0</v>
      </c>
      <c r="C79" s="148">
        <v>0</v>
      </c>
      <c r="D79" s="148">
        <v>0</v>
      </c>
      <c r="E79" s="148">
        <v>0</v>
      </c>
      <c r="F79" s="148">
        <v>0</v>
      </c>
      <c r="G79" s="148">
        <v>0</v>
      </c>
      <c r="H79" s="148">
        <v>0</v>
      </c>
      <c r="I79" s="148">
        <v>0</v>
      </c>
      <c r="J79" s="148">
        <v>0</v>
      </c>
      <c r="K79" s="148">
        <v>0</v>
      </c>
      <c r="L79" s="148">
        <v>0</v>
      </c>
      <c r="M79" s="148">
        <v>0</v>
      </c>
      <c r="N79" s="148">
        <v>0</v>
      </c>
      <c r="O79" s="148">
        <v>0</v>
      </c>
      <c r="P79" s="148">
        <v>0</v>
      </c>
      <c r="Q79" s="148">
        <v>0</v>
      </c>
    </row>
    <row r="80" spans="1:17" x14ac:dyDescent="0.25">
      <c r="A80" s="40"/>
      <c r="B80" s="32"/>
      <c r="C80" s="32"/>
      <c r="D80" s="32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</row>
    <row r="81" spans="1:17" ht="12.75" x14ac:dyDescent="0.25">
      <c r="A81" s="97" t="s">
        <v>55</v>
      </c>
      <c r="B81" s="96">
        <v>0.65705730722365341</v>
      </c>
      <c r="C81" s="96">
        <v>1.3386338796480972</v>
      </c>
      <c r="D81" s="96">
        <v>1.5457790975622905</v>
      </c>
      <c r="E81" s="96">
        <v>1.2707808696314458</v>
      </c>
      <c r="F81" s="96">
        <v>1.2277905532675826</v>
      </c>
      <c r="G81" s="96">
        <v>1.0383401403087398</v>
      </c>
      <c r="H81" s="96">
        <v>1.4124089719869322</v>
      </c>
      <c r="I81" s="96">
        <v>1.5341618593219761</v>
      </c>
      <c r="J81" s="96">
        <v>1.6149619858226547</v>
      </c>
      <c r="K81" s="96">
        <v>1.36868585078325</v>
      </c>
      <c r="L81" s="96">
        <v>1.7968620205828247</v>
      </c>
      <c r="M81" s="96">
        <v>1.4518798796011521</v>
      </c>
      <c r="N81" s="96">
        <v>0.95208976388421285</v>
      </c>
      <c r="O81" s="96">
        <v>0.93039465960143608</v>
      </c>
      <c r="P81" s="96">
        <v>1.032237805697003</v>
      </c>
      <c r="Q81" s="96">
        <v>1.2832951530058474</v>
      </c>
    </row>
    <row r="82" spans="1:17" x14ac:dyDescent="0.25">
      <c r="A82" s="132" t="s">
        <v>83</v>
      </c>
      <c r="B82" s="160">
        <v>0</v>
      </c>
      <c r="C82" s="160">
        <v>0</v>
      </c>
      <c r="D82" s="160">
        <v>0</v>
      </c>
      <c r="E82" s="160">
        <v>0</v>
      </c>
      <c r="F82" s="160">
        <v>0</v>
      </c>
      <c r="G82" s="160">
        <v>0</v>
      </c>
      <c r="H82" s="160">
        <v>0</v>
      </c>
      <c r="I82" s="160">
        <v>0</v>
      </c>
      <c r="J82" s="160">
        <v>0</v>
      </c>
      <c r="K82" s="160">
        <v>0</v>
      </c>
      <c r="L82" s="160">
        <v>0</v>
      </c>
      <c r="M82" s="160">
        <v>0</v>
      </c>
      <c r="N82" s="160">
        <v>0</v>
      </c>
      <c r="O82" s="160">
        <v>0</v>
      </c>
      <c r="P82" s="160">
        <v>0</v>
      </c>
      <c r="Q82" s="160">
        <v>0</v>
      </c>
    </row>
    <row r="83" spans="1:17" x14ac:dyDescent="0.25">
      <c r="A83" s="76" t="s">
        <v>82</v>
      </c>
      <c r="B83" s="159">
        <v>0</v>
      </c>
      <c r="C83" s="159">
        <v>0</v>
      </c>
      <c r="D83" s="159">
        <v>0</v>
      </c>
      <c r="E83" s="159">
        <v>0</v>
      </c>
      <c r="F83" s="159">
        <v>0</v>
      </c>
      <c r="G83" s="159">
        <v>0</v>
      </c>
      <c r="H83" s="159">
        <v>0</v>
      </c>
      <c r="I83" s="159">
        <v>0</v>
      </c>
      <c r="J83" s="159">
        <v>0</v>
      </c>
      <c r="K83" s="159">
        <v>0</v>
      </c>
      <c r="L83" s="159">
        <v>0</v>
      </c>
      <c r="M83" s="159">
        <v>0</v>
      </c>
      <c r="N83" s="159">
        <v>0</v>
      </c>
      <c r="O83" s="159">
        <v>0</v>
      </c>
      <c r="P83" s="159">
        <v>0</v>
      </c>
      <c r="Q83" s="159">
        <v>0</v>
      </c>
    </row>
    <row r="84" spans="1:17" x14ac:dyDescent="0.25">
      <c r="A84" s="76" t="s">
        <v>81</v>
      </c>
      <c r="B84" s="159">
        <v>0</v>
      </c>
      <c r="C84" s="159">
        <v>0</v>
      </c>
      <c r="D84" s="159">
        <v>0</v>
      </c>
      <c r="E84" s="159">
        <v>0</v>
      </c>
      <c r="F84" s="159">
        <v>0</v>
      </c>
      <c r="G84" s="159">
        <v>0</v>
      </c>
      <c r="H84" s="159">
        <v>0</v>
      </c>
      <c r="I84" s="159">
        <v>0</v>
      </c>
      <c r="J84" s="159">
        <v>0</v>
      </c>
      <c r="K84" s="159">
        <v>0</v>
      </c>
      <c r="L84" s="159">
        <v>0</v>
      </c>
      <c r="M84" s="159">
        <v>0</v>
      </c>
      <c r="N84" s="159">
        <v>0</v>
      </c>
      <c r="O84" s="159">
        <v>0</v>
      </c>
      <c r="P84" s="159">
        <v>0</v>
      </c>
      <c r="Q84" s="159">
        <v>0</v>
      </c>
    </row>
    <row r="85" spans="1:17" x14ac:dyDescent="0.25">
      <c r="A85" s="76" t="s">
        <v>80</v>
      </c>
      <c r="B85" s="159">
        <v>0</v>
      </c>
      <c r="C85" s="159">
        <v>0</v>
      </c>
      <c r="D85" s="159">
        <v>0</v>
      </c>
      <c r="E85" s="159">
        <v>0</v>
      </c>
      <c r="F85" s="159">
        <v>0</v>
      </c>
      <c r="G85" s="159">
        <v>0</v>
      </c>
      <c r="H85" s="159">
        <v>0</v>
      </c>
      <c r="I85" s="159">
        <v>0</v>
      </c>
      <c r="J85" s="159">
        <v>0</v>
      </c>
      <c r="K85" s="159">
        <v>0</v>
      </c>
      <c r="L85" s="159">
        <v>0</v>
      </c>
      <c r="M85" s="159">
        <v>0</v>
      </c>
      <c r="N85" s="159">
        <v>0</v>
      </c>
      <c r="O85" s="159">
        <v>0</v>
      </c>
      <c r="P85" s="159">
        <v>0</v>
      </c>
      <c r="Q85" s="159">
        <v>0</v>
      </c>
    </row>
    <row r="86" spans="1:17" x14ac:dyDescent="0.25">
      <c r="A86" s="129" t="s">
        <v>79</v>
      </c>
      <c r="B86" s="158">
        <v>0.65705730722365341</v>
      </c>
      <c r="C86" s="158">
        <v>1.3386338796480972</v>
      </c>
      <c r="D86" s="158">
        <v>1.5457790975622905</v>
      </c>
      <c r="E86" s="158">
        <v>1.2707808696314458</v>
      </c>
      <c r="F86" s="158">
        <v>1.2277905532675826</v>
      </c>
      <c r="G86" s="158">
        <v>1.0383401403087398</v>
      </c>
      <c r="H86" s="158">
        <v>1.4124089719869322</v>
      </c>
      <c r="I86" s="158">
        <v>1.5341618593219761</v>
      </c>
      <c r="J86" s="158">
        <v>1.6149619858226547</v>
      </c>
      <c r="K86" s="158">
        <v>1.36868585078325</v>
      </c>
      <c r="L86" s="158">
        <v>1.7968620205828247</v>
      </c>
      <c r="M86" s="158">
        <v>1.4518798796011521</v>
      </c>
      <c r="N86" s="158">
        <v>0.95208976388421285</v>
      </c>
      <c r="O86" s="158">
        <v>0.93039465960143608</v>
      </c>
      <c r="P86" s="158">
        <v>1.032237805697003</v>
      </c>
      <c r="Q86" s="158">
        <v>1.2832951530058474</v>
      </c>
    </row>
    <row r="87" spans="1:17" x14ac:dyDescent="0.25">
      <c r="A87" s="92" t="s">
        <v>125</v>
      </c>
      <c r="B87" s="91">
        <v>1.4864295127392223E-2</v>
      </c>
      <c r="C87" s="91">
        <v>2.4025301160477811E-2</v>
      </c>
      <c r="D87" s="91">
        <v>3.1814243781471234E-2</v>
      </c>
      <c r="E87" s="91">
        <v>0</v>
      </c>
      <c r="F87" s="91">
        <v>0</v>
      </c>
      <c r="G87" s="91">
        <v>0</v>
      </c>
      <c r="H87" s="91">
        <v>0</v>
      </c>
      <c r="I87" s="91">
        <v>0</v>
      </c>
      <c r="J87" s="91">
        <v>0</v>
      </c>
      <c r="K87" s="91">
        <v>0</v>
      </c>
      <c r="L87" s="91">
        <v>0</v>
      </c>
      <c r="M87" s="91">
        <v>0</v>
      </c>
      <c r="N87" s="91">
        <v>0</v>
      </c>
      <c r="O87" s="91">
        <v>0</v>
      </c>
      <c r="P87" s="91">
        <v>0</v>
      </c>
      <c r="Q87" s="91">
        <v>0</v>
      </c>
    </row>
    <row r="88" spans="1:17" x14ac:dyDescent="0.25">
      <c r="A88" s="92" t="s">
        <v>26</v>
      </c>
      <c r="B88" s="91">
        <v>0.64219301209626123</v>
      </c>
      <c r="C88" s="91">
        <v>1.3146085784876194</v>
      </c>
      <c r="D88" s="91">
        <v>1.5139648537808192</v>
      </c>
      <c r="E88" s="91">
        <v>1.2707808696314458</v>
      </c>
      <c r="F88" s="91">
        <v>1.2277905532675826</v>
      </c>
      <c r="G88" s="91">
        <v>1.0383401403087398</v>
      </c>
      <c r="H88" s="91">
        <v>1.4124089719869322</v>
      </c>
      <c r="I88" s="91">
        <v>1.5341618593219761</v>
      </c>
      <c r="J88" s="91">
        <v>1.6149619858226547</v>
      </c>
      <c r="K88" s="91">
        <v>1.36868585078325</v>
      </c>
      <c r="L88" s="91">
        <v>1.7968620205828247</v>
      </c>
      <c r="M88" s="91">
        <v>1.4518798796011521</v>
      </c>
      <c r="N88" s="91">
        <v>0.95208976388421285</v>
      </c>
      <c r="O88" s="91">
        <v>0.93039465960143608</v>
      </c>
      <c r="P88" s="91">
        <v>1.032237805697003</v>
      </c>
      <c r="Q88" s="91">
        <v>1.2832951530058474</v>
      </c>
    </row>
    <row r="89" spans="1:17" x14ac:dyDescent="0.25">
      <c r="A89" s="92" t="s">
        <v>126</v>
      </c>
      <c r="B89" s="91">
        <v>0</v>
      </c>
      <c r="C89" s="91">
        <v>0</v>
      </c>
      <c r="D89" s="91">
        <v>0</v>
      </c>
      <c r="E89" s="91">
        <v>0</v>
      </c>
      <c r="F89" s="91">
        <v>0</v>
      </c>
      <c r="G89" s="91">
        <v>0</v>
      </c>
      <c r="H89" s="91">
        <v>0</v>
      </c>
      <c r="I89" s="91">
        <v>0</v>
      </c>
      <c r="J89" s="91">
        <v>0</v>
      </c>
      <c r="K89" s="91">
        <v>0</v>
      </c>
      <c r="L89" s="91">
        <v>0</v>
      </c>
      <c r="M89" s="91">
        <v>0</v>
      </c>
      <c r="N89" s="91">
        <v>0</v>
      </c>
      <c r="O89" s="91">
        <v>0</v>
      </c>
      <c r="P89" s="91">
        <v>0</v>
      </c>
      <c r="Q89" s="91">
        <v>0</v>
      </c>
    </row>
    <row r="90" spans="1:17" x14ac:dyDescent="0.25">
      <c r="A90" s="92" t="s">
        <v>21</v>
      </c>
      <c r="B90" s="157">
        <v>0</v>
      </c>
      <c r="C90" s="157">
        <v>0</v>
      </c>
      <c r="D90" s="157">
        <v>0</v>
      </c>
      <c r="E90" s="157">
        <v>0</v>
      </c>
      <c r="F90" s="157">
        <v>0</v>
      </c>
      <c r="G90" s="157">
        <v>0</v>
      </c>
      <c r="H90" s="157">
        <v>0</v>
      </c>
      <c r="I90" s="157">
        <v>0</v>
      </c>
      <c r="J90" s="157">
        <v>0</v>
      </c>
      <c r="K90" s="157">
        <v>0</v>
      </c>
      <c r="L90" s="157">
        <v>0</v>
      </c>
      <c r="M90" s="157">
        <v>0</v>
      </c>
      <c r="N90" s="157">
        <v>0</v>
      </c>
      <c r="O90" s="157">
        <v>0</v>
      </c>
      <c r="P90" s="157">
        <v>0</v>
      </c>
      <c r="Q90" s="157">
        <v>0</v>
      </c>
    </row>
    <row r="91" spans="1:17" x14ac:dyDescent="0.25">
      <c r="A91" s="243" t="s">
        <v>235</v>
      </c>
      <c r="B91" s="242">
        <v>0</v>
      </c>
      <c r="C91" s="242">
        <v>0</v>
      </c>
      <c r="D91" s="242">
        <v>0</v>
      </c>
      <c r="E91" s="242">
        <v>0</v>
      </c>
      <c r="F91" s="242">
        <v>0</v>
      </c>
      <c r="G91" s="242">
        <v>0</v>
      </c>
      <c r="H91" s="242">
        <v>0</v>
      </c>
      <c r="I91" s="242">
        <v>0</v>
      </c>
      <c r="J91" s="242">
        <v>0</v>
      </c>
      <c r="K91" s="242">
        <v>0</v>
      </c>
      <c r="L91" s="242">
        <v>0</v>
      </c>
      <c r="M91" s="242">
        <v>0</v>
      </c>
      <c r="N91" s="242">
        <v>0</v>
      </c>
      <c r="O91" s="242">
        <v>0</v>
      </c>
      <c r="P91" s="242">
        <v>0</v>
      </c>
      <c r="Q91" s="242">
        <v>0</v>
      </c>
    </row>
    <row r="92" spans="1:17" x14ac:dyDescent="0.25">
      <c r="A92" s="40"/>
      <c r="B92" s="32"/>
      <c r="C92" s="40"/>
      <c r="D92" s="40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</row>
    <row r="93" spans="1:17" ht="12.75" x14ac:dyDescent="0.25">
      <c r="A93" s="80" t="s">
        <v>134</v>
      </c>
      <c r="B93" s="233"/>
      <c r="C93" s="233"/>
      <c r="D93" s="233"/>
      <c r="E93" s="233"/>
      <c r="F93" s="233"/>
      <c r="G93" s="233"/>
      <c r="H93" s="233"/>
      <c r="I93" s="233"/>
      <c r="J93" s="233"/>
      <c r="K93" s="233"/>
      <c r="L93" s="233"/>
      <c r="M93" s="233"/>
      <c r="N93" s="233"/>
      <c r="O93" s="233"/>
      <c r="P93" s="233"/>
      <c r="Q93" s="233"/>
    </row>
    <row r="94" spans="1:17" x14ac:dyDescent="0.25">
      <c r="A94" s="40"/>
      <c r="B94" s="32"/>
      <c r="C94" s="40"/>
      <c r="D94" s="40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</row>
    <row r="95" spans="1:17" x14ac:dyDescent="0.25">
      <c r="A95" s="78" t="s">
        <v>35</v>
      </c>
      <c r="B95" s="77">
        <f t="shared" ref="B95:Q95" si="0">SUM(B$96:B$101,B$103:B$105)</f>
        <v>1</v>
      </c>
      <c r="C95" s="77">
        <f t="shared" si="0"/>
        <v>1</v>
      </c>
      <c r="D95" s="77">
        <f t="shared" si="0"/>
        <v>1</v>
      </c>
      <c r="E95" s="77">
        <f t="shared" si="0"/>
        <v>1</v>
      </c>
      <c r="F95" s="77">
        <f t="shared" si="0"/>
        <v>1</v>
      </c>
      <c r="G95" s="77">
        <f t="shared" si="0"/>
        <v>1</v>
      </c>
      <c r="H95" s="77">
        <f t="shared" si="0"/>
        <v>1</v>
      </c>
      <c r="I95" s="77">
        <f t="shared" si="0"/>
        <v>1</v>
      </c>
      <c r="J95" s="77">
        <f t="shared" si="0"/>
        <v>1</v>
      </c>
      <c r="K95" s="77">
        <f t="shared" si="0"/>
        <v>1</v>
      </c>
      <c r="L95" s="77">
        <f t="shared" si="0"/>
        <v>1</v>
      </c>
      <c r="M95" s="77">
        <f t="shared" si="0"/>
        <v>1</v>
      </c>
      <c r="N95" s="77">
        <f t="shared" si="0"/>
        <v>1</v>
      </c>
      <c r="O95" s="77">
        <f t="shared" si="0"/>
        <v>1</v>
      </c>
      <c r="P95" s="77">
        <f t="shared" si="0"/>
        <v>1</v>
      </c>
      <c r="Q95" s="77">
        <f t="shared" si="0"/>
        <v>1</v>
      </c>
    </row>
    <row r="96" spans="1:17" x14ac:dyDescent="0.25">
      <c r="A96" s="132" t="s">
        <v>83</v>
      </c>
      <c r="B96" s="240">
        <f t="shared" ref="B96:Q96" si="1">IF(B$6=0,0,B$6/B$5)</f>
        <v>0</v>
      </c>
      <c r="C96" s="240">
        <f t="shared" si="1"/>
        <v>0</v>
      </c>
      <c r="D96" s="240">
        <f t="shared" si="1"/>
        <v>0</v>
      </c>
      <c r="E96" s="240">
        <f t="shared" si="1"/>
        <v>0</v>
      </c>
      <c r="F96" s="240">
        <f t="shared" si="1"/>
        <v>0</v>
      </c>
      <c r="G96" s="240">
        <f t="shared" si="1"/>
        <v>0</v>
      </c>
      <c r="H96" s="240">
        <f t="shared" si="1"/>
        <v>0</v>
      </c>
      <c r="I96" s="240">
        <f t="shared" si="1"/>
        <v>0</v>
      </c>
      <c r="J96" s="240">
        <f t="shared" si="1"/>
        <v>0</v>
      </c>
      <c r="K96" s="240">
        <f t="shared" si="1"/>
        <v>0</v>
      </c>
      <c r="L96" s="240">
        <f t="shared" si="1"/>
        <v>0</v>
      </c>
      <c r="M96" s="240">
        <f t="shared" si="1"/>
        <v>0</v>
      </c>
      <c r="N96" s="240">
        <f t="shared" si="1"/>
        <v>0</v>
      </c>
      <c r="O96" s="240">
        <f t="shared" si="1"/>
        <v>0</v>
      </c>
      <c r="P96" s="240">
        <f t="shared" si="1"/>
        <v>0</v>
      </c>
      <c r="Q96" s="240">
        <f t="shared" si="1"/>
        <v>0</v>
      </c>
    </row>
    <row r="97" spans="1:17" x14ac:dyDescent="0.25">
      <c r="A97" s="76" t="s">
        <v>82</v>
      </c>
      <c r="B97" s="239">
        <f t="shared" ref="B97:Q97" si="2">IF(B$7=0,0,B$7/B$5)</f>
        <v>0</v>
      </c>
      <c r="C97" s="239">
        <f t="shared" si="2"/>
        <v>0</v>
      </c>
      <c r="D97" s="239">
        <f t="shared" si="2"/>
        <v>0</v>
      </c>
      <c r="E97" s="239">
        <f t="shared" si="2"/>
        <v>0</v>
      </c>
      <c r="F97" s="239">
        <f t="shared" si="2"/>
        <v>0</v>
      </c>
      <c r="G97" s="239">
        <f t="shared" si="2"/>
        <v>0</v>
      </c>
      <c r="H97" s="239">
        <f t="shared" si="2"/>
        <v>0</v>
      </c>
      <c r="I97" s="239">
        <f t="shared" si="2"/>
        <v>0</v>
      </c>
      <c r="J97" s="239">
        <f t="shared" si="2"/>
        <v>0</v>
      </c>
      <c r="K97" s="239">
        <f t="shared" si="2"/>
        <v>0</v>
      </c>
      <c r="L97" s="239">
        <f t="shared" si="2"/>
        <v>0</v>
      </c>
      <c r="M97" s="239">
        <f t="shared" si="2"/>
        <v>0</v>
      </c>
      <c r="N97" s="239">
        <f t="shared" si="2"/>
        <v>0</v>
      </c>
      <c r="O97" s="239">
        <f t="shared" si="2"/>
        <v>0</v>
      </c>
      <c r="P97" s="239">
        <f t="shared" si="2"/>
        <v>0</v>
      </c>
      <c r="Q97" s="239">
        <f t="shared" si="2"/>
        <v>0</v>
      </c>
    </row>
    <row r="98" spans="1:17" x14ac:dyDescent="0.25">
      <c r="A98" s="76" t="s">
        <v>81</v>
      </c>
      <c r="B98" s="239">
        <f t="shared" ref="B98:Q98" si="3">IF(B$8=0,0,B$8/B$5)</f>
        <v>0</v>
      </c>
      <c r="C98" s="239">
        <f t="shared" si="3"/>
        <v>0</v>
      </c>
      <c r="D98" s="239">
        <f t="shared" si="3"/>
        <v>0</v>
      </c>
      <c r="E98" s="239">
        <f t="shared" si="3"/>
        <v>0</v>
      </c>
      <c r="F98" s="239">
        <f t="shared" si="3"/>
        <v>0</v>
      </c>
      <c r="G98" s="239">
        <f t="shared" si="3"/>
        <v>0</v>
      </c>
      <c r="H98" s="239">
        <f t="shared" si="3"/>
        <v>0</v>
      </c>
      <c r="I98" s="239">
        <f t="shared" si="3"/>
        <v>0</v>
      </c>
      <c r="J98" s="239">
        <f t="shared" si="3"/>
        <v>0</v>
      </c>
      <c r="K98" s="239">
        <f t="shared" si="3"/>
        <v>0</v>
      </c>
      <c r="L98" s="239">
        <f t="shared" si="3"/>
        <v>0</v>
      </c>
      <c r="M98" s="239">
        <f t="shared" si="3"/>
        <v>0</v>
      </c>
      <c r="N98" s="239">
        <f t="shared" si="3"/>
        <v>0</v>
      </c>
      <c r="O98" s="239">
        <f t="shared" si="3"/>
        <v>0</v>
      </c>
      <c r="P98" s="239">
        <f t="shared" si="3"/>
        <v>0</v>
      </c>
      <c r="Q98" s="239">
        <f t="shared" si="3"/>
        <v>0</v>
      </c>
    </row>
    <row r="99" spans="1:17" x14ac:dyDescent="0.25">
      <c r="A99" s="76" t="s">
        <v>80</v>
      </c>
      <c r="B99" s="239">
        <f t="shared" ref="B99:Q99" si="4">IF(B$9=0,0,B$9/B$5)</f>
        <v>0</v>
      </c>
      <c r="C99" s="239">
        <f t="shared" si="4"/>
        <v>0</v>
      </c>
      <c r="D99" s="239">
        <f t="shared" si="4"/>
        <v>0</v>
      </c>
      <c r="E99" s="239">
        <f t="shared" si="4"/>
        <v>0</v>
      </c>
      <c r="F99" s="239">
        <f t="shared" si="4"/>
        <v>0</v>
      </c>
      <c r="G99" s="239">
        <f t="shared" si="4"/>
        <v>0</v>
      </c>
      <c r="H99" s="239">
        <f t="shared" si="4"/>
        <v>0</v>
      </c>
      <c r="I99" s="239">
        <f t="shared" si="4"/>
        <v>0</v>
      </c>
      <c r="J99" s="239">
        <f t="shared" si="4"/>
        <v>0</v>
      </c>
      <c r="K99" s="239">
        <f t="shared" si="4"/>
        <v>0</v>
      </c>
      <c r="L99" s="239">
        <f t="shared" si="4"/>
        <v>0</v>
      </c>
      <c r="M99" s="239">
        <f t="shared" si="4"/>
        <v>0</v>
      </c>
      <c r="N99" s="239">
        <f t="shared" si="4"/>
        <v>0</v>
      </c>
      <c r="O99" s="239">
        <f t="shared" si="4"/>
        <v>0</v>
      </c>
      <c r="P99" s="239">
        <f t="shared" si="4"/>
        <v>0</v>
      </c>
      <c r="Q99" s="239">
        <f t="shared" si="4"/>
        <v>0</v>
      </c>
    </row>
    <row r="100" spans="1:17" x14ac:dyDescent="0.25">
      <c r="A100" s="129" t="s">
        <v>79</v>
      </c>
      <c r="B100" s="238">
        <f t="shared" ref="B100:Q100" si="5">IF(B$10=0,0,B$10/B$5)</f>
        <v>4.542854517426591E-3</v>
      </c>
      <c r="C100" s="238">
        <f t="shared" si="5"/>
        <v>1</v>
      </c>
      <c r="D100" s="238">
        <f t="shared" si="5"/>
        <v>1</v>
      </c>
      <c r="E100" s="238">
        <f t="shared" si="5"/>
        <v>0.29002364130458153</v>
      </c>
      <c r="F100" s="238">
        <f t="shared" si="5"/>
        <v>0.63574344100037483</v>
      </c>
      <c r="G100" s="238">
        <f t="shared" si="5"/>
        <v>0.2925375839885882</v>
      </c>
      <c r="H100" s="238">
        <f t="shared" si="5"/>
        <v>1</v>
      </c>
      <c r="I100" s="238">
        <f t="shared" si="5"/>
        <v>1</v>
      </c>
      <c r="J100" s="238">
        <f t="shared" si="5"/>
        <v>1</v>
      </c>
      <c r="K100" s="238">
        <f t="shared" si="5"/>
        <v>1</v>
      </c>
      <c r="L100" s="238">
        <f t="shared" si="5"/>
        <v>1</v>
      </c>
      <c r="M100" s="238">
        <f t="shared" si="5"/>
        <v>1</v>
      </c>
      <c r="N100" s="238">
        <f t="shared" si="5"/>
        <v>1</v>
      </c>
      <c r="O100" s="238">
        <f t="shared" si="5"/>
        <v>1</v>
      </c>
      <c r="P100" s="238">
        <f t="shared" si="5"/>
        <v>1</v>
      </c>
      <c r="Q100" s="238">
        <f t="shared" si="5"/>
        <v>1</v>
      </c>
    </row>
    <row r="101" spans="1:17" x14ac:dyDescent="0.25">
      <c r="A101" s="127" t="s">
        <v>241</v>
      </c>
      <c r="B101" s="236">
        <f t="shared" ref="B101:Q101" si="6">IF(B$15=0,0,B$15/B$5)</f>
        <v>0</v>
      </c>
      <c r="C101" s="236">
        <f t="shared" si="6"/>
        <v>0</v>
      </c>
      <c r="D101" s="236">
        <f t="shared" si="6"/>
        <v>0</v>
      </c>
      <c r="E101" s="236">
        <f t="shared" si="6"/>
        <v>0</v>
      </c>
      <c r="F101" s="236">
        <f t="shared" si="6"/>
        <v>0</v>
      </c>
      <c r="G101" s="236">
        <f t="shared" si="6"/>
        <v>0</v>
      </c>
      <c r="H101" s="236">
        <f t="shared" si="6"/>
        <v>0</v>
      </c>
      <c r="I101" s="236">
        <f t="shared" si="6"/>
        <v>0</v>
      </c>
      <c r="J101" s="236">
        <f t="shared" si="6"/>
        <v>0</v>
      </c>
      <c r="K101" s="236">
        <f t="shared" si="6"/>
        <v>0</v>
      </c>
      <c r="L101" s="236">
        <f t="shared" si="6"/>
        <v>0</v>
      </c>
      <c r="M101" s="236">
        <f t="shared" si="6"/>
        <v>0</v>
      </c>
      <c r="N101" s="236">
        <f t="shared" si="6"/>
        <v>0</v>
      </c>
      <c r="O101" s="236">
        <f t="shared" si="6"/>
        <v>0</v>
      </c>
      <c r="P101" s="236">
        <f t="shared" si="6"/>
        <v>0</v>
      </c>
      <c r="Q101" s="236">
        <f t="shared" si="6"/>
        <v>0</v>
      </c>
    </row>
    <row r="102" spans="1:17" x14ac:dyDescent="0.25">
      <c r="A102" s="127" t="s">
        <v>240</v>
      </c>
      <c r="B102" s="237">
        <f t="shared" ref="B102:Q102" si="7">IF(B$16=0,0,B$16/B$5)</f>
        <v>0.99545714548257347</v>
      </c>
      <c r="C102" s="237">
        <f t="shared" si="7"/>
        <v>0</v>
      </c>
      <c r="D102" s="237">
        <f t="shared" si="7"/>
        <v>0</v>
      </c>
      <c r="E102" s="237">
        <f t="shared" si="7"/>
        <v>0.70997635869541842</v>
      </c>
      <c r="F102" s="237">
        <f t="shared" si="7"/>
        <v>0.36425655899962528</v>
      </c>
      <c r="G102" s="237">
        <f t="shared" si="7"/>
        <v>0.7074624160114118</v>
      </c>
      <c r="H102" s="237">
        <f t="shared" si="7"/>
        <v>0</v>
      </c>
      <c r="I102" s="237">
        <f t="shared" si="7"/>
        <v>0</v>
      </c>
      <c r="J102" s="237">
        <f t="shared" si="7"/>
        <v>0</v>
      </c>
      <c r="K102" s="237">
        <f t="shared" si="7"/>
        <v>0</v>
      </c>
      <c r="L102" s="237">
        <f t="shared" si="7"/>
        <v>0</v>
      </c>
      <c r="M102" s="237">
        <f t="shared" si="7"/>
        <v>0</v>
      </c>
      <c r="N102" s="237">
        <f t="shared" si="7"/>
        <v>0</v>
      </c>
      <c r="O102" s="237">
        <f t="shared" si="7"/>
        <v>0</v>
      </c>
      <c r="P102" s="237">
        <f t="shared" si="7"/>
        <v>0</v>
      </c>
      <c r="Q102" s="237">
        <f t="shared" si="7"/>
        <v>0</v>
      </c>
    </row>
    <row r="103" spans="1:17" x14ac:dyDescent="0.25">
      <c r="A103" s="142" t="s">
        <v>249</v>
      </c>
      <c r="B103" s="235">
        <f t="shared" ref="B103:Q103" si="8">IF(B$17=0,0,B$17/B$5)</f>
        <v>0.99545714548257347</v>
      </c>
      <c r="C103" s="235">
        <f t="shared" si="8"/>
        <v>0</v>
      </c>
      <c r="D103" s="235">
        <f t="shared" si="8"/>
        <v>0</v>
      </c>
      <c r="E103" s="235">
        <f t="shared" si="8"/>
        <v>0.70997635869541842</v>
      </c>
      <c r="F103" s="235">
        <f t="shared" si="8"/>
        <v>0.36425655899962528</v>
      </c>
      <c r="G103" s="235">
        <f t="shared" si="8"/>
        <v>0.7074624160114118</v>
      </c>
      <c r="H103" s="235">
        <f t="shared" si="8"/>
        <v>0</v>
      </c>
      <c r="I103" s="235">
        <f t="shared" si="8"/>
        <v>0</v>
      </c>
      <c r="J103" s="235">
        <f t="shared" si="8"/>
        <v>0</v>
      </c>
      <c r="K103" s="235">
        <f t="shared" si="8"/>
        <v>0</v>
      </c>
      <c r="L103" s="235">
        <f t="shared" si="8"/>
        <v>0</v>
      </c>
      <c r="M103" s="235">
        <f t="shared" si="8"/>
        <v>0</v>
      </c>
      <c r="N103" s="235">
        <f t="shared" si="8"/>
        <v>0</v>
      </c>
      <c r="O103" s="235">
        <f t="shared" si="8"/>
        <v>0</v>
      </c>
      <c r="P103" s="235">
        <f t="shared" si="8"/>
        <v>0</v>
      </c>
      <c r="Q103" s="235">
        <f t="shared" si="8"/>
        <v>0</v>
      </c>
    </row>
    <row r="104" spans="1:17" x14ac:dyDescent="0.25">
      <c r="A104" s="142" t="s">
        <v>248</v>
      </c>
      <c r="B104" s="235">
        <f t="shared" ref="B104:Q104" si="9">IF(B$28=0,0,B$28/B$5)</f>
        <v>0</v>
      </c>
      <c r="C104" s="235">
        <f t="shared" si="9"/>
        <v>0</v>
      </c>
      <c r="D104" s="235">
        <f t="shared" si="9"/>
        <v>0</v>
      </c>
      <c r="E104" s="235">
        <f t="shared" si="9"/>
        <v>0</v>
      </c>
      <c r="F104" s="235">
        <f t="shared" si="9"/>
        <v>0</v>
      </c>
      <c r="G104" s="235">
        <f t="shared" si="9"/>
        <v>0</v>
      </c>
      <c r="H104" s="235">
        <f t="shared" si="9"/>
        <v>0</v>
      </c>
      <c r="I104" s="235">
        <f t="shared" si="9"/>
        <v>0</v>
      </c>
      <c r="J104" s="235">
        <f t="shared" si="9"/>
        <v>0</v>
      </c>
      <c r="K104" s="235">
        <f t="shared" si="9"/>
        <v>0</v>
      </c>
      <c r="L104" s="235">
        <f t="shared" si="9"/>
        <v>0</v>
      </c>
      <c r="M104" s="235">
        <f t="shared" si="9"/>
        <v>0</v>
      </c>
      <c r="N104" s="235">
        <f t="shared" si="9"/>
        <v>0</v>
      </c>
      <c r="O104" s="235">
        <f t="shared" si="9"/>
        <v>0</v>
      </c>
      <c r="P104" s="235">
        <f t="shared" si="9"/>
        <v>0</v>
      </c>
      <c r="Q104" s="235">
        <f t="shared" si="9"/>
        <v>0</v>
      </c>
    </row>
    <row r="105" spans="1:17" x14ac:dyDescent="0.25">
      <c r="A105" s="72" t="s">
        <v>239</v>
      </c>
      <c r="B105" s="277">
        <f t="shared" ref="B105:Q105" si="10">IF(B$29=0,0,B$29/B$5)</f>
        <v>0</v>
      </c>
      <c r="C105" s="277">
        <f t="shared" si="10"/>
        <v>0</v>
      </c>
      <c r="D105" s="277">
        <f t="shared" si="10"/>
        <v>0</v>
      </c>
      <c r="E105" s="277">
        <f t="shared" si="10"/>
        <v>0</v>
      </c>
      <c r="F105" s="277">
        <f t="shared" si="10"/>
        <v>0</v>
      </c>
      <c r="G105" s="277">
        <f t="shared" si="10"/>
        <v>0</v>
      </c>
      <c r="H105" s="277">
        <f t="shared" si="10"/>
        <v>0</v>
      </c>
      <c r="I105" s="277">
        <f t="shared" si="10"/>
        <v>0</v>
      </c>
      <c r="J105" s="277">
        <f t="shared" si="10"/>
        <v>0</v>
      </c>
      <c r="K105" s="277">
        <f t="shared" si="10"/>
        <v>0</v>
      </c>
      <c r="L105" s="277">
        <f t="shared" si="10"/>
        <v>0</v>
      </c>
      <c r="M105" s="277">
        <f t="shared" si="10"/>
        <v>0</v>
      </c>
      <c r="N105" s="277">
        <f t="shared" si="10"/>
        <v>0</v>
      </c>
      <c r="O105" s="277">
        <f t="shared" si="10"/>
        <v>0</v>
      </c>
      <c r="P105" s="277">
        <f t="shared" si="10"/>
        <v>0</v>
      </c>
      <c r="Q105" s="277">
        <f t="shared" si="10"/>
        <v>0</v>
      </c>
    </row>
    <row r="106" spans="1:17" x14ac:dyDescent="0.25">
      <c r="A106" s="40"/>
      <c r="B106" s="32"/>
      <c r="C106" s="40"/>
      <c r="D106" s="40"/>
      <c r="E106" s="40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</row>
    <row r="107" spans="1:17" x14ac:dyDescent="0.25">
      <c r="A107" s="78" t="s">
        <v>34</v>
      </c>
      <c r="B107" s="77">
        <f t="shared" ref="B107:Q107" si="11">SUM(B$108:B$112,B$114:B$115,B$117:B$118,B$120:B$121)</f>
        <v>0.99999999999999989</v>
      </c>
      <c r="C107" s="77">
        <f t="shared" si="11"/>
        <v>0.99999999999999978</v>
      </c>
      <c r="D107" s="77">
        <f t="shared" si="11"/>
        <v>0.99999999999999989</v>
      </c>
      <c r="E107" s="77">
        <f t="shared" si="11"/>
        <v>1</v>
      </c>
      <c r="F107" s="77">
        <f t="shared" si="11"/>
        <v>1</v>
      </c>
      <c r="G107" s="77">
        <f t="shared" si="11"/>
        <v>1</v>
      </c>
      <c r="H107" s="77">
        <f t="shared" si="11"/>
        <v>0.99999999999999989</v>
      </c>
      <c r="I107" s="77">
        <f t="shared" si="11"/>
        <v>0.99999999999999989</v>
      </c>
      <c r="J107" s="77">
        <f t="shared" si="11"/>
        <v>0.99999999999999978</v>
      </c>
      <c r="K107" s="77">
        <f t="shared" si="11"/>
        <v>1.0000000000000002</v>
      </c>
      <c r="L107" s="77">
        <f t="shared" si="11"/>
        <v>1</v>
      </c>
      <c r="M107" s="77">
        <f t="shared" si="11"/>
        <v>0.99999999999999989</v>
      </c>
      <c r="N107" s="77">
        <f t="shared" si="11"/>
        <v>1</v>
      </c>
      <c r="O107" s="77">
        <f t="shared" si="11"/>
        <v>0.99999999999999989</v>
      </c>
      <c r="P107" s="77">
        <f t="shared" si="11"/>
        <v>1</v>
      </c>
      <c r="Q107" s="77">
        <f t="shared" si="11"/>
        <v>1</v>
      </c>
    </row>
    <row r="108" spans="1:17" x14ac:dyDescent="0.25">
      <c r="A108" s="132" t="s">
        <v>83</v>
      </c>
      <c r="B108" s="203">
        <f t="shared" ref="B108:Q108" si="12">IF(B$32=0,0,B$32/B$31)</f>
        <v>0</v>
      </c>
      <c r="C108" s="203">
        <f t="shared" si="12"/>
        <v>0</v>
      </c>
      <c r="D108" s="203">
        <f t="shared" si="12"/>
        <v>0</v>
      </c>
      <c r="E108" s="203">
        <f t="shared" si="12"/>
        <v>0</v>
      </c>
      <c r="F108" s="203">
        <f t="shared" si="12"/>
        <v>0</v>
      </c>
      <c r="G108" s="203">
        <f t="shared" si="12"/>
        <v>0</v>
      </c>
      <c r="H108" s="203">
        <f t="shared" si="12"/>
        <v>0</v>
      </c>
      <c r="I108" s="203">
        <f t="shared" si="12"/>
        <v>0</v>
      </c>
      <c r="J108" s="203">
        <f t="shared" si="12"/>
        <v>0</v>
      </c>
      <c r="K108" s="203">
        <f t="shared" si="12"/>
        <v>0</v>
      </c>
      <c r="L108" s="203">
        <f t="shared" si="12"/>
        <v>0</v>
      </c>
      <c r="M108" s="203">
        <f t="shared" si="12"/>
        <v>0</v>
      </c>
      <c r="N108" s="203">
        <f t="shared" si="12"/>
        <v>0</v>
      </c>
      <c r="O108" s="203">
        <f t="shared" si="12"/>
        <v>0</v>
      </c>
      <c r="P108" s="203">
        <f t="shared" si="12"/>
        <v>0</v>
      </c>
      <c r="Q108" s="203">
        <f t="shared" si="12"/>
        <v>0</v>
      </c>
    </row>
    <row r="109" spans="1:17" x14ac:dyDescent="0.25">
      <c r="A109" s="76" t="s">
        <v>82</v>
      </c>
      <c r="B109" s="202">
        <f t="shared" ref="B109:Q109" si="13">IF(B$33=0,0,B$33/B$31)</f>
        <v>0</v>
      </c>
      <c r="C109" s="202">
        <f t="shared" si="13"/>
        <v>0</v>
      </c>
      <c r="D109" s="202">
        <f t="shared" si="13"/>
        <v>0</v>
      </c>
      <c r="E109" s="202">
        <f t="shared" si="13"/>
        <v>0</v>
      </c>
      <c r="F109" s="202">
        <f t="shared" si="13"/>
        <v>0</v>
      </c>
      <c r="G109" s="202">
        <f t="shared" si="13"/>
        <v>0</v>
      </c>
      <c r="H109" s="202">
        <f t="shared" si="13"/>
        <v>0</v>
      </c>
      <c r="I109" s="202">
        <f t="shared" si="13"/>
        <v>0</v>
      </c>
      <c r="J109" s="202">
        <f t="shared" si="13"/>
        <v>0</v>
      </c>
      <c r="K109" s="202">
        <f t="shared" si="13"/>
        <v>0</v>
      </c>
      <c r="L109" s="202">
        <f t="shared" si="13"/>
        <v>0</v>
      </c>
      <c r="M109" s="202">
        <f t="shared" si="13"/>
        <v>0</v>
      </c>
      <c r="N109" s="202">
        <f t="shared" si="13"/>
        <v>0</v>
      </c>
      <c r="O109" s="202">
        <f t="shared" si="13"/>
        <v>0</v>
      </c>
      <c r="P109" s="202">
        <f t="shared" si="13"/>
        <v>0</v>
      </c>
      <c r="Q109" s="202">
        <f t="shared" si="13"/>
        <v>0</v>
      </c>
    </row>
    <row r="110" spans="1:17" x14ac:dyDescent="0.25">
      <c r="A110" s="76" t="s">
        <v>81</v>
      </c>
      <c r="B110" s="202">
        <f t="shared" ref="B110:Q110" si="14">IF(B$34=0,0,B$34/B$31)</f>
        <v>0</v>
      </c>
      <c r="C110" s="202">
        <f t="shared" si="14"/>
        <v>0</v>
      </c>
      <c r="D110" s="202">
        <f t="shared" si="14"/>
        <v>0</v>
      </c>
      <c r="E110" s="202">
        <f t="shared" si="14"/>
        <v>0</v>
      </c>
      <c r="F110" s="202">
        <f t="shared" si="14"/>
        <v>0</v>
      </c>
      <c r="G110" s="202">
        <f t="shared" si="14"/>
        <v>0</v>
      </c>
      <c r="H110" s="202">
        <f t="shared" si="14"/>
        <v>0</v>
      </c>
      <c r="I110" s="202">
        <f t="shared" si="14"/>
        <v>0</v>
      </c>
      <c r="J110" s="202">
        <f t="shared" si="14"/>
        <v>0</v>
      </c>
      <c r="K110" s="202">
        <f t="shared" si="14"/>
        <v>0</v>
      </c>
      <c r="L110" s="202">
        <f t="shared" si="14"/>
        <v>0</v>
      </c>
      <c r="M110" s="202">
        <f t="shared" si="14"/>
        <v>0</v>
      </c>
      <c r="N110" s="202">
        <f t="shared" si="14"/>
        <v>0</v>
      </c>
      <c r="O110" s="202">
        <f t="shared" si="14"/>
        <v>0</v>
      </c>
      <c r="P110" s="202">
        <f t="shared" si="14"/>
        <v>0</v>
      </c>
      <c r="Q110" s="202">
        <f t="shared" si="14"/>
        <v>0</v>
      </c>
    </row>
    <row r="111" spans="1:17" x14ac:dyDescent="0.25">
      <c r="A111" s="76" t="s">
        <v>80</v>
      </c>
      <c r="B111" s="202">
        <f t="shared" ref="B111:Q111" si="15">IF(B$35=0,0,B$35/B$31)</f>
        <v>0</v>
      </c>
      <c r="C111" s="202">
        <f t="shared" si="15"/>
        <v>0</v>
      </c>
      <c r="D111" s="202">
        <f t="shared" si="15"/>
        <v>0</v>
      </c>
      <c r="E111" s="202">
        <f t="shared" si="15"/>
        <v>0</v>
      </c>
      <c r="F111" s="202">
        <f t="shared" si="15"/>
        <v>0</v>
      </c>
      <c r="G111" s="202">
        <f t="shared" si="15"/>
        <v>0</v>
      </c>
      <c r="H111" s="202">
        <f t="shared" si="15"/>
        <v>0</v>
      </c>
      <c r="I111" s="202">
        <f t="shared" si="15"/>
        <v>0</v>
      </c>
      <c r="J111" s="202">
        <f t="shared" si="15"/>
        <v>0</v>
      </c>
      <c r="K111" s="202">
        <f t="shared" si="15"/>
        <v>0</v>
      </c>
      <c r="L111" s="202">
        <f t="shared" si="15"/>
        <v>0</v>
      </c>
      <c r="M111" s="202">
        <f t="shared" si="15"/>
        <v>0</v>
      </c>
      <c r="N111" s="202">
        <f t="shared" si="15"/>
        <v>0</v>
      </c>
      <c r="O111" s="202">
        <f t="shared" si="15"/>
        <v>0</v>
      </c>
      <c r="P111" s="202">
        <f t="shared" si="15"/>
        <v>0</v>
      </c>
      <c r="Q111" s="202">
        <f t="shared" si="15"/>
        <v>0</v>
      </c>
    </row>
    <row r="112" spans="1:17" x14ac:dyDescent="0.25">
      <c r="A112" s="129" t="s">
        <v>79</v>
      </c>
      <c r="B112" s="201">
        <f t="shared" ref="B112:Q112" si="16">IF(B$36=0,0,B$36/B$31)</f>
        <v>4.2323455144016196E-3</v>
      </c>
      <c r="C112" s="201">
        <f t="shared" si="16"/>
        <v>4.7697538144706236E-3</v>
      </c>
      <c r="D112" s="201">
        <f t="shared" si="16"/>
        <v>4.7466700091867769E-3</v>
      </c>
      <c r="E112" s="201">
        <f t="shared" si="16"/>
        <v>4.1069294325510753E-3</v>
      </c>
      <c r="F112" s="201">
        <f t="shared" si="16"/>
        <v>4.9818581454827097E-3</v>
      </c>
      <c r="G112" s="201">
        <f t="shared" si="16"/>
        <v>4.5771488709017349E-3</v>
      </c>
      <c r="H112" s="201">
        <f t="shared" si="16"/>
        <v>5.0150536363801857E-3</v>
      </c>
      <c r="I112" s="201">
        <f t="shared" si="16"/>
        <v>6.0628657406023856E-3</v>
      </c>
      <c r="J112" s="201">
        <f t="shared" si="16"/>
        <v>5.4142198900330894E-3</v>
      </c>
      <c r="K112" s="201">
        <f t="shared" si="16"/>
        <v>5.4411863686629593E-3</v>
      </c>
      <c r="L112" s="201">
        <f t="shared" si="16"/>
        <v>1.1973532390084652E-2</v>
      </c>
      <c r="M112" s="201">
        <f t="shared" si="16"/>
        <v>1.2272379911432551E-2</v>
      </c>
      <c r="N112" s="201">
        <f t="shared" si="16"/>
        <v>1.335338952853222E-2</v>
      </c>
      <c r="O112" s="201">
        <f t="shared" si="16"/>
        <v>1.2373167523568889E-2</v>
      </c>
      <c r="P112" s="201">
        <f t="shared" si="16"/>
        <v>1.9312769907183534E-2</v>
      </c>
      <c r="Q112" s="201">
        <f t="shared" si="16"/>
        <v>1.351664010371904E-2</v>
      </c>
    </row>
    <row r="113" spans="1:17" x14ac:dyDescent="0.25">
      <c r="A113" s="127" t="s">
        <v>238</v>
      </c>
      <c r="B113" s="200">
        <f t="shared" ref="B113:Q113" si="17">IF(B$41=0,0,B$41/B$31)</f>
        <v>2.8862830564799956E-2</v>
      </c>
      <c r="C113" s="200">
        <f t="shared" si="17"/>
        <v>2.8847253512624026E-2</v>
      </c>
      <c r="D113" s="200">
        <f t="shared" si="17"/>
        <v>2.8847922608429361E-2</v>
      </c>
      <c r="E113" s="200">
        <f t="shared" si="17"/>
        <v>2.8866465813549239E-2</v>
      </c>
      <c r="F113" s="200">
        <f t="shared" si="17"/>
        <v>2.8841105561000502E-2</v>
      </c>
      <c r="G113" s="200">
        <f t="shared" si="17"/>
        <v>2.8852836264611537E-2</v>
      </c>
      <c r="H113" s="200">
        <f t="shared" si="17"/>
        <v>2.8840143372858534E-2</v>
      </c>
      <c r="I113" s="200">
        <f t="shared" si="17"/>
        <v>2.8809772007518778E-2</v>
      </c>
      <c r="J113" s="200">
        <f t="shared" si="17"/>
        <v>2.8828573336520776E-2</v>
      </c>
      <c r="K113" s="200">
        <f t="shared" si="17"/>
        <v>2.8827791699459041E-2</v>
      </c>
      <c r="L113" s="200">
        <f t="shared" si="17"/>
        <v>2.8638448336519282E-2</v>
      </c>
      <c r="M113" s="200">
        <f t="shared" si="17"/>
        <v>2.8629786089523688E-2</v>
      </c>
      <c r="N113" s="200">
        <f t="shared" si="17"/>
        <v>2.8598452477433839E-2</v>
      </c>
      <c r="O113" s="200">
        <f t="shared" si="17"/>
        <v>2.8626864709461769E-2</v>
      </c>
      <c r="P113" s="200">
        <f t="shared" si="17"/>
        <v>2.8425716814284539E-2</v>
      </c>
      <c r="Q113" s="200">
        <f t="shared" si="17"/>
        <v>2.8593720576703788E-2</v>
      </c>
    </row>
    <row r="114" spans="1:17" x14ac:dyDescent="0.25">
      <c r="A114" s="142" t="s">
        <v>247</v>
      </c>
      <c r="B114" s="199">
        <f t="shared" ref="B114:Q114" si="18">IF(B$42=0,0,B$42/B$31)</f>
        <v>2.8862830564799956E-2</v>
      </c>
      <c r="C114" s="199">
        <f t="shared" si="18"/>
        <v>2.8847253512624026E-2</v>
      </c>
      <c r="D114" s="199">
        <f t="shared" si="18"/>
        <v>2.8847922608429361E-2</v>
      </c>
      <c r="E114" s="199">
        <f t="shared" si="18"/>
        <v>2.8866465813549239E-2</v>
      </c>
      <c r="F114" s="199">
        <f t="shared" si="18"/>
        <v>2.8841105561000502E-2</v>
      </c>
      <c r="G114" s="199">
        <f t="shared" si="18"/>
        <v>2.8852836264611537E-2</v>
      </c>
      <c r="H114" s="199">
        <f t="shared" si="18"/>
        <v>2.8840143372858534E-2</v>
      </c>
      <c r="I114" s="199">
        <f t="shared" si="18"/>
        <v>2.8809772007518778E-2</v>
      </c>
      <c r="J114" s="199">
        <f t="shared" si="18"/>
        <v>2.8828573336520776E-2</v>
      </c>
      <c r="K114" s="199">
        <f t="shared" si="18"/>
        <v>2.8827791699459041E-2</v>
      </c>
      <c r="L114" s="199">
        <f t="shared" si="18"/>
        <v>2.8638448336519282E-2</v>
      </c>
      <c r="M114" s="199">
        <f t="shared" si="18"/>
        <v>2.8629786089523688E-2</v>
      </c>
      <c r="N114" s="199">
        <f t="shared" si="18"/>
        <v>2.8598452477433839E-2</v>
      </c>
      <c r="O114" s="199">
        <f t="shared" si="18"/>
        <v>2.8626864709461769E-2</v>
      </c>
      <c r="P114" s="199">
        <f t="shared" si="18"/>
        <v>2.8425716814284539E-2</v>
      </c>
      <c r="Q114" s="199">
        <f t="shared" si="18"/>
        <v>2.8593720576703788E-2</v>
      </c>
    </row>
    <row r="115" spans="1:17" x14ac:dyDescent="0.25">
      <c r="A115" s="142" t="s">
        <v>246</v>
      </c>
      <c r="B115" s="199">
        <f t="shared" ref="B115:Q115" si="19">IF(B$53=0,0,B$53/B$31)</f>
        <v>0</v>
      </c>
      <c r="C115" s="199">
        <f t="shared" si="19"/>
        <v>0</v>
      </c>
      <c r="D115" s="199">
        <f t="shared" si="19"/>
        <v>0</v>
      </c>
      <c r="E115" s="199">
        <f t="shared" si="19"/>
        <v>0</v>
      </c>
      <c r="F115" s="199">
        <f t="shared" si="19"/>
        <v>0</v>
      </c>
      <c r="G115" s="199">
        <f t="shared" si="19"/>
        <v>0</v>
      </c>
      <c r="H115" s="199">
        <f t="shared" si="19"/>
        <v>0</v>
      </c>
      <c r="I115" s="199">
        <f t="shared" si="19"/>
        <v>0</v>
      </c>
      <c r="J115" s="199">
        <f t="shared" si="19"/>
        <v>0</v>
      </c>
      <c r="K115" s="199">
        <f t="shared" si="19"/>
        <v>0</v>
      </c>
      <c r="L115" s="199">
        <f t="shared" si="19"/>
        <v>0</v>
      </c>
      <c r="M115" s="199">
        <f t="shared" si="19"/>
        <v>0</v>
      </c>
      <c r="N115" s="199">
        <f t="shared" si="19"/>
        <v>0</v>
      </c>
      <c r="O115" s="199">
        <f t="shared" si="19"/>
        <v>0</v>
      </c>
      <c r="P115" s="199">
        <f t="shared" si="19"/>
        <v>0</v>
      </c>
      <c r="Q115" s="199">
        <f t="shared" si="19"/>
        <v>0</v>
      </c>
    </row>
    <row r="116" spans="1:17" x14ac:dyDescent="0.25">
      <c r="A116" s="127" t="s">
        <v>237</v>
      </c>
      <c r="B116" s="200">
        <f t="shared" ref="B116:Q116" si="20">IF(B$54=0,0,B$54/B$31)</f>
        <v>0.86588491694399849</v>
      </c>
      <c r="C116" s="200">
        <f t="shared" si="20"/>
        <v>0.86541760537872103</v>
      </c>
      <c r="D116" s="200">
        <f t="shared" si="20"/>
        <v>0.86543767825288098</v>
      </c>
      <c r="E116" s="200">
        <f t="shared" si="20"/>
        <v>0.86599397440647741</v>
      </c>
      <c r="F116" s="200">
        <f t="shared" si="20"/>
        <v>0.86523316683001505</v>
      </c>
      <c r="G116" s="200">
        <f t="shared" si="20"/>
        <v>0.86558508793834632</v>
      </c>
      <c r="H116" s="200">
        <f t="shared" si="20"/>
        <v>0.86520430118575631</v>
      </c>
      <c r="I116" s="200">
        <f t="shared" si="20"/>
        <v>0.86429316022556313</v>
      </c>
      <c r="J116" s="200">
        <f t="shared" si="20"/>
        <v>0.86485720009562317</v>
      </c>
      <c r="K116" s="200">
        <f t="shared" si="20"/>
        <v>0.86483375098377147</v>
      </c>
      <c r="L116" s="200">
        <f t="shared" si="20"/>
        <v>0.85915345009557853</v>
      </c>
      <c r="M116" s="200">
        <f t="shared" si="20"/>
        <v>0.85889358268571081</v>
      </c>
      <c r="N116" s="200">
        <f t="shared" si="20"/>
        <v>0.85795357432301556</v>
      </c>
      <c r="O116" s="200">
        <f t="shared" si="20"/>
        <v>0.85880594128385301</v>
      </c>
      <c r="P116" s="200">
        <f t="shared" si="20"/>
        <v>0.85277150442853611</v>
      </c>
      <c r="Q116" s="200">
        <f t="shared" si="20"/>
        <v>0.85781161730111388</v>
      </c>
    </row>
    <row r="117" spans="1:17" x14ac:dyDescent="0.25">
      <c r="A117" s="142" t="s">
        <v>245</v>
      </c>
      <c r="B117" s="199">
        <f t="shared" ref="B117:Q117" si="21">IF(B$55=0,0,B$55/B$31)</f>
        <v>0.86588491694399849</v>
      </c>
      <c r="C117" s="199">
        <f t="shared" si="21"/>
        <v>0.86541760537872103</v>
      </c>
      <c r="D117" s="199">
        <f t="shared" si="21"/>
        <v>0.86543767825288098</v>
      </c>
      <c r="E117" s="199">
        <f t="shared" si="21"/>
        <v>0.86599397440647741</v>
      </c>
      <c r="F117" s="199">
        <f t="shared" si="21"/>
        <v>0.86523316683001505</v>
      </c>
      <c r="G117" s="199">
        <f t="shared" si="21"/>
        <v>0.86558508793834632</v>
      </c>
      <c r="H117" s="199">
        <f t="shared" si="21"/>
        <v>0.86520430118575631</v>
      </c>
      <c r="I117" s="199">
        <f t="shared" si="21"/>
        <v>0.86429316022556313</v>
      </c>
      <c r="J117" s="199">
        <f t="shared" si="21"/>
        <v>0.86485720009562317</v>
      </c>
      <c r="K117" s="199">
        <f t="shared" si="21"/>
        <v>0.86483375098377147</v>
      </c>
      <c r="L117" s="199">
        <f t="shared" si="21"/>
        <v>0.85915345009557853</v>
      </c>
      <c r="M117" s="199">
        <f t="shared" si="21"/>
        <v>0.85889358268571081</v>
      </c>
      <c r="N117" s="199">
        <f t="shared" si="21"/>
        <v>0.85795357432301556</v>
      </c>
      <c r="O117" s="199">
        <f t="shared" si="21"/>
        <v>0.85880594128385301</v>
      </c>
      <c r="P117" s="199">
        <f t="shared" si="21"/>
        <v>0.85277150442853611</v>
      </c>
      <c r="Q117" s="199">
        <f t="shared" si="21"/>
        <v>0.85781161730111388</v>
      </c>
    </row>
    <row r="118" spans="1:17" x14ac:dyDescent="0.25">
      <c r="A118" s="142" t="s">
        <v>244</v>
      </c>
      <c r="B118" s="199">
        <f t="shared" ref="B118:Q118" si="22">IF(B$66=0,0,B$66/B$31)</f>
        <v>0</v>
      </c>
      <c r="C118" s="199">
        <f t="shared" si="22"/>
        <v>0</v>
      </c>
      <c r="D118" s="199">
        <f t="shared" si="22"/>
        <v>0</v>
      </c>
      <c r="E118" s="199">
        <f t="shared" si="22"/>
        <v>0</v>
      </c>
      <c r="F118" s="199">
        <f t="shared" si="22"/>
        <v>0</v>
      </c>
      <c r="G118" s="199">
        <f t="shared" si="22"/>
        <v>0</v>
      </c>
      <c r="H118" s="199">
        <f t="shared" si="22"/>
        <v>0</v>
      </c>
      <c r="I118" s="199">
        <f t="shared" si="22"/>
        <v>0</v>
      </c>
      <c r="J118" s="199">
        <f t="shared" si="22"/>
        <v>0</v>
      </c>
      <c r="K118" s="199">
        <f t="shared" si="22"/>
        <v>0</v>
      </c>
      <c r="L118" s="199">
        <f t="shared" si="22"/>
        <v>0</v>
      </c>
      <c r="M118" s="199">
        <f t="shared" si="22"/>
        <v>0</v>
      </c>
      <c r="N118" s="199">
        <f t="shared" si="22"/>
        <v>0</v>
      </c>
      <c r="O118" s="199">
        <f t="shared" si="22"/>
        <v>0</v>
      </c>
      <c r="P118" s="199">
        <f t="shared" si="22"/>
        <v>0</v>
      </c>
      <c r="Q118" s="199">
        <f t="shared" si="22"/>
        <v>0</v>
      </c>
    </row>
    <row r="119" spans="1:17" x14ac:dyDescent="0.25">
      <c r="A119" s="127" t="s">
        <v>236</v>
      </c>
      <c r="B119" s="200">
        <f t="shared" ref="B119:Q119" si="23">IF(B$67=0,0,B$67/B$31)</f>
        <v>0.10101990697679981</v>
      </c>
      <c r="C119" s="200">
        <f t="shared" si="23"/>
        <v>0.10096538729418413</v>
      </c>
      <c r="D119" s="200">
        <f t="shared" si="23"/>
        <v>0.10096772912950276</v>
      </c>
      <c r="E119" s="200">
        <f t="shared" si="23"/>
        <v>0.10103263034742234</v>
      </c>
      <c r="F119" s="200">
        <f t="shared" si="23"/>
        <v>0.10094386946350174</v>
      </c>
      <c r="G119" s="200">
        <f t="shared" si="23"/>
        <v>0.10098492692614039</v>
      </c>
      <c r="H119" s="200">
        <f t="shared" si="23"/>
        <v>0.10094050180500487</v>
      </c>
      <c r="I119" s="200">
        <f t="shared" si="23"/>
        <v>0.10083420202631568</v>
      </c>
      <c r="J119" s="200">
        <f t="shared" si="23"/>
        <v>0.10090000667782269</v>
      </c>
      <c r="K119" s="200">
        <f t="shared" si="23"/>
        <v>0.10089727094810666</v>
      </c>
      <c r="L119" s="200">
        <f t="shared" si="23"/>
        <v>0.10023456917781749</v>
      </c>
      <c r="M119" s="200">
        <f t="shared" si="23"/>
        <v>0.10020425131333291</v>
      </c>
      <c r="N119" s="200">
        <f t="shared" si="23"/>
        <v>0.10009458367101846</v>
      </c>
      <c r="O119" s="200">
        <f t="shared" si="23"/>
        <v>0.10019402648311622</v>
      </c>
      <c r="P119" s="200">
        <f t="shared" si="23"/>
        <v>9.9490008849995884E-2</v>
      </c>
      <c r="Q119" s="200">
        <f t="shared" si="23"/>
        <v>0.10007802201846328</v>
      </c>
    </row>
    <row r="120" spans="1:17" x14ac:dyDescent="0.25">
      <c r="A120" s="142" t="s">
        <v>243</v>
      </c>
      <c r="B120" s="199">
        <f t="shared" ref="B120:Q120" si="24">IF(B$68=0,0,B$68/B$31)</f>
        <v>0.10101990697679981</v>
      </c>
      <c r="C120" s="199">
        <f t="shared" si="24"/>
        <v>0.10096538729418413</v>
      </c>
      <c r="D120" s="199">
        <f t="shared" si="24"/>
        <v>0.10096772912950276</v>
      </c>
      <c r="E120" s="199">
        <f t="shared" si="24"/>
        <v>0.10103263034742234</v>
      </c>
      <c r="F120" s="199">
        <f t="shared" si="24"/>
        <v>0.10094386946350174</v>
      </c>
      <c r="G120" s="199">
        <f t="shared" si="24"/>
        <v>0.10098492692614039</v>
      </c>
      <c r="H120" s="199">
        <f t="shared" si="24"/>
        <v>0.10094050180500487</v>
      </c>
      <c r="I120" s="199">
        <f t="shared" si="24"/>
        <v>0.10083420202631568</v>
      </c>
      <c r="J120" s="199">
        <f t="shared" si="24"/>
        <v>0.10090000667782269</v>
      </c>
      <c r="K120" s="199">
        <f t="shared" si="24"/>
        <v>0.10089727094810666</v>
      </c>
      <c r="L120" s="199">
        <f t="shared" si="24"/>
        <v>0.10023456917781749</v>
      </c>
      <c r="M120" s="199">
        <f t="shared" si="24"/>
        <v>0.10020425131333291</v>
      </c>
      <c r="N120" s="199">
        <f t="shared" si="24"/>
        <v>0.10009458367101846</v>
      </c>
      <c r="O120" s="199">
        <f t="shared" si="24"/>
        <v>0.10019402648311622</v>
      </c>
      <c r="P120" s="199">
        <f t="shared" si="24"/>
        <v>9.9490008849995884E-2</v>
      </c>
      <c r="Q120" s="199">
        <f t="shared" si="24"/>
        <v>0.10007802201846328</v>
      </c>
    </row>
    <row r="121" spans="1:17" x14ac:dyDescent="0.25">
      <c r="A121" s="140" t="s">
        <v>242</v>
      </c>
      <c r="B121" s="198">
        <f t="shared" ref="B121:Q121" si="25">IF(B$79=0,0,B$79/B$31)</f>
        <v>0</v>
      </c>
      <c r="C121" s="198">
        <f t="shared" si="25"/>
        <v>0</v>
      </c>
      <c r="D121" s="198">
        <f t="shared" si="25"/>
        <v>0</v>
      </c>
      <c r="E121" s="198">
        <f t="shared" si="25"/>
        <v>0</v>
      </c>
      <c r="F121" s="198">
        <f t="shared" si="25"/>
        <v>0</v>
      </c>
      <c r="G121" s="198">
        <f t="shared" si="25"/>
        <v>0</v>
      </c>
      <c r="H121" s="198">
        <f t="shared" si="25"/>
        <v>0</v>
      </c>
      <c r="I121" s="198">
        <f t="shared" si="25"/>
        <v>0</v>
      </c>
      <c r="J121" s="198">
        <f t="shared" si="25"/>
        <v>0</v>
      </c>
      <c r="K121" s="198">
        <f t="shared" si="25"/>
        <v>0</v>
      </c>
      <c r="L121" s="198">
        <f t="shared" si="25"/>
        <v>0</v>
      </c>
      <c r="M121" s="198">
        <f t="shared" si="25"/>
        <v>0</v>
      </c>
      <c r="N121" s="198">
        <f t="shared" si="25"/>
        <v>0</v>
      </c>
      <c r="O121" s="198">
        <f t="shared" si="25"/>
        <v>0</v>
      </c>
      <c r="P121" s="198">
        <f t="shared" si="25"/>
        <v>0</v>
      </c>
      <c r="Q121" s="198">
        <f t="shared" si="25"/>
        <v>0</v>
      </c>
    </row>
    <row r="123" spans="1:17" x14ac:dyDescent="0.25">
      <c r="A123" s="78" t="s">
        <v>55</v>
      </c>
      <c r="B123" s="77">
        <f t="shared" ref="B123:Q123" si="26">SUM(B$124:B$129)</f>
        <v>1</v>
      </c>
      <c r="C123" s="77">
        <f t="shared" si="26"/>
        <v>1</v>
      </c>
      <c r="D123" s="77">
        <f t="shared" si="26"/>
        <v>1</v>
      </c>
      <c r="E123" s="77">
        <f t="shared" si="26"/>
        <v>1</v>
      </c>
      <c r="F123" s="77">
        <f t="shared" si="26"/>
        <v>1</v>
      </c>
      <c r="G123" s="77">
        <f t="shared" si="26"/>
        <v>1</v>
      </c>
      <c r="H123" s="77">
        <f t="shared" si="26"/>
        <v>1</v>
      </c>
      <c r="I123" s="77">
        <f t="shared" si="26"/>
        <v>1</v>
      </c>
      <c r="J123" s="77">
        <f t="shared" si="26"/>
        <v>1</v>
      </c>
      <c r="K123" s="77">
        <f t="shared" si="26"/>
        <v>1</v>
      </c>
      <c r="L123" s="77">
        <f t="shared" si="26"/>
        <v>1</v>
      </c>
      <c r="M123" s="77">
        <f t="shared" si="26"/>
        <v>1</v>
      </c>
      <c r="N123" s="77">
        <f t="shared" si="26"/>
        <v>1</v>
      </c>
      <c r="O123" s="77">
        <f t="shared" si="26"/>
        <v>1</v>
      </c>
      <c r="P123" s="77">
        <f t="shared" si="26"/>
        <v>1</v>
      </c>
      <c r="Q123" s="77">
        <f t="shared" si="26"/>
        <v>1</v>
      </c>
    </row>
    <row r="124" spans="1:17" x14ac:dyDescent="0.25">
      <c r="A124" s="132" t="s">
        <v>83</v>
      </c>
      <c r="B124" s="203">
        <f t="shared" ref="B124:Q124" si="27">IF(B$82=0,0,B$82/B$81)</f>
        <v>0</v>
      </c>
      <c r="C124" s="203">
        <f t="shared" si="27"/>
        <v>0</v>
      </c>
      <c r="D124" s="203">
        <f t="shared" si="27"/>
        <v>0</v>
      </c>
      <c r="E124" s="203">
        <f t="shared" si="27"/>
        <v>0</v>
      </c>
      <c r="F124" s="203">
        <f t="shared" si="27"/>
        <v>0</v>
      </c>
      <c r="G124" s="203">
        <f t="shared" si="27"/>
        <v>0</v>
      </c>
      <c r="H124" s="203">
        <f t="shared" si="27"/>
        <v>0</v>
      </c>
      <c r="I124" s="203">
        <f t="shared" si="27"/>
        <v>0</v>
      </c>
      <c r="J124" s="203">
        <f t="shared" si="27"/>
        <v>0</v>
      </c>
      <c r="K124" s="203">
        <f t="shared" si="27"/>
        <v>0</v>
      </c>
      <c r="L124" s="203">
        <f t="shared" si="27"/>
        <v>0</v>
      </c>
      <c r="M124" s="203">
        <f t="shared" si="27"/>
        <v>0</v>
      </c>
      <c r="N124" s="203">
        <f t="shared" si="27"/>
        <v>0</v>
      </c>
      <c r="O124" s="203">
        <f t="shared" si="27"/>
        <v>0</v>
      </c>
      <c r="P124" s="203">
        <f t="shared" si="27"/>
        <v>0</v>
      </c>
      <c r="Q124" s="203">
        <f t="shared" si="27"/>
        <v>0</v>
      </c>
    </row>
    <row r="125" spans="1:17" x14ac:dyDescent="0.25">
      <c r="A125" s="76" t="s">
        <v>82</v>
      </c>
      <c r="B125" s="202">
        <f t="shared" ref="B125:Q125" si="28">IF(B$83=0,0,B$83/B$81)</f>
        <v>0</v>
      </c>
      <c r="C125" s="202">
        <f t="shared" si="28"/>
        <v>0</v>
      </c>
      <c r="D125" s="202">
        <f t="shared" si="28"/>
        <v>0</v>
      </c>
      <c r="E125" s="202">
        <f t="shared" si="28"/>
        <v>0</v>
      </c>
      <c r="F125" s="202">
        <f t="shared" si="28"/>
        <v>0</v>
      </c>
      <c r="G125" s="202">
        <f t="shared" si="28"/>
        <v>0</v>
      </c>
      <c r="H125" s="202">
        <f t="shared" si="28"/>
        <v>0</v>
      </c>
      <c r="I125" s="202">
        <f t="shared" si="28"/>
        <v>0</v>
      </c>
      <c r="J125" s="202">
        <f t="shared" si="28"/>
        <v>0</v>
      </c>
      <c r="K125" s="202">
        <f t="shared" si="28"/>
        <v>0</v>
      </c>
      <c r="L125" s="202">
        <f t="shared" si="28"/>
        <v>0</v>
      </c>
      <c r="M125" s="202">
        <f t="shared" si="28"/>
        <v>0</v>
      </c>
      <c r="N125" s="202">
        <f t="shared" si="28"/>
        <v>0</v>
      </c>
      <c r="O125" s="202">
        <f t="shared" si="28"/>
        <v>0</v>
      </c>
      <c r="P125" s="202">
        <f t="shared" si="28"/>
        <v>0</v>
      </c>
      <c r="Q125" s="202">
        <f t="shared" si="28"/>
        <v>0</v>
      </c>
    </row>
    <row r="126" spans="1:17" x14ac:dyDescent="0.25">
      <c r="A126" s="76" t="s">
        <v>81</v>
      </c>
      <c r="B126" s="202">
        <f t="shared" ref="B126:Q126" si="29">IF(B$84=0,0,B$84/B$81)</f>
        <v>0</v>
      </c>
      <c r="C126" s="202">
        <f t="shared" si="29"/>
        <v>0</v>
      </c>
      <c r="D126" s="202">
        <f t="shared" si="29"/>
        <v>0</v>
      </c>
      <c r="E126" s="202">
        <f t="shared" si="29"/>
        <v>0</v>
      </c>
      <c r="F126" s="202">
        <f t="shared" si="29"/>
        <v>0</v>
      </c>
      <c r="G126" s="202">
        <f t="shared" si="29"/>
        <v>0</v>
      </c>
      <c r="H126" s="202">
        <f t="shared" si="29"/>
        <v>0</v>
      </c>
      <c r="I126" s="202">
        <f t="shared" si="29"/>
        <v>0</v>
      </c>
      <c r="J126" s="202">
        <f t="shared" si="29"/>
        <v>0</v>
      </c>
      <c r="K126" s="202">
        <f t="shared" si="29"/>
        <v>0</v>
      </c>
      <c r="L126" s="202">
        <f t="shared" si="29"/>
        <v>0</v>
      </c>
      <c r="M126" s="202">
        <f t="shared" si="29"/>
        <v>0</v>
      </c>
      <c r="N126" s="202">
        <f t="shared" si="29"/>
        <v>0</v>
      </c>
      <c r="O126" s="202">
        <f t="shared" si="29"/>
        <v>0</v>
      </c>
      <c r="P126" s="202">
        <f t="shared" si="29"/>
        <v>0</v>
      </c>
      <c r="Q126" s="202">
        <f t="shared" si="29"/>
        <v>0</v>
      </c>
    </row>
    <row r="127" spans="1:17" x14ac:dyDescent="0.25">
      <c r="A127" s="76" t="s">
        <v>80</v>
      </c>
      <c r="B127" s="202">
        <f t="shared" ref="B127:Q127" si="30">IF(B$85=0,0,B$85/B$81)</f>
        <v>0</v>
      </c>
      <c r="C127" s="202">
        <f t="shared" si="30"/>
        <v>0</v>
      </c>
      <c r="D127" s="202">
        <f t="shared" si="30"/>
        <v>0</v>
      </c>
      <c r="E127" s="202">
        <f t="shared" si="30"/>
        <v>0</v>
      </c>
      <c r="F127" s="202">
        <f t="shared" si="30"/>
        <v>0</v>
      </c>
      <c r="G127" s="202">
        <f t="shared" si="30"/>
        <v>0</v>
      </c>
      <c r="H127" s="202">
        <f t="shared" si="30"/>
        <v>0</v>
      </c>
      <c r="I127" s="202">
        <f t="shared" si="30"/>
        <v>0</v>
      </c>
      <c r="J127" s="202">
        <f t="shared" si="30"/>
        <v>0</v>
      </c>
      <c r="K127" s="202">
        <f t="shared" si="30"/>
        <v>0</v>
      </c>
      <c r="L127" s="202">
        <f t="shared" si="30"/>
        <v>0</v>
      </c>
      <c r="M127" s="202">
        <f t="shared" si="30"/>
        <v>0</v>
      </c>
      <c r="N127" s="202">
        <f t="shared" si="30"/>
        <v>0</v>
      </c>
      <c r="O127" s="202">
        <f t="shared" si="30"/>
        <v>0</v>
      </c>
      <c r="P127" s="202">
        <f t="shared" si="30"/>
        <v>0</v>
      </c>
      <c r="Q127" s="202">
        <f t="shared" si="30"/>
        <v>0</v>
      </c>
    </row>
    <row r="128" spans="1:17" x14ac:dyDescent="0.25">
      <c r="A128" s="129" t="s">
        <v>79</v>
      </c>
      <c r="B128" s="201">
        <f t="shared" ref="B128:Q128" si="31">IF(B$86=0,0,B$86/B$81)</f>
        <v>1</v>
      </c>
      <c r="C128" s="201">
        <f t="shared" si="31"/>
        <v>1</v>
      </c>
      <c r="D128" s="201">
        <f t="shared" si="31"/>
        <v>1</v>
      </c>
      <c r="E128" s="201">
        <f t="shared" si="31"/>
        <v>1</v>
      </c>
      <c r="F128" s="201">
        <f t="shared" si="31"/>
        <v>1</v>
      </c>
      <c r="G128" s="201">
        <f t="shared" si="31"/>
        <v>1</v>
      </c>
      <c r="H128" s="201">
        <f t="shared" si="31"/>
        <v>1</v>
      </c>
      <c r="I128" s="201">
        <f t="shared" si="31"/>
        <v>1</v>
      </c>
      <c r="J128" s="201">
        <f t="shared" si="31"/>
        <v>1</v>
      </c>
      <c r="K128" s="201">
        <f t="shared" si="31"/>
        <v>1</v>
      </c>
      <c r="L128" s="201">
        <f t="shared" si="31"/>
        <v>1</v>
      </c>
      <c r="M128" s="201">
        <f t="shared" si="31"/>
        <v>1</v>
      </c>
      <c r="N128" s="201">
        <f t="shared" si="31"/>
        <v>1</v>
      </c>
      <c r="O128" s="201">
        <f t="shared" si="31"/>
        <v>1</v>
      </c>
      <c r="P128" s="201">
        <f t="shared" si="31"/>
        <v>1</v>
      </c>
      <c r="Q128" s="201">
        <f t="shared" si="31"/>
        <v>1</v>
      </c>
    </row>
    <row r="129" spans="1:17" x14ac:dyDescent="0.25">
      <c r="A129" s="72" t="s">
        <v>235</v>
      </c>
      <c r="B129" s="276">
        <f t="shared" ref="B129:Q129" si="32">IF(B$91=0,0,B$91/B$81)</f>
        <v>0</v>
      </c>
      <c r="C129" s="276">
        <f t="shared" si="32"/>
        <v>0</v>
      </c>
      <c r="D129" s="276">
        <f t="shared" si="32"/>
        <v>0</v>
      </c>
      <c r="E129" s="276">
        <f t="shared" si="32"/>
        <v>0</v>
      </c>
      <c r="F129" s="276">
        <f t="shared" si="32"/>
        <v>0</v>
      </c>
      <c r="G129" s="276">
        <f t="shared" si="32"/>
        <v>0</v>
      </c>
      <c r="H129" s="276">
        <f t="shared" si="32"/>
        <v>0</v>
      </c>
      <c r="I129" s="276">
        <f t="shared" si="32"/>
        <v>0</v>
      </c>
      <c r="J129" s="276">
        <f t="shared" si="32"/>
        <v>0</v>
      </c>
      <c r="K129" s="276">
        <f t="shared" si="32"/>
        <v>0</v>
      </c>
      <c r="L129" s="276">
        <f t="shared" si="32"/>
        <v>0</v>
      </c>
      <c r="M129" s="276">
        <f t="shared" si="32"/>
        <v>0</v>
      </c>
      <c r="N129" s="276">
        <f t="shared" si="32"/>
        <v>0</v>
      </c>
      <c r="O129" s="276">
        <f t="shared" si="32"/>
        <v>0</v>
      </c>
      <c r="P129" s="276">
        <f t="shared" si="32"/>
        <v>0</v>
      </c>
      <c r="Q129" s="276">
        <f t="shared" si="32"/>
        <v>0</v>
      </c>
    </row>
    <row r="130" spans="1:17" x14ac:dyDescent="0.25">
      <c r="A130" s="40"/>
      <c r="B130" s="32"/>
      <c r="C130" s="40"/>
      <c r="D130" s="40"/>
      <c r="E130" s="40"/>
      <c r="F130" s="40"/>
      <c r="G130" s="40"/>
      <c r="H130" s="40"/>
      <c r="I130" s="40"/>
      <c r="J130" s="40"/>
      <c r="K130" s="40"/>
      <c r="L130" s="40"/>
      <c r="M130" s="40"/>
      <c r="N130" s="40"/>
      <c r="O130" s="40"/>
      <c r="P130" s="40"/>
      <c r="Q130" s="40"/>
    </row>
    <row r="131" spans="1:17" ht="12.75" x14ac:dyDescent="0.25">
      <c r="A131" s="266" t="s">
        <v>133</v>
      </c>
      <c r="B131" s="233"/>
      <c r="C131" s="233"/>
      <c r="D131" s="233"/>
      <c r="E131" s="233"/>
      <c r="F131" s="233"/>
      <c r="G131" s="233"/>
      <c r="H131" s="233"/>
      <c r="I131" s="233"/>
      <c r="J131" s="233"/>
      <c r="K131" s="233"/>
      <c r="L131" s="233"/>
      <c r="M131" s="233"/>
      <c r="N131" s="233"/>
      <c r="O131" s="233"/>
      <c r="P131" s="233"/>
      <c r="Q131" s="233"/>
    </row>
    <row r="132" spans="1:17" x14ac:dyDescent="0.25">
      <c r="A132" s="40"/>
      <c r="B132" s="32"/>
      <c r="C132" s="40"/>
      <c r="D132" s="40"/>
      <c r="E132" s="40"/>
      <c r="F132" s="40"/>
      <c r="G132" s="40"/>
      <c r="H132" s="40"/>
      <c r="I132" s="40"/>
      <c r="J132" s="40"/>
      <c r="K132" s="40"/>
      <c r="L132" s="40"/>
      <c r="M132" s="40"/>
      <c r="N132" s="40"/>
      <c r="O132" s="40"/>
      <c r="P132" s="40"/>
      <c r="Q132" s="40"/>
    </row>
    <row r="133" spans="1:17" x14ac:dyDescent="0.25">
      <c r="A133" s="78" t="s">
        <v>35</v>
      </c>
      <c r="B133" s="230">
        <f>IF(B$5=0,0,B$5/PPA_fec!B$5)</f>
        <v>2.7752205496162077</v>
      </c>
      <c r="C133" s="230">
        <f>IF(C$5=0,0,C$5/PPA_fec!C$5)</f>
        <v>1.34770988274668E-2</v>
      </c>
      <c r="D133" s="230">
        <f>IF(D$5=0,0,D$5/PPA_fec!D$5)</f>
        <v>1.2151986558097605E-2</v>
      </c>
      <c r="E133" s="230">
        <f>IF(E$5=0,0,E$5/PPA_fec!E$5)</f>
        <v>3.107229185740721E-2</v>
      </c>
      <c r="F133" s="230">
        <f>IF(F$5=0,0,F$5/PPA_fec!F$5)</f>
        <v>1.5836521490903692E-2</v>
      </c>
      <c r="G133" s="230">
        <f>IF(G$5=0,0,G$5/PPA_fec!G$5)</f>
        <v>3.2828264693316879E-2</v>
      </c>
      <c r="H133" s="230">
        <f>IF(H$5=0,0,H$5/PPA_fec!H$5)</f>
        <v>1.2116800359408864E-2</v>
      </c>
      <c r="I133" s="230">
        <f>IF(I$5=0,0,I$5/PPA_fec!I$5)</f>
        <v>1.2383237814123899E-2</v>
      </c>
      <c r="J133" s="230">
        <f>IF(J$5=0,0,J$5/PPA_fec!J$5)</f>
        <v>1.2012250522671542E-2</v>
      </c>
      <c r="K133" s="230">
        <f>IF(K$5=0,0,K$5/PPA_fec!K$5)</f>
        <v>1.0583167479412242E-2</v>
      </c>
      <c r="L133" s="230">
        <f>IF(L$5=0,0,L$5/PPA_fec!L$5)</f>
        <v>1.2642828697959551E-2</v>
      </c>
      <c r="M133" s="230">
        <f>IF(M$5=0,0,M$5/PPA_fec!M$5)</f>
        <v>1.2206498564340598E-2</v>
      </c>
      <c r="N133" s="230">
        <f>IF(N$5=0,0,N$5/PPA_fec!N$5)</f>
        <v>9.6267248109254324E-3</v>
      </c>
      <c r="O133" s="230">
        <f>IF(O$5=0,0,O$5/PPA_fec!O$5)</f>
        <v>9.3253802389096259E-3</v>
      </c>
      <c r="P133" s="230">
        <f>IF(P$5=0,0,P$5/PPA_fec!P$5)</f>
        <v>1.0013629877371658E-2</v>
      </c>
      <c r="Q133" s="230">
        <f>IF(Q$5=0,0,Q$5/PPA_fec!Q$5)</f>
        <v>1.1347318442969183E-2</v>
      </c>
    </row>
    <row r="134" spans="1:17" x14ac:dyDescent="0.25">
      <c r="A134" s="132" t="s">
        <v>83</v>
      </c>
      <c r="B134" s="229">
        <f>IF(B$6=0,0,B$6/PPA_fec!B$6)</f>
        <v>0</v>
      </c>
      <c r="C134" s="229">
        <f>IF(C$6=0,0,C$6/PPA_fec!C$6)</f>
        <v>0</v>
      </c>
      <c r="D134" s="229">
        <f>IF(D$6=0,0,D$6/PPA_fec!D$6)</f>
        <v>0</v>
      </c>
      <c r="E134" s="229">
        <f>IF(E$6=0,0,E$6/PPA_fec!E$6)</f>
        <v>0</v>
      </c>
      <c r="F134" s="229">
        <f>IF(F$6=0,0,F$6/PPA_fec!F$6)</f>
        <v>0</v>
      </c>
      <c r="G134" s="229">
        <f>IF(G$6=0,0,G$6/PPA_fec!G$6)</f>
        <v>0</v>
      </c>
      <c r="H134" s="229">
        <f>IF(H$6=0,0,H$6/PPA_fec!H$6)</f>
        <v>0</v>
      </c>
      <c r="I134" s="229">
        <f>IF(I$6=0,0,I$6/PPA_fec!I$6)</f>
        <v>0</v>
      </c>
      <c r="J134" s="229">
        <f>IF(J$6=0,0,J$6/PPA_fec!J$6)</f>
        <v>0</v>
      </c>
      <c r="K134" s="229">
        <f>IF(K$6=0,0,K$6/PPA_fec!K$6)</f>
        <v>0</v>
      </c>
      <c r="L134" s="229">
        <f>IF(L$6=0,0,L$6/PPA_fec!L$6)</f>
        <v>0</v>
      </c>
      <c r="M134" s="229">
        <f>IF(M$6=0,0,M$6/PPA_fec!M$6)</f>
        <v>0</v>
      </c>
      <c r="N134" s="229">
        <f>IF(N$6=0,0,N$6/PPA_fec!N$6)</f>
        <v>0</v>
      </c>
      <c r="O134" s="229">
        <f>IF(O$6=0,0,O$6/PPA_fec!O$6)</f>
        <v>0</v>
      </c>
      <c r="P134" s="229">
        <f>IF(P$6=0,0,P$6/PPA_fec!P$6)</f>
        <v>0</v>
      </c>
      <c r="Q134" s="229">
        <f>IF(Q$6=0,0,Q$6/PPA_fec!Q$6)</f>
        <v>0</v>
      </c>
    </row>
    <row r="135" spans="1:17" x14ac:dyDescent="0.25">
      <c r="A135" s="76" t="s">
        <v>82</v>
      </c>
      <c r="B135" s="228">
        <f>IF(B$7=0,0,B$7/PPA_fec!B$7)</f>
        <v>0</v>
      </c>
      <c r="C135" s="228">
        <f>IF(C$7=0,0,C$7/PPA_fec!C$7)</f>
        <v>0</v>
      </c>
      <c r="D135" s="228">
        <f>IF(D$7=0,0,D$7/PPA_fec!D$7)</f>
        <v>0</v>
      </c>
      <c r="E135" s="228">
        <f>IF(E$7=0,0,E$7/PPA_fec!E$7)</f>
        <v>0</v>
      </c>
      <c r="F135" s="228">
        <f>IF(F$7=0,0,F$7/PPA_fec!F$7)</f>
        <v>0</v>
      </c>
      <c r="G135" s="228">
        <f>IF(G$7=0,0,G$7/PPA_fec!G$7)</f>
        <v>0</v>
      </c>
      <c r="H135" s="228">
        <f>IF(H$7=0,0,H$7/PPA_fec!H$7)</f>
        <v>0</v>
      </c>
      <c r="I135" s="228">
        <f>IF(I$7=0,0,I$7/PPA_fec!I$7)</f>
        <v>0</v>
      </c>
      <c r="J135" s="228">
        <f>IF(J$7=0,0,J$7/PPA_fec!J$7)</f>
        <v>0</v>
      </c>
      <c r="K135" s="228">
        <f>IF(K$7=0,0,K$7/PPA_fec!K$7)</f>
        <v>0</v>
      </c>
      <c r="L135" s="228">
        <f>IF(L$7=0,0,L$7/PPA_fec!L$7)</f>
        <v>0</v>
      </c>
      <c r="M135" s="228">
        <f>IF(M$7=0,0,M$7/PPA_fec!M$7)</f>
        <v>0</v>
      </c>
      <c r="N135" s="228">
        <f>IF(N$7=0,0,N$7/PPA_fec!N$7)</f>
        <v>0</v>
      </c>
      <c r="O135" s="228">
        <f>IF(O$7=0,0,O$7/PPA_fec!O$7)</f>
        <v>0</v>
      </c>
      <c r="P135" s="228">
        <f>IF(P$7=0,0,P$7/PPA_fec!P$7)</f>
        <v>0</v>
      </c>
      <c r="Q135" s="228">
        <f>IF(Q$7=0,0,Q$7/PPA_fec!Q$7)</f>
        <v>0</v>
      </c>
    </row>
    <row r="136" spans="1:17" x14ac:dyDescent="0.25">
      <c r="A136" s="76" t="s">
        <v>81</v>
      </c>
      <c r="B136" s="228">
        <f>IF(B$8=0,0,B$8/PPA_fec!B$8)</f>
        <v>0</v>
      </c>
      <c r="C136" s="228">
        <f>IF(C$8=0,0,C$8/PPA_fec!C$8)</f>
        <v>0</v>
      </c>
      <c r="D136" s="228">
        <f>IF(D$8=0,0,D$8/PPA_fec!D$8)</f>
        <v>0</v>
      </c>
      <c r="E136" s="228">
        <f>IF(E$8=0,0,E$8/PPA_fec!E$8)</f>
        <v>0</v>
      </c>
      <c r="F136" s="228">
        <f>IF(F$8=0,0,F$8/PPA_fec!F$8)</f>
        <v>0</v>
      </c>
      <c r="G136" s="228">
        <f>IF(G$8=0,0,G$8/PPA_fec!G$8)</f>
        <v>0</v>
      </c>
      <c r="H136" s="228">
        <f>IF(H$8=0,0,H$8/PPA_fec!H$8)</f>
        <v>0</v>
      </c>
      <c r="I136" s="228">
        <f>IF(I$8=0,0,I$8/PPA_fec!I$8)</f>
        <v>0</v>
      </c>
      <c r="J136" s="228">
        <f>IF(J$8=0,0,J$8/PPA_fec!J$8)</f>
        <v>0</v>
      </c>
      <c r="K136" s="228">
        <f>IF(K$8=0,0,K$8/PPA_fec!K$8)</f>
        <v>0</v>
      </c>
      <c r="L136" s="228">
        <f>IF(L$8=0,0,L$8/PPA_fec!L$8)</f>
        <v>0</v>
      </c>
      <c r="M136" s="228">
        <f>IF(M$8=0,0,M$8/PPA_fec!M$8)</f>
        <v>0</v>
      </c>
      <c r="N136" s="228">
        <f>IF(N$8=0,0,N$8/PPA_fec!N$8)</f>
        <v>0</v>
      </c>
      <c r="O136" s="228">
        <f>IF(O$8=0,0,O$8/PPA_fec!O$8)</f>
        <v>0</v>
      </c>
      <c r="P136" s="228">
        <f>IF(P$8=0,0,P$8/PPA_fec!P$8)</f>
        <v>0</v>
      </c>
      <c r="Q136" s="228">
        <f>IF(Q$8=0,0,Q$8/PPA_fec!Q$8)</f>
        <v>0</v>
      </c>
    </row>
    <row r="137" spans="1:17" x14ac:dyDescent="0.25">
      <c r="A137" s="76" t="s">
        <v>80</v>
      </c>
      <c r="B137" s="228">
        <f>IF(B$9=0,0,B$9/PPA_fec!B$9)</f>
        <v>0</v>
      </c>
      <c r="C137" s="228">
        <f>IF(C$9=0,0,C$9/PPA_fec!C$9)</f>
        <v>0</v>
      </c>
      <c r="D137" s="228">
        <f>IF(D$9=0,0,D$9/PPA_fec!D$9)</f>
        <v>0</v>
      </c>
      <c r="E137" s="228">
        <f>IF(E$9=0,0,E$9/PPA_fec!E$9)</f>
        <v>0</v>
      </c>
      <c r="F137" s="228">
        <f>IF(F$9=0,0,F$9/PPA_fec!F$9)</f>
        <v>0</v>
      </c>
      <c r="G137" s="228">
        <f>IF(G$9=0,0,G$9/PPA_fec!G$9)</f>
        <v>0</v>
      </c>
      <c r="H137" s="228">
        <f>IF(H$9=0,0,H$9/PPA_fec!H$9)</f>
        <v>0</v>
      </c>
      <c r="I137" s="228">
        <f>IF(I$9=0,0,I$9/PPA_fec!I$9)</f>
        <v>0</v>
      </c>
      <c r="J137" s="228">
        <f>IF(J$9=0,0,J$9/PPA_fec!J$9)</f>
        <v>0</v>
      </c>
      <c r="K137" s="228">
        <f>IF(K$9=0,0,K$9/PPA_fec!K$9)</f>
        <v>0</v>
      </c>
      <c r="L137" s="228">
        <f>IF(L$9=0,0,L$9/PPA_fec!L$9)</f>
        <v>0</v>
      </c>
      <c r="M137" s="228">
        <f>IF(M$9=0,0,M$9/PPA_fec!M$9)</f>
        <v>0</v>
      </c>
      <c r="N137" s="228">
        <f>IF(N$9=0,0,N$9/PPA_fec!N$9)</f>
        <v>0</v>
      </c>
      <c r="O137" s="228">
        <f>IF(O$9=0,0,O$9/PPA_fec!O$9)</f>
        <v>0</v>
      </c>
      <c r="P137" s="228">
        <f>IF(P$9=0,0,P$9/PPA_fec!P$9)</f>
        <v>0</v>
      </c>
      <c r="Q137" s="228">
        <f>IF(Q$9=0,0,Q$9/PPA_fec!Q$9)</f>
        <v>0</v>
      </c>
    </row>
    <row r="138" spans="1:17" x14ac:dyDescent="0.25">
      <c r="A138" s="129" t="s">
        <v>79</v>
      </c>
      <c r="B138" s="227">
        <f>IF(B$10=0,0,B$10/PPA_fec!B$10)</f>
        <v>1.1890028872057528</v>
      </c>
      <c r="C138" s="227">
        <f>IF(C$10=0,0,C$10/PPA_fec!C$10)</f>
        <v>1.2710217741752279</v>
      </c>
      <c r="D138" s="227">
        <f>IF(D$10=0,0,D$10/PPA_fec!D$10)</f>
        <v>1.1460507719471784</v>
      </c>
      <c r="E138" s="227">
        <f>IF(E$10=0,0,E$10/PPA_fec!E$10)</f>
        <v>0.84989106987704754</v>
      </c>
      <c r="F138" s="227">
        <f>IF(F$10=0,0,F$10/PPA_fec!F$10)</f>
        <v>0.94950719558162244</v>
      </c>
      <c r="G138" s="227">
        <f>IF(G$10=0,0,G$10/PPA_fec!G$10)</f>
        <v>0.90570376759286964</v>
      </c>
      <c r="H138" s="227">
        <f>IF(H$10=0,0,H$10/PPA_fec!H$10)</f>
        <v>1.1427323704680192</v>
      </c>
      <c r="I138" s="227">
        <f>IF(I$10=0,0,I$10/PPA_fec!I$10)</f>
        <v>1.1678600192842801</v>
      </c>
      <c r="J138" s="227">
        <f>IF(J$10=0,0,J$10/PPA_fec!J$10)</f>
        <v>1.1328723018671434</v>
      </c>
      <c r="K138" s="227">
        <f>IF(K$10=0,0,K$10/PPA_fec!K$10)</f>
        <v>0.99809584230855541</v>
      </c>
      <c r="L138" s="227">
        <f>IF(L$10=0,0,L$10/PPA_fec!L$10)</f>
        <v>1.1923419697364106</v>
      </c>
      <c r="M138" s="227">
        <f>IF(M$10=0,0,M$10/PPA_fec!M$10)</f>
        <v>1.1511917854379761</v>
      </c>
      <c r="N138" s="227">
        <f>IF(N$10=0,0,N$10/PPA_fec!N$10)</f>
        <v>0.90789397668748895</v>
      </c>
      <c r="O138" s="227">
        <f>IF(O$10=0,0,O$10/PPA_fec!O$10)</f>
        <v>0.87947424648702421</v>
      </c>
      <c r="P138" s="227">
        <f>IF(P$10=0,0,P$10/PPA_fec!P$10)</f>
        <v>0.94438289542937937</v>
      </c>
      <c r="Q138" s="227">
        <f>IF(Q$10=0,0,Q$10/PPA_fec!Q$10)</f>
        <v>1.0701627259807598</v>
      </c>
    </row>
    <row r="139" spans="1:17" x14ac:dyDescent="0.25">
      <c r="A139" s="127" t="s">
        <v>241</v>
      </c>
      <c r="B139" s="225">
        <f>IF(B$15=0,0,B$15/PPA_fec!B$15)</f>
        <v>0</v>
      </c>
      <c r="C139" s="225">
        <f>IF(C$15=0,0,C$15/PPA_fec!C$15)</f>
        <v>0</v>
      </c>
      <c r="D139" s="225">
        <f>IF(D$15=0,0,D$15/PPA_fec!D$15)</f>
        <v>0</v>
      </c>
      <c r="E139" s="225">
        <f>IF(E$15=0,0,E$15/PPA_fec!E$15)</f>
        <v>0</v>
      </c>
      <c r="F139" s="225">
        <f>IF(F$15=0,0,F$15/PPA_fec!F$15)</f>
        <v>0</v>
      </c>
      <c r="G139" s="225">
        <f>IF(G$15=0,0,G$15/PPA_fec!G$15)</f>
        <v>0</v>
      </c>
      <c r="H139" s="225">
        <f>IF(H$15=0,0,H$15/PPA_fec!H$15)</f>
        <v>0</v>
      </c>
      <c r="I139" s="225">
        <f>IF(I$15=0,0,I$15/PPA_fec!I$15)</f>
        <v>0</v>
      </c>
      <c r="J139" s="225">
        <f>IF(J$15=0,0,J$15/PPA_fec!J$15)</f>
        <v>0</v>
      </c>
      <c r="K139" s="225">
        <f>IF(K$15=0,0,K$15/PPA_fec!K$15)</f>
        <v>0</v>
      </c>
      <c r="L139" s="225">
        <f>IF(L$15=0,0,L$15/PPA_fec!L$15)</f>
        <v>0</v>
      </c>
      <c r="M139" s="225">
        <f>IF(M$15=0,0,M$15/PPA_fec!M$15)</f>
        <v>0</v>
      </c>
      <c r="N139" s="225">
        <f>IF(N$15=0,0,N$15/PPA_fec!N$15)</f>
        <v>0</v>
      </c>
      <c r="O139" s="225">
        <f>IF(O$15=0,0,O$15/PPA_fec!O$15)</f>
        <v>0</v>
      </c>
      <c r="P139" s="225">
        <f>IF(P$15=0,0,P$15/PPA_fec!P$15)</f>
        <v>0</v>
      </c>
      <c r="Q139" s="225">
        <f>IF(Q$15=0,0,Q$15/PPA_fec!Q$15)</f>
        <v>0</v>
      </c>
    </row>
    <row r="140" spans="1:17" x14ac:dyDescent="0.25">
      <c r="A140" s="127" t="s">
        <v>240</v>
      </c>
      <c r="B140" s="226">
        <f>IF(B$16=0,0,B$16/PPA_fec!B$16)</f>
        <v>3.5211243689249763</v>
      </c>
      <c r="C140" s="226">
        <f>IF(C$16=0,0,C$16/PPA_fec!C$16)</f>
        <v>0</v>
      </c>
      <c r="D140" s="226">
        <f>IF(D$16=0,0,D$16/PPA_fec!D$16)</f>
        <v>0</v>
      </c>
      <c r="E140" s="226">
        <f>IF(E$16=0,0,E$16/PPA_fec!E$16)</f>
        <v>2.6296508979023241E-2</v>
      </c>
      <c r="F140" s="226">
        <f>IF(F$16=0,0,F$16/PPA_fec!F$16)</f>
        <v>6.98615432865979E-3</v>
      </c>
      <c r="G140" s="226">
        <f>IF(G$16=0,0,G$16/PPA_fec!G$16)</f>
        <v>2.8025322636647858E-2</v>
      </c>
      <c r="H140" s="226">
        <f>IF(H$16=0,0,H$16/PPA_fec!H$16)</f>
        <v>0</v>
      </c>
      <c r="I140" s="226">
        <f>IF(I$16=0,0,I$16/PPA_fec!I$16)</f>
        <v>0</v>
      </c>
      <c r="J140" s="226">
        <f>IF(J$16=0,0,J$16/PPA_fec!J$16)</f>
        <v>0</v>
      </c>
      <c r="K140" s="226">
        <f>IF(K$16=0,0,K$16/PPA_fec!K$16)</f>
        <v>0</v>
      </c>
      <c r="L140" s="226">
        <f>IF(L$16=0,0,L$16/PPA_fec!L$16)</f>
        <v>0</v>
      </c>
      <c r="M140" s="226">
        <f>IF(M$16=0,0,M$16/PPA_fec!M$16)</f>
        <v>0</v>
      </c>
      <c r="N140" s="226">
        <f>IF(N$16=0,0,N$16/PPA_fec!N$16)</f>
        <v>0</v>
      </c>
      <c r="O140" s="226">
        <f>IF(O$16=0,0,O$16/PPA_fec!O$16)</f>
        <v>0</v>
      </c>
      <c r="P140" s="226">
        <f>IF(P$16=0,0,P$16/PPA_fec!P$16)</f>
        <v>0</v>
      </c>
      <c r="Q140" s="226">
        <f>IF(Q$16=0,0,Q$16/PPA_fec!Q$16)</f>
        <v>0</v>
      </c>
    </row>
    <row r="141" spans="1:17" x14ac:dyDescent="0.25">
      <c r="A141" s="72" t="s">
        <v>239</v>
      </c>
      <c r="B141" s="258">
        <f>IF(B$29=0,0,B$29/PPA_fec!B$29)</f>
        <v>0</v>
      </c>
      <c r="C141" s="258">
        <f>IF(C$29=0,0,C$29/PPA_fec!C$29)</f>
        <v>0</v>
      </c>
      <c r="D141" s="258">
        <f>IF(D$29=0,0,D$29/PPA_fec!D$29)</f>
        <v>0</v>
      </c>
      <c r="E141" s="258">
        <f>IF(E$29=0,0,E$29/PPA_fec!E$29)</f>
        <v>0</v>
      </c>
      <c r="F141" s="258">
        <f>IF(F$29=0,0,F$29/PPA_fec!F$29)</f>
        <v>0</v>
      </c>
      <c r="G141" s="258">
        <f>IF(G$29=0,0,G$29/PPA_fec!G$29)</f>
        <v>0</v>
      </c>
      <c r="H141" s="258">
        <f>IF(H$29=0,0,H$29/PPA_fec!H$29)</f>
        <v>0</v>
      </c>
      <c r="I141" s="258">
        <f>IF(I$29=0,0,I$29/PPA_fec!I$29)</f>
        <v>0</v>
      </c>
      <c r="J141" s="258">
        <f>IF(J$29=0,0,J$29/PPA_fec!J$29)</f>
        <v>0</v>
      </c>
      <c r="K141" s="258">
        <f>IF(K$29=0,0,K$29/PPA_fec!K$29)</f>
        <v>0</v>
      </c>
      <c r="L141" s="258">
        <f>IF(L$29=0,0,L$29/PPA_fec!L$29)</f>
        <v>0</v>
      </c>
      <c r="M141" s="258">
        <f>IF(M$29=0,0,M$29/PPA_fec!M$29)</f>
        <v>0</v>
      </c>
      <c r="N141" s="258">
        <f>IF(N$29=0,0,N$29/PPA_fec!N$29)</f>
        <v>0</v>
      </c>
      <c r="O141" s="258">
        <f>IF(O$29=0,0,O$29/PPA_fec!O$29)</f>
        <v>0</v>
      </c>
      <c r="P141" s="258">
        <f>IF(P$29=0,0,P$29/PPA_fec!P$29)</f>
        <v>0</v>
      </c>
      <c r="Q141" s="258">
        <f>IF(Q$29=0,0,Q$29/PPA_fec!Q$29)</f>
        <v>0</v>
      </c>
    </row>
    <row r="142" spans="1:17" x14ac:dyDescent="0.25">
      <c r="A142" s="40"/>
      <c r="B142" s="32"/>
      <c r="C142" s="40"/>
      <c r="D142" s="40"/>
      <c r="E142" s="40"/>
      <c r="F142" s="40"/>
      <c r="G142" s="40"/>
      <c r="H142" s="40"/>
      <c r="I142" s="40"/>
      <c r="J142" s="40"/>
      <c r="K142" s="40"/>
      <c r="L142" s="40"/>
      <c r="M142" s="40"/>
      <c r="N142" s="40"/>
      <c r="O142" s="40"/>
      <c r="P142" s="40"/>
      <c r="Q142" s="40"/>
    </row>
    <row r="143" spans="1:17" x14ac:dyDescent="0.25">
      <c r="A143" s="78" t="s">
        <v>34</v>
      </c>
      <c r="B143" s="230">
        <f>IF(B$31=0,0,B$31/PPA_fec!B$31)</f>
        <v>2.4863945069964166</v>
      </c>
      <c r="C143" s="230">
        <f>IF(C$31=0,0,C$31/PPA_fec!C$31)</f>
        <v>2.3584423778676986</v>
      </c>
      <c r="D143" s="230">
        <f>IF(D$31=0,0,D$31/PPA_fec!D$31)</f>
        <v>2.1368943997783787</v>
      </c>
      <c r="E143" s="230">
        <f>IF(E$31=0,0,E$31/PPA_fec!E$31)</f>
        <v>1.8315309780524205</v>
      </c>
      <c r="F143" s="230">
        <f>IF(F$31=0,0,F$31/PPA_fec!F$31)</f>
        <v>1.6868448764297839</v>
      </c>
      <c r="G143" s="230">
        <f>IF(G$31=0,0,G$31/PPA_fec!G$31)</f>
        <v>1.7512952898206346</v>
      </c>
      <c r="H143" s="230">
        <f>IF(H$31=0,0,H$31/PPA_fec!H$31)</f>
        <v>2.0166809274033435</v>
      </c>
      <c r="I143" s="230">
        <f>IF(I$31=0,0,I$31/PPA_fec!I$31)</f>
        <v>1.7048300160645715</v>
      </c>
      <c r="J143" s="230">
        <f>IF(J$31=0,0,J$31/PPA_fec!J$31)</f>
        <v>1.8518820064762367</v>
      </c>
      <c r="K143" s="230">
        <f>IF(K$31=0,0,K$31/PPA_fec!K$31)</f>
        <v>1.6234797964495948</v>
      </c>
      <c r="L143" s="230">
        <f>IF(L$31=0,0,L$31/PPA_fec!L$31)</f>
        <v>0.88134669657910458</v>
      </c>
      <c r="M143" s="230">
        <f>IF(M$31=0,0,M$31/PPA_fec!M$31)</f>
        <v>0.83020842081377721</v>
      </c>
      <c r="N143" s="230">
        <f>IF(N$31=0,0,N$31/PPA_fec!N$31)</f>
        <v>0.60174412693795554</v>
      </c>
      <c r="O143" s="230">
        <f>IF(O$31=0,0,O$31/PPA_fec!O$31)</f>
        <v>0.6290866614006968</v>
      </c>
      <c r="P143" s="230">
        <f>IF(P$31=0,0,P$31/PPA_fec!P$31)</f>
        <v>0.43278459091361643</v>
      </c>
      <c r="Q143" s="230">
        <f>IF(Q$31=0,0,Q$31/PPA_fec!Q$31)</f>
        <v>0.4240363986825551</v>
      </c>
    </row>
    <row r="144" spans="1:17" x14ac:dyDescent="0.25">
      <c r="A144" s="132" t="s">
        <v>83</v>
      </c>
      <c r="B144" s="229">
        <f>IF(B$32=0,0,B$32/PPA_fec!B$32)</f>
        <v>0</v>
      </c>
      <c r="C144" s="229">
        <f>IF(C$32=0,0,C$32/PPA_fec!C$32)</f>
        <v>0</v>
      </c>
      <c r="D144" s="229">
        <f>IF(D$32=0,0,D$32/PPA_fec!D$32)</f>
        <v>0</v>
      </c>
      <c r="E144" s="229">
        <f>IF(E$32=0,0,E$32/PPA_fec!E$32)</f>
        <v>0</v>
      </c>
      <c r="F144" s="229">
        <f>IF(F$32=0,0,F$32/PPA_fec!F$32)</f>
        <v>0</v>
      </c>
      <c r="G144" s="229">
        <f>IF(G$32=0,0,G$32/PPA_fec!G$32)</f>
        <v>0</v>
      </c>
      <c r="H144" s="229">
        <f>IF(H$32=0,0,H$32/PPA_fec!H$32)</f>
        <v>0</v>
      </c>
      <c r="I144" s="229">
        <f>IF(I$32=0,0,I$32/PPA_fec!I$32)</f>
        <v>0</v>
      </c>
      <c r="J144" s="229">
        <f>IF(J$32=0,0,J$32/PPA_fec!J$32)</f>
        <v>0</v>
      </c>
      <c r="K144" s="229">
        <f>IF(K$32=0,0,K$32/PPA_fec!K$32)</f>
        <v>0</v>
      </c>
      <c r="L144" s="229">
        <f>IF(L$32=0,0,L$32/PPA_fec!L$32)</f>
        <v>0</v>
      </c>
      <c r="M144" s="229">
        <f>IF(M$32=0,0,M$32/PPA_fec!M$32)</f>
        <v>0</v>
      </c>
      <c r="N144" s="229">
        <f>IF(N$32=0,0,N$32/PPA_fec!N$32)</f>
        <v>0</v>
      </c>
      <c r="O144" s="229">
        <f>IF(O$32=0,0,O$32/PPA_fec!O$32)</f>
        <v>0</v>
      </c>
      <c r="P144" s="229">
        <f>IF(P$32=0,0,P$32/PPA_fec!P$32)</f>
        <v>0</v>
      </c>
      <c r="Q144" s="229">
        <f>IF(Q$32=0,0,Q$32/PPA_fec!Q$32)</f>
        <v>0</v>
      </c>
    </row>
    <row r="145" spans="1:17" x14ac:dyDescent="0.25">
      <c r="A145" s="76" t="s">
        <v>82</v>
      </c>
      <c r="B145" s="228">
        <f>IF(B$33=0,0,B$33/PPA_fec!B$33)</f>
        <v>0</v>
      </c>
      <c r="C145" s="228">
        <f>IF(C$33=0,0,C$33/PPA_fec!C$33)</f>
        <v>0</v>
      </c>
      <c r="D145" s="228">
        <f>IF(D$33=0,0,D$33/PPA_fec!D$33)</f>
        <v>0</v>
      </c>
      <c r="E145" s="228">
        <f>IF(E$33=0,0,E$33/PPA_fec!E$33)</f>
        <v>0</v>
      </c>
      <c r="F145" s="228">
        <f>IF(F$33=0,0,F$33/PPA_fec!F$33)</f>
        <v>0</v>
      </c>
      <c r="G145" s="228">
        <f>IF(G$33=0,0,G$33/PPA_fec!G$33)</f>
        <v>0</v>
      </c>
      <c r="H145" s="228">
        <f>IF(H$33=0,0,H$33/PPA_fec!H$33)</f>
        <v>0</v>
      </c>
      <c r="I145" s="228">
        <f>IF(I$33=0,0,I$33/PPA_fec!I$33)</f>
        <v>0</v>
      </c>
      <c r="J145" s="228">
        <f>IF(J$33=0,0,J$33/PPA_fec!J$33)</f>
        <v>0</v>
      </c>
      <c r="K145" s="228">
        <f>IF(K$33=0,0,K$33/PPA_fec!K$33)</f>
        <v>0</v>
      </c>
      <c r="L145" s="228">
        <f>IF(L$33=0,0,L$33/PPA_fec!L$33)</f>
        <v>0</v>
      </c>
      <c r="M145" s="228">
        <f>IF(M$33=0,0,M$33/PPA_fec!M$33)</f>
        <v>0</v>
      </c>
      <c r="N145" s="228">
        <f>IF(N$33=0,0,N$33/PPA_fec!N$33)</f>
        <v>0</v>
      </c>
      <c r="O145" s="228">
        <f>IF(O$33=0,0,O$33/PPA_fec!O$33)</f>
        <v>0</v>
      </c>
      <c r="P145" s="228">
        <f>IF(P$33=0,0,P$33/PPA_fec!P$33)</f>
        <v>0</v>
      </c>
      <c r="Q145" s="228">
        <f>IF(Q$33=0,0,Q$33/PPA_fec!Q$33)</f>
        <v>0</v>
      </c>
    </row>
    <row r="146" spans="1:17" x14ac:dyDescent="0.25">
      <c r="A146" s="76" t="s">
        <v>81</v>
      </c>
      <c r="B146" s="228">
        <f>IF(B$34=0,0,B$34/PPA_fec!B$34)</f>
        <v>0</v>
      </c>
      <c r="C146" s="228">
        <f>IF(C$34=0,0,C$34/PPA_fec!C$34)</f>
        <v>0</v>
      </c>
      <c r="D146" s="228">
        <f>IF(D$34=0,0,D$34/PPA_fec!D$34)</f>
        <v>0</v>
      </c>
      <c r="E146" s="228">
        <f>IF(E$34=0,0,E$34/PPA_fec!E$34)</f>
        <v>0</v>
      </c>
      <c r="F146" s="228">
        <f>IF(F$34=0,0,F$34/PPA_fec!F$34)</f>
        <v>0</v>
      </c>
      <c r="G146" s="228">
        <f>IF(G$34=0,0,G$34/PPA_fec!G$34)</f>
        <v>0</v>
      </c>
      <c r="H146" s="228">
        <f>IF(H$34=0,0,H$34/PPA_fec!H$34)</f>
        <v>0</v>
      </c>
      <c r="I146" s="228">
        <f>IF(I$34=0,0,I$34/PPA_fec!I$34)</f>
        <v>0</v>
      </c>
      <c r="J146" s="228">
        <f>IF(J$34=0,0,J$34/PPA_fec!J$34)</f>
        <v>0</v>
      </c>
      <c r="K146" s="228">
        <f>IF(K$34=0,0,K$34/PPA_fec!K$34)</f>
        <v>0</v>
      </c>
      <c r="L146" s="228">
        <f>IF(L$34=0,0,L$34/PPA_fec!L$34)</f>
        <v>0</v>
      </c>
      <c r="M146" s="228">
        <f>IF(M$34=0,0,M$34/PPA_fec!M$34)</f>
        <v>0</v>
      </c>
      <c r="N146" s="228">
        <f>IF(N$34=0,0,N$34/PPA_fec!N$34)</f>
        <v>0</v>
      </c>
      <c r="O146" s="228">
        <f>IF(O$34=0,0,O$34/PPA_fec!O$34)</f>
        <v>0</v>
      </c>
      <c r="P146" s="228">
        <f>IF(P$34=0,0,P$34/PPA_fec!P$34)</f>
        <v>0</v>
      </c>
      <c r="Q146" s="228">
        <f>IF(Q$34=0,0,Q$34/PPA_fec!Q$34)</f>
        <v>0</v>
      </c>
    </row>
    <row r="147" spans="1:17" x14ac:dyDescent="0.25">
      <c r="A147" s="76" t="s">
        <v>80</v>
      </c>
      <c r="B147" s="228">
        <f>IF(B$35=0,0,B$35/PPA_fec!B$35)</f>
        <v>0</v>
      </c>
      <c r="C147" s="228">
        <f>IF(C$35=0,0,C$35/PPA_fec!C$35)</f>
        <v>0</v>
      </c>
      <c r="D147" s="228">
        <f>IF(D$35=0,0,D$35/PPA_fec!D$35)</f>
        <v>0</v>
      </c>
      <c r="E147" s="228">
        <f>IF(E$35=0,0,E$35/PPA_fec!E$35)</f>
        <v>0</v>
      </c>
      <c r="F147" s="228">
        <f>IF(F$35=0,0,F$35/PPA_fec!F$35)</f>
        <v>0</v>
      </c>
      <c r="G147" s="228">
        <f>IF(G$35=0,0,G$35/PPA_fec!G$35)</f>
        <v>0</v>
      </c>
      <c r="H147" s="228">
        <f>IF(H$35=0,0,H$35/PPA_fec!H$35)</f>
        <v>0</v>
      </c>
      <c r="I147" s="228">
        <f>IF(I$35=0,0,I$35/PPA_fec!I$35)</f>
        <v>0</v>
      </c>
      <c r="J147" s="228">
        <f>IF(J$35=0,0,J$35/PPA_fec!J$35)</f>
        <v>0</v>
      </c>
      <c r="K147" s="228">
        <f>IF(K$35=0,0,K$35/PPA_fec!K$35)</f>
        <v>0</v>
      </c>
      <c r="L147" s="228">
        <f>IF(L$35=0,0,L$35/PPA_fec!L$35)</f>
        <v>0</v>
      </c>
      <c r="M147" s="228">
        <f>IF(M$35=0,0,M$35/PPA_fec!M$35)</f>
        <v>0</v>
      </c>
      <c r="N147" s="228">
        <f>IF(N$35=0,0,N$35/PPA_fec!N$35)</f>
        <v>0</v>
      </c>
      <c r="O147" s="228">
        <f>IF(O$35=0,0,O$35/PPA_fec!O$35)</f>
        <v>0</v>
      </c>
      <c r="P147" s="228">
        <f>IF(P$35=0,0,P$35/PPA_fec!P$35)</f>
        <v>0</v>
      </c>
      <c r="Q147" s="228">
        <f>IF(Q$35=0,0,Q$35/PPA_fec!Q$35)</f>
        <v>0</v>
      </c>
    </row>
    <row r="148" spans="1:17" x14ac:dyDescent="0.25">
      <c r="A148" s="129" t="s">
        <v>79</v>
      </c>
      <c r="B148" s="227">
        <f>IF(B$36=0,0,B$36/PPA_fec!B$36)</f>
        <v>1.1890028872057525</v>
      </c>
      <c r="C148" s="227">
        <f>IF(C$36=0,0,C$36/PPA_fec!C$36)</f>
        <v>1.2710217741752277</v>
      </c>
      <c r="D148" s="227">
        <f>IF(D$36=0,0,D$36/PPA_fec!D$36)</f>
        <v>1.1460507719471782</v>
      </c>
      <c r="E148" s="227">
        <f>IF(E$36=0,0,E$36/PPA_fec!E$36)</f>
        <v>0.84989106987704754</v>
      </c>
      <c r="F148" s="227">
        <f>IF(F$36=0,0,F$36/PPA_fec!F$36)</f>
        <v>0.94950719558162233</v>
      </c>
      <c r="G148" s="227">
        <f>IF(G$36=0,0,G$36/PPA_fec!G$36)</f>
        <v>0.90570376759286964</v>
      </c>
      <c r="H148" s="227">
        <f>IF(H$36=0,0,H$36/PPA_fec!H$36)</f>
        <v>1.142732370468019</v>
      </c>
      <c r="I148" s="227">
        <f>IF(I$36=0,0,I$36/PPA_fec!I$36)</f>
        <v>1.1678600192842801</v>
      </c>
      <c r="J148" s="227">
        <f>IF(J$36=0,0,J$36/PPA_fec!J$36)</f>
        <v>1.1328723018671432</v>
      </c>
      <c r="K148" s="227">
        <f>IF(K$36=0,0,K$36/PPA_fec!K$36)</f>
        <v>0.99809584230855541</v>
      </c>
      <c r="L148" s="227">
        <f>IF(L$36=0,0,L$36/PPA_fec!L$36)</f>
        <v>1.192341969736411</v>
      </c>
      <c r="M148" s="227">
        <f>IF(M$36=0,0,M$36/PPA_fec!M$36)</f>
        <v>1.1511917854379761</v>
      </c>
      <c r="N148" s="227">
        <f>IF(N$36=0,0,N$36/PPA_fec!N$36)</f>
        <v>0.90789397668748895</v>
      </c>
      <c r="O148" s="227">
        <f>IF(O$36=0,0,O$36/PPA_fec!O$36)</f>
        <v>0.8794742464870241</v>
      </c>
      <c r="P148" s="227">
        <f>IF(P$36=0,0,P$36/PPA_fec!P$36)</f>
        <v>0.94438289542937937</v>
      </c>
      <c r="Q148" s="227">
        <f>IF(Q$36=0,0,Q$36/PPA_fec!Q$36)</f>
        <v>1.0701627259807598</v>
      </c>
    </row>
    <row r="149" spans="1:17" x14ac:dyDescent="0.25">
      <c r="A149" s="127" t="s">
        <v>238</v>
      </c>
      <c r="B149" s="225">
        <f>IF(B$41=0,0,B$41/PPA_fec!B$41)</f>
        <v>1.2951011694536834</v>
      </c>
      <c r="C149" s="225">
        <f>IF(C$41=0,0,C$41/PPA_fec!C$41)</f>
        <v>2.0711721644688619</v>
      </c>
      <c r="D149" s="225">
        <f>IF(D$41=0,0,D$41/PPA_fec!D$41)</f>
        <v>1.7195991786735394</v>
      </c>
      <c r="E149" s="225">
        <f>IF(E$41=0,0,E$41/PPA_fec!E$41)</f>
        <v>1.5041662206944741</v>
      </c>
      <c r="F149" s="225">
        <f>IF(F$41=0,0,F$41/PPA_fec!F$41)</f>
        <v>1.2140367298509573</v>
      </c>
      <c r="G149" s="225">
        <f>IF(G$41=0,0,G$41/PPA_fec!G$41)</f>
        <v>1.29707060255232</v>
      </c>
      <c r="H149" s="225">
        <f>IF(H$41=0,0,H$41/PPA_fec!H$41)</f>
        <v>1.2794929528073289</v>
      </c>
      <c r="I149" s="225">
        <f>IF(I$41=0,0,I$41/PPA_fec!I$41)</f>
        <v>1.2783967555217381</v>
      </c>
      <c r="J149" s="225">
        <f>IF(J$41=0,0,J$41/PPA_fec!J$41)</f>
        <v>1.2586414936273862</v>
      </c>
      <c r="K149" s="225">
        <f>IF(K$41=0,0,K$41/PPA_fec!K$41)</f>
        <v>1.2963094649757305</v>
      </c>
      <c r="L149" s="225">
        <f>IF(L$41=0,0,L$41/PPA_fec!L$41)</f>
        <v>0.67842275742142977</v>
      </c>
      <c r="M149" s="225">
        <f>IF(M$41=0,0,M$41/PPA_fec!M$41)</f>
        <v>0.64265811433227749</v>
      </c>
      <c r="N149" s="225">
        <f>IF(N$41=0,0,N$41/PPA_fec!N$41)</f>
        <v>0.40672712844660158</v>
      </c>
      <c r="O149" s="225">
        <f>IF(O$41=0,0,O$41/PPA_fec!O$41)</f>
        <v>0.36123798053116957</v>
      </c>
      <c r="P149" s="225">
        <f>IF(P$41=0,0,P$41/PPA_fec!P$41)</f>
        <v>0.389114448628198</v>
      </c>
      <c r="Q149" s="225">
        <f>IF(Q$41=0,0,Q$41/PPA_fec!Q$41)</f>
        <v>0.41420879949402278</v>
      </c>
    </row>
    <row r="150" spans="1:17" x14ac:dyDescent="0.25">
      <c r="A150" s="127" t="s">
        <v>237</v>
      </c>
      <c r="B150" s="226">
        <f>IF(B$54=0,0,B$54/PPA_fec!B$54)</f>
        <v>2.694843980047406</v>
      </c>
      <c r="C150" s="226">
        <f>IF(C$54=0,0,C$54/PPA_fec!C$54)</f>
        <v>2.4888354390176084</v>
      </c>
      <c r="D150" s="226">
        <f>IF(D$54=0,0,D$54/PPA_fec!D$54)</f>
        <v>2.2628576246123036</v>
      </c>
      <c r="E150" s="226">
        <f>IF(E$54=0,0,E$54/PPA_fec!E$54)</f>
        <v>1.9391834165653119</v>
      </c>
      <c r="F150" s="226">
        <f>IF(F$54=0,0,F$54/PPA_fec!F$54)</f>
        <v>1.794560808337581</v>
      </c>
      <c r="G150" s="226">
        <f>IF(G$54=0,0,G$54/PPA_fec!G$54)</f>
        <v>1.8614872024690678</v>
      </c>
      <c r="H150" s="226">
        <f>IF(H$54=0,0,H$54/PPA_fec!H$54)</f>
        <v>2.158793718911411</v>
      </c>
      <c r="I150" s="226">
        <f>IF(I$54=0,0,I$54/PPA_fec!I$54)</f>
        <v>1.8082747733722244</v>
      </c>
      <c r="J150" s="226">
        <f>IF(J$54=0,0,J$54/PPA_fec!J$54)</f>
        <v>1.974618003579494</v>
      </c>
      <c r="K150" s="226">
        <f>IF(K$54=0,0,K$54/PPA_fec!K$54)</f>
        <v>1.718482357172096</v>
      </c>
      <c r="L150" s="226">
        <f>IF(L$54=0,0,L$54/PPA_fec!L$54)</f>
        <v>0.92796696408592594</v>
      </c>
      <c r="M150" s="226">
        <f>IF(M$54=0,0,M$54/PPA_fec!M$54)</f>
        <v>0.87363869796537286</v>
      </c>
      <c r="N150" s="226">
        <f>IF(N$54=0,0,N$54/PPA_fec!N$54)</f>
        <v>0.63642605106158212</v>
      </c>
      <c r="O150" s="226">
        <f>IF(O$54=0,0,O$54/PPA_fec!O$54)</f>
        <v>0.67186623102870446</v>
      </c>
      <c r="P150" s="226">
        <f>IF(P$54=0,0,P$54/PPA_fec!P$54)</f>
        <v>0.44940484288134869</v>
      </c>
      <c r="Q150" s="226">
        <f>IF(Q$54=0,0,Q$54/PPA_fec!Q$54)</f>
        <v>0.43593330384742152</v>
      </c>
    </row>
    <row r="151" spans="1:17" x14ac:dyDescent="0.25">
      <c r="A151" s="72" t="s">
        <v>236</v>
      </c>
      <c r="B151" s="258">
        <f>IF(B$67=0,0,B$67/PPA_fec!B$67)</f>
        <v>2.6569180460702539</v>
      </c>
      <c r="C151" s="258">
        <f>IF(C$67=0,0,C$67/PPA_fec!C$67)</f>
        <v>2.4822244761456589</v>
      </c>
      <c r="D151" s="258">
        <f>IF(D$67=0,0,D$67/PPA_fec!D$67)</f>
        <v>2.253455158982161</v>
      </c>
      <c r="E151" s="258">
        <f>IF(E$67=0,0,E$67/PPA_fec!E$67)</f>
        <v>1.9318045889805517</v>
      </c>
      <c r="F151" s="258">
        <f>IF(F$67=0,0,F$67/PPA_fec!F$67)</f>
        <v>1.7832985355962683</v>
      </c>
      <c r="G151" s="258">
        <f>IF(G$67=0,0,G$67/PPA_fec!G$67)</f>
        <v>1.8508501574298666</v>
      </c>
      <c r="H151" s="258">
        <f>IF(H$67=0,0,H$67/PPA_fec!H$67)</f>
        <v>2.1393759096591234</v>
      </c>
      <c r="I151" s="258">
        <f>IF(I$67=0,0,I$67/PPA_fec!I$67)</f>
        <v>1.7984297376897784</v>
      </c>
      <c r="J151" s="258">
        <f>IF(J$67=0,0,J$67/PPA_fec!J$67)</f>
        <v>1.9598934288026526</v>
      </c>
      <c r="K151" s="258">
        <f>IF(K$67=0,0,K$67/PPA_fec!K$67)</f>
        <v>1.7111223828350313</v>
      </c>
      <c r="L151" s="258">
        <f>IF(L$67=0,0,L$67/PPA_fec!L$67)</f>
        <v>0.92348066249024829</v>
      </c>
      <c r="M151" s="258">
        <f>IF(M$67=0,0,M$67/PPA_fec!M$67)</f>
        <v>0.86951122489948052</v>
      </c>
      <c r="N151" s="258">
        <f>IF(N$67=0,0,N$67/PPA_fec!N$67)</f>
        <v>0.63171421638218817</v>
      </c>
      <c r="O151" s="258">
        <f>IF(O$67=0,0,O$67/PPA_fec!O$67)</f>
        <v>0.66432157442119366</v>
      </c>
      <c r="P151" s="258">
        <f>IF(P$67=0,0,P$67/PPA_fec!P$67)</f>
        <v>0.44848707200682247</v>
      </c>
      <c r="Q151" s="258">
        <f>IF(Q$67=0,0,Q$67/PPA_fec!Q$67)</f>
        <v>0.43563154261134573</v>
      </c>
    </row>
    <row r="152" spans="1:17" x14ac:dyDescent="0.25">
      <c r="A152" s="40"/>
      <c r="B152" s="32"/>
      <c r="C152" s="40"/>
      <c r="D152" s="40"/>
      <c r="E152" s="40"/>
      <c r="F152" s="40"/>
      <c r="G152" s="40"/>
      <c r="H152" s="40"/>
      <c r="I152" s="40"/>
      <c r="J152" s="40"/>
      <c r="K152" s="40"/>
      <c r="L152" s="40"/>
      <c r="M152" s="40"/>
      <c r="N152" s="40"/>
      <c r="O152" s="40"/>
      <c r="P152" s="40"/>
      <c r="Q152" s="40"/>
    </row>
    <row r="153" spans="1:17" x14ac:dyDescent="0.25">
      <c r="A153" s="78" t="s">
        <v>55</v>
      </c>
      <c r="B153" s="230">
        <f>IF(B$81=0,0,B$81/PPA_fec!B$81)</f>
        <v>0.19243542070831687</v>
      </c>
      <c r="C153" s="230">
        <f>IF(C$81=0,0,C$81/PPA_fec!C$81)</f>
        <v>0.20570985358803082</v>
      </c>
      <c r="D153" s="230">
        <f>IF(D$81=0,0,D$81/PPA_fec!D$81)</f>
        <v>0.18548379051545802</v>
      </c>
      <c r="E153" s="230">
        <f>IF(E$81=0,0,E$81/PPA_fec!E$81)</f>
        <v>0.13755151257234044</v>
      </c>
      <c r="F153" s="230">
        <f>IF(F$81=0,0,F$81/PPA_fec!F$81)</f>
        <v>0.15367398903187421</v>
      </c>
      <c r="G153" s="230">
        <f>IF(G$81=0,0,G$81/PPA_fec!G$81)</f>
        <v>0.14658457723633886</v>
      </c>
      <c r="H153" s="230">
        <f>IF(H$81=0,0,H$81/PPA_fec!H$81)</f>
        <v>0.18494672034381043</v>
      </c>
      <c r="I153" s="230">
        <f>IF(I$81=0,0,I$81/PPA_fec!I$81)</f>
        <v>0.18901353104999102</v>
      </c>
      <c r="J153" s="230">
        <f>IF(J$81=0,0,J$81/PPA_fec!J$81)</f>
        <v>0.18335090718823308</v>
      </c>
      <c r="K153" s="230">
        <f>IF(K$81=0,0,K$81/PPA_fec!K$81)</f>
        <v>0.16153786957847135</v>
      </c>
      <c r="L153" s="230">
        <f>IF(L$81=0,0,L$81/PPA_fec!L$81)</f>
        <v>0.19297583802645907</v>
      </c>
      <c r="M153" s="230">
        <f>IF(M$81=0,0,M$81/PPA_fec!M$81)</f>
        <v>0.18631584324183428</v>
      </c>
      <c r="N153" s="230">
        <f>IF(N$81=0,0,N$81/PPA_fec!N$81)</f>
        <v>0.14693905392693191</v>
      </c>
      <c r="O153" s="230">
        <f>IF(O$81=0,0,O$81/PPA_fec!O$81)</f>
        <v>0.14233943285250727</v>
      </c>
      <c r="P153" s="230">
        <f>IF(P$81=0,0,P$81/PPA_fec!P$81)</f>
        <v>0.15284464129332501</v>
      </c>
      <c r="Q153" s="230">
        <f>IF(Q$81=0,0,Q$81/PPA_fec!Q$81)</f>
        <v>0.1732016100351404</v>
      </c>
    </row>
    <row r="154" spans="1:17" x14ac:dyDescent="0.25">
      <c r="A154" s="132" t="s">
        <v>83</v>
      </c>
      <c r="B154" s="275">
        <f>IF(B$82=0,0,B$82/PPA_fec!B$82)</f>
        <v>0</v>
      </c>
      <c r="C154" s="275">
        <f>IF(C$82=0,0,C$82/PPA_fec!C$82)</f>
        <v>0</v>
      </c>
      <c r="D154" s="275">
        <f>IF(D$82=0,0,D$82/PPA_fec!D$82)</f>
        <v>0</v>
      </c>
      <c r="E154" s="275">
        <f>IF(E$82=0,0,E$82/PPA_fec!E$82)</f>
        <v>0</v>
      </c>
      <c r="F154" s="275">
        <f>IF(F$82=0,0,F$82/PPA_fec!F$82)</f>
        <v>0</v>
      </c>
      <c r="G154" s="275">
        <f>IF(G$82=0,0,G$82/PPA_fec!G$82)</f>
        <v>0</v>
      </c>
      <c r="H154" s="275">
        <f>IF(H$82=0,0,H$82/PPA_fec!H$82)</f>
        <v>0</v>
      </c>
      <c r="I154" s="275">
        <f>IF(I$82=0,0,I$82/PPA_fec!I$82)</f>
        <v>0</v>
      </c>
      <c r="J154" s="275">
        <f>IF(J$82=0,0,J$82/PPA_fec!J$82)</f>
        <v>0</v>
      </c>
      <c r="K154" s="275">
        <f>IF(K$82=0,0,K$82/PPA_fec!K$82)</f>
        <v>0</v>
      </c>
      <c r="L154" s="275">
        <f>IF(L$82=0,0,L$82/PPA_fec!L$82)</f>
        <v>0</v>
      </c>
      <c r="M154" s="275">
        <f>IF(M$82=0,0,M$82/PPA_fec!M$82)</f>
        <v>0</v>
      </c>
      <c r="N154" s="275">
        <f>IF(N$82=0,0,N$82/PPA_fec!N$82)</f>
        <v>0</v>
      </c>
      <c r="O154" s="275">
        <f>IF(O$82=0,0,O$82/PPA_fec!O$82)</f>
        <v>0</v>
      </c>
      <c r="P154" s="275">
        <f>IF(P$82=0,0,P$82/PPA_fec!P$82)</f>
        <v>0</v>
      </c>
      <c r="Q154" s="275">
        <f>IF(Q$82=0,0,Q$82/PPA_fec!Q$82)</f>
        <v>0</v>
      </c>
    </row>
    <row r="155" spans="1:17" x14ac:dyDescent="0.25">
      <c r="A155" s="76" t="s">
        <v>82</v>
      </c>
      <c r="B155" s="274">
        <f>IF(B$83=0,0,B$83/PPA_fec!B$83)</f>
        <v>0</v>
      </c>
      <c r="C155" s="274">
        <f>IF(C$83=0,0,C$83/PPA_fec!C$83)</f>
        <v>0</v>
      </c>
      <c r="D155" s="274">
        <f>IF(D$83=0,0,D$83/PPA_fec!D$83)</f>
        <v>0</v>
      </c>
      <c r="E155" s="274">
        <f>IF(E$83=0,0,E$83/PPA_fec!E$83)</f>
        <v>0</v>
      </c>
      <c r="F155" s="274">
        <f>IF(F$83=0,0,F$83/PPA_fec!F$83)</f>
        <v>0</v>
      </c>
      <c r="G155" s="274">
        <f>IF(G$83=0,0,G$83/PPA_fec!G$83)</f>
        <v>0</v>
      </c>
      <c r="H155" s="274">
        <f>IF(H$83=0,0,H$83/PPA_fec!H$83)</f>
        <v>0</v>
      </c>
      <c r="I155" s="274">
        <f>IF(I$83=0,0,I$83/PPA_fec!I$83)</f>
        <v>0</v>
      </c>
      <c r="J155" s="274">
        <f>IF(J$83=0,0,J$83/PPA_fec!J$83)</f>
        <v>0</v>
      </c>
      <c r="K155" s="274">
        <f>IF(K$83=0,0,K$83/PPA_fec!K$83)</f>
        <v>0</v>
      </c>
      <c r="L155" s="274">
        <f>IF(L$83=0,0,L$83/PPA_fec!L$83)</f>
        <v>0</v>
      </c>
      <c r="M155" s="274">
        <f>IF(M$83=0,0,M$83/PPA_fec!M$83)</f>
        <v>0</v>
      </c>
      <c r="N155" s="274">
        <f>IF(N$83=0,0,N$83/PPA_fec!N$83)</f>
        <v>0</v>
      </c>
      <c r="O155" s="274">
        <f>IF(O$83=0,0,O$83/PPA_fec!O$83)</f>
        <v>0</v>
      </c>
      <c r="P155" s="274">
        <f>IF(P$83=0,0,P$83/PPA_fec!P$83)</f>
        <v>0</v>
      </c>
      <c r="Q155" s="274">
        <f>IF(Q$83=0,0,Q$83/PPA_fec!Q$83)</f>
        <v>0</v>
      </c>
    </row>
    <row r="156" spans="1:17" x14ac:dyDescent="0.25">
      <c r="A156" s="76" t="s">
        <v>81</v>
      </c>
      <c r="B156" s="274">
        <f>IF(B$84=0,0,B$84/PPA_fec!B$84)</f>
        <v>0</v>
      </c>
      <c r="C156" s="274">
        <f>IF(C$84=0,0,C$84/PPA_fec!C$84)</f>
        <v>0</v>
      </c>
      <c r="D156" s="274">
        <f>IF(D$84=0,0,D$84/PPA_fec!D$84)</f>
        <v>0</v>
      </c>
      <c r="E156" s="274">
        <f>IF(E$84=0,0,E$84/PPA_fec!E$84)</f>
        <v>0</v>
      </c>
      <c r="F156" s="274">
        <f>IF(F$84=0,0,F$84/PPA_fec!F$84)</f>
        <v>0</v>
      </c>
      <c r="G156" s="274">
        <f>IF(G$84=0,0,G$84/PPA_fec!G$84)</f>
        <v>0</v>
      </c>
      <c r="H156" s="274">
        <f>IF(H$84=0,0,H$84/PPA_fec!H$84)</f>
        <v>0</v>
      </c>
      <c r="I156" s="274">
        <f>IF(I$84=0,0,I$84/PPA_fec!I$84)</f>
        <v>0</v>
      </c>
      <c r="J156" s="274">
        <f>IF(J$84=0,0,J$84/PPA_fec!J$84)</f>
        <v>0</v>
      </c>
      <c r="K156" s="274">
        <f>IF(K$84=0,0,K$84/PPA_fec!K$84)</f>
        <v>0</v>
      </c>
      <c r="L156" s="274">
        <f>IF(L$84=0,0,L$84/PPA_fec!L$84)</f>
        <v>0</v>
      </c>
      <c r="M156" s="274">
        <f>IF(M$84=0,0,M$84/PPA_fec!M$84)</f>
        <v>0</v>
      </c>
      <c r="N156" s="274">
        <f>IF(N$84=0,0,N$84/PPA_fec!N$84)</f>
        <v>0</v>
      </c>
      <c r="O156" s="274">
        <f>IF(O$84=0,0,O$84/PPA_fec!O$84)</f>
        <v>0</v>
      </c>
      <c r="P156" s="274">
        <f>IF(P$84=0,0,P$84/PPA_fec!P$84)</f>
        <v>0</v>
      </c>
      <c r="Q156" s="274">
        <f>IF(Q$84=0,0,Q$84/PPA_fec!Q$84)</f>
        <v>0</v>
      </c>
    </row>
    <row r="157" spans="1:17" x14ac:dyDescent="0.25">
      <c r="A157" s="76" t="s">
        <v>80</v>
      </c>
      <c r="B157" s="274">
        <f>IF(B$85=0,0,B$85/PPA_fec!B$85)</f>
        <v>0</v>
      </c>
      <c r="C157" s="274">
        <f>IF(C$85=0,0,C$85/PPA_fec!C$85)</f>
        <v>0</v>
      </c>
      <c r="D157" s="274">
        <f>IF(D$85=0,0,D$85/PPA_fec!D$85)</f>
        <v>0</v>
      </c>
      <c r="E157" s="274">
        <f>IF(E$85=0,0,E$85/PPA_fec!E$85)</f>
        <v>0</v>
      </c>
      <c r="F157" s="274">
        <f>IF(F$85=0,0,F$85/PPA_fec!F$85)</f>
        <v>0</v>
      </c>
      <c r="G157" s="274">
        <f>IF(G$85=0,0,G$85/PPA_fec!G$85)</f>
        <v>0</v>
      </c>
      <c r="H157" s="274">
        <f>IF(H$85=0,0,H$85/PPA_fec!H$85)</f>
        <v>0</v>
      </c>
      <c r="I157" s="274">
        <f>IF(I$85=0,0,I$85/PPA_fec!I$85)</f>
        <v>0</v>
      </c>
      <c r="J157" s="274">
        <f>IF(J$85=0,0,J$85/PPA_fec!J$85)</f>
        <v>0</v>
      </c>
      <c r="K157" s="274">
        <f>IF(K$85=0,0,K$85/PPA_fec!K$85)</f>
        <v>0</v>
      </c>
      <c r="L157" s="274">
        <f>IF(L$85=0,0,L$85/PPA_fec!L$85)</f>
        <v>0</v>
      </c>
      <c r="M157" s="274">
        <f>IF(M$85=0,0,M$85/PPA_fec!M$85)</f>
        <v>0</v>
      </c>
      <c r="N157" s="274">
        <f>IF(N$85=0,0,N$85/PPA_fec!N$85)</f>
        <v>0</v>
      </c>
      <c r="O157" s="274">
        <f>IF(O$85=0,0,O$85/PPA_fec!O$85)</f>
        <v>0</v>
      </c>
      <c r="P157" s="274">
        <f>IF(P$85=0,0,P$85/PPA_fec!P$85)</f>
        <v>0</v>
      </c>
      <c r="Q157" s="274">
        <f>IF(Q$85=0,0,Q$85/PPA_fec!Q$85)</f>
        <v>0</v>
      </c>
    </row>
    <row r="158" spans="1:17" x14ac:dyDescent="0.25">
      <c r="A158" s="129" t="s">
        <v>79</v>
      </c>
      <c r="B158" s="273">
        <f>IF(B$86=0,0,B$86/PPA_fec!B$86)</f>
        <v>1.1890028872057523</v>
      </c>
      <c r="C158" s="273">
        <f>IF(C$86=0,0,C$86/PPA_fec!C$86)</f>
        <v>1.2710217741752279</v>
      </c>
      <c r="D158" s="273">
        <f>IF(D$86=0,0,D$86/PPA_fec!D$86)</f>
        <v>1.1460507719471782</v>
      </c>
      <c r="E158" s="273">
        <f>IF(E$86=0,0,E$86/PPA_fec!E$86)</f>
        <v>0.84989106987704743</v>
      </c>
      <c r="F158" s="273">
        <f>IF(F$86=0,0,F$86/PPA_fec!F$86)</f>
        <v>0.94950719558162222</v>
      </c>
      <c r="G158" s="273">
        <f>IF(G$86=0,0,G$86/PPA_fec!G$86)</f>
        <v>0.90570376759286952</v>
      </c>
      <c r="H158" s="273">
        <f>IF(H$86=0,0,H$86/PPA_fec!H$86)</f>
        <v>1.142732370468019</v>
      </c>
      <c r="I158" s="273">
        <f>IF(I$86=0,0,I$86/PPA_fec!I$86)</f>
        <v>1.1678600192842801</v>
      </c>
      <c r="J158" s="273">
        <f>IF(J$86=0,0,J$86/PPA_fec!J$86)</f>
        <v>1.1328723018671432</v>
      </c>
      <c r="K158" s="273">
        <f>IF(K$86=0,0,K$86/PPA_fec!K$86)</f>
        <v>0.99809584230855541</v>
      </c>
      <c r="L158" s="273">
        <f>IF(L$86=0,0,L$86/PPA_fec!L$86)</f>
        <v>1.1923419697364108</v>
      </c>
      <c r="M158" s="273">
        <f>IF(M$86=0,0,M$86/PPA_fec!M$86)</f>
        <v>1.1511917854379761</v>
      </c>
      <c r="N158" s="273">
        <f>IF(N$86=0,0,N$86/PPA_fec!N$86)</f>
        <v>0.90789397668748895</v>
      </c>
      <c r="O158" s="273">
        <f>IF(O$86=0,0,O$86/PPA_fec!O$86)</f>
        <v>0.87947424648702421</v>
      </c>
      <c r="P158" s="273">
        <f>IF(P$86=0,0,P$86/PPA_fec!P$86)</f>
        <v>0.94438289542937937</v>
      </c>
      <c r="Q158" s="273">
        <f>IF(Q$86=0,0,Q$86/PPA_fec!Q$86)</f>
        <v>1.0701627259807598</v>
      </c>
    </row>
    <row r="159" spans="1:17" x14ac:dyDescent="0.25">
      <c r="A159" s="72" t="s">
        <v>235</v>
      </c>
      <c r="B159" s="272">
        <f>IF(B$91=0,0,B$91/PPA_fec!B$91)</f>
        <v>0</v>
      </c>
      <c r="C159" s="272">
        <f>IF(C$91=0,0,C$91/PPA_fec!C$91)</f>
        <v>0</v>
      </c>
      <c r="D159" s="272">
        <f>IF(D$91=0,0,D$91/PPA_fec!D$91)</f>
        <v>0</v>
      </c>
      <c r="E159" s="272">
        <f>IF(E$91=0,0,E$91/PPA_fec!E$91)</f>
        <v>0</v>
      </c>
      <c r="F159" s="272">
        <f>IF(F$91=0,0,F$91/PPA_fec!F$91)</f>
        <v>0</v>
      </c>
      <c r="G159" s="272">
        <f>IF(G$91=0,0,G$91/PPA_fec!G$91)</f>
        <v>0</v>
      </c>
      <c r="H159" s="272">
        <f>IF(H$91=0,0,H$91/PPA_fec!H$91)</f>
        <v>0</v>
      </c>
      <c r="I159" s="272">
        <f>IF(I$91=0,0,I$91/PPA_fec!I$91)</f>
        <v>0</v>
      </c>
      <c r="J159" s="272">
        <f>IF(J$91=0,0,J$91/PPA_fec!J$91)</f>
        <v>0</v>
      </c>
      <c r="K159" s="272">
        <f>IF(K$91=0,0,K$91/PPA_fec!K$91)</f>
        <v>0</v>
      </c>
      <c r="L159" s="272">
        <f>IF(L$91=0,0,L$91/PPA_fec!L$91)</f>
        <v>0</v>
      </c>
      <c r="M159" s="272">
        <f>IF(M$91=0,0,M$91/PPA_fec!M$91)</f>
        <v>0</v>
      </c>
      <c r="N159" s="272">
        <f>IF(N$91=0,0,N$91/PPA_fec!N$91)</f>
        <v>0</v>
      </c>
      <c r="O159" s="272">
        <f>IF(O$91=0,0,O$91/PPA_fec!O$91)</f>
        <v>0</v>
      </c>
      <c r="P159" s="272">
        <f>IF(P$91=0,0,P$91/PPA_fec!P$91)</f>
        <v>0</v>
      </c>
      <c r="Q159" s="272">
        <f>IF(Q$91=0,0,Q$91/PPA_fec!Q$91)</f>
        <v>0</v>
      </c>
    </row>
  </sheetData>
  <pageMargins left="0.39370078740157483" right="0.39370078740157483" top="0.39370078740157483" bottom="0.39370078740157483" header="0.31496062992125984" footer="0.31496062992125984"/>
  <pageSetup paperSize="9" scale="45" orientation="portrait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6" tint="0.59999389629810485"/>
    <pageSetUpPr fitToPage="1"/>
  </sheetPr>
  <dimension ref="A1:Q37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17" width="9.7109375" style="14" customWidth="1"/>
    <col min="18" max="16384" width="9.140625" style="13"/>
  </cols>
  <sheetData>
    <row r="1" spans="1:17" ht="12.75" x14ac:dyDescent="0.25">
      <c r="A1" s="12" t="s">
        <v>375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3" spans="1:17" x14ac:dyDescent="0.25">
      <c r="A3" s="31" t="s">
        <v>78</v>
      </c>
      <c r="B3" s="46">
        <v>1108.7395878586406</v>
      </c>
      <c r="C3" s="46">
        <v>1385.8909037783744</v>
      </c>
      <c r="D3" s="46">
        <v>1029.4727385806095</v>
      </c>
      <c r="E3" s="46">
        <v>965.59961777353067</v>
      </c>
      <c r="F3" s="46">
        <v>1020.5115585599931</v>
      </c>
      <c r="G3" s="46">
        <v>1033.8496688471528</v>
      </c>
      <c r="H3" s="46">
        <v>1144.3565541926198</v>
      </c>
      <c r="I3" s="46">
        <v>1097.7020048776578</v>
      </c>
      <c r="J3" s="46">
        <v>1125.9506585049155</v>
      </c>
      <c r="K3" s="46">
        <v>981.02855764786273</v>
      </c>
      <c r="L3" s="46">
        <v>985</v>
      </c>
      <c r="M3" s="46">
        <v>975.50185800515135</v>
      </c>
      <c r="N3" s="46">
        <v>1000.9023256716504</v>
      </c>
      <c r="O3" s="46">
        <v>921.99745203258317</v>
      </c>
      <c r="P3" s="46">
        <v>1007.8802664188349</v>
      </c>
      <c r="Q3" s="46">
        <v>974.8717401635131</v>
      </c>
    </row>
    <row r="5" spans="1:17" x14ac:dyDescent="0.25">
      <c r="A5" s="31" t="s">
        <v>257</v>
      </c>
      <c r="B5" s="46">
        <v>1573.7608402796168</v>
      </c>
      <c r="C5" s="46">
        <v>1682.4316675649484</v>
      </c>
      <c r="D5" s="46">
        <v>2352.2632955533659</v>
      </c>
      <c r="E5" s="46">
        <v>1863.2905794569529</v>
      </c>
      <c r="F5" s="46">
        <v>1602.9151308056089</v>
      </c>
      <c r="G5" s="46">
        <v>1679.2696864959557</v>
      </c>
      <c r="H5" s="46">
        <v>1484.9727264549049</v>
      </c>
      <c r="I5" s="46">
        <v>1433.8858483161484</v>
      </c>
      <c r="J5" s="46">
        <v>1254.092272540842</v>
      </c>
      <c r="K5" s="46">
        <v>1107.8371766316864</v>
      </c>
      <c r="L5" s="46">
        <v>973.44454951817113</v>
      </c>
      <c r="M5" s="46">
        <v>971.21504607216127</v>
      </c>
      <c r="N5" s="46">
        <v>1155.392451290435</v>
      </c>
      <c r="O5" s="46">
        <v>1174.6791407722051</v>
      </c>
      <c r="P5" s="46">
        <v>1167.051960071823</v>
      </c>
      <c r="Q5" s="46">
        <v>1142.7564879958352</v>
      </c>
    </row>
    <row r="6" spans="1:17" x14ac:dyDescent="0.25">
      <c r="A6" s="294" t="s">
        <v>256</v>
      </c>
      <c r="B6" s="293">
        <v>1967.2010503495208</v>
      </c>
      <c r="C6" s="293">
        <v>1849.7058724730996</v>
      </c>
      <c r="D6" s="293">
        <v>2558.9163849268584</v>
      </c>
      <c r="E6" s="293">
        <v>2385.6446213297422</v>
      </c>
      <c r="F6" s="293">
        <v>2300.6603441321049</v>
      </c>
      <c r="G6" s="293">
        <v>2067.9678877166161</v>
      </c>
      <c r="H6" s="293">
        <v>1919.1158099134973</v>
      </c>
      <c r="I6" s="293">
        <v>1834.1302610963055</v>
      </c>
      <c r="J6" s="293">
        <v>1739.1367541194315</v>
      </c>
      <c r="K6" s="293">
        <v>1533.4961123464452</v>
      </c>
      <c r="L6" s="293">
        <v>1506.0787203224418</v>
      </c>
      <c r="M6" s="293">
        <v>1344.9778366734274</v>
      </c>
      <c r="N6" s="293">
        <v>1227.4499203371051</v>
      </c>
      <c r="O6" s="293">
        <v>1263.7370023881126</v>
      </c>
      <c r="P6" s="293">
        <v>1293.5458366863486</v>
      </c>
      <c r="Q6" s="293">
        <v>1243.2195208602111</v>
      </c>
    </row>
    <row r="7" spans="1:17" x14ac:dyDescent="0.25">
      <c r="A7" s="292" t="s">
        <v>255</v>
      </c>
      <c r="B7" s="291"/>
      <c r="C7" s="291">
        <v>0</v>
      </c>
      <c r="D7" s="291">
        <v>755.18497628223327</v>
      </c>
      <c r="E7" s="291">
        <v>0</v>
      </c>
      <c r="F7" s="291">
        <v>0</v>
      </c>
      <c r="G7" s="291">
        <v>0</v>
      </c>
      <c r="H7" s="291">
        <v>0</v>
      </c>
      <c r="I7" s="291">
        <v>0</v>
      </c>
      <c r="J7" s="291">
        <v>0</v>
      </c>
      <c r="K7" s="291">
        <v>0</v>
      </c>
      <c r="L7" s="291">
        <v>0</v>
      </c>
      <c r="M7" s="291">
        <v>0</v>
      </c>
      <c r="N7" s="291">
        <v>78.085824580573544</v>
      </c>
      <c r="O7" s="291">
        <v>151.17157269513189</v>
      </c>
      <c r="P7" s="291">
        <v>29.808834298235979</v>
      </c>
      <c r="Q7" s="291">
        <v>0</v>
      </c>
    </row>
    <row r="8" spans="1:17" x14ac:dyDescent="0.25">
      <c r="A8" s="290" t="s">
        <v>254</v>
      </c>
      <c r="B8" s="289"/>
      <c r="C8" s="289">
        <f>B6+C7-C6</f>
        <v>117.49517787642117</v>
      </c>
      <c r="D8" s="289">
        <f t="shared" ref="D8:Q8" si="0">C6+D7-D6</f>
        <v>45.9744638284742</v>
      </c>
      <c r="E8" s="289">
        <f t="shared" si="0"/>
        <v>173.27176359711621</v>
      </c>
      <c r="F8" s="289">
        <f t="shared" si="0"/>
        <v>84.984277197637311</v>
      </c>
      <c r="G8" s="289">
        <f t="shared" si="0"/>
        <v>232.69245641548878</v>
      </c>
      <c r="H8" s="289">
        <f t="shared" si="0"/>
        <v>148.85207780311885</v>
      </c>
      <c r="I8" s="289">
        <f t="shared" si="0"/>
        <v>84.985548817191784</v>
      </c>
      <c r="J8" s="289">
        <f t="shared" si="0"/>
        <v>94.99350697687396</v>
      </c>
      <c r="K8" s="289">
        <f t="shared" si="0"/>
        <v>205.64064177298633</v>
      </c>
      <c r="L8" s="289">
        <f t="shared" si="0"/>
        <v>27.417392024003448</v>
      </c>
      <c r="M8" s="289">
        <f t="shared" si="0"/>
        <v>161.10088364901435</v>
      </c>
      <c r="N8" s="289">
        <f t="shared" si="0"/>
        <v>195.61374091689572</v>
      </c>
      <c r="O8" s="289">
        <f t="shared" si="0"/>
        <v>114.88449064412453</v>
      </c>
      <c r="P8" s="289">
        <f t="shared" si="0"/>
        <v>0</v>
      </c>
      <c r="Q8" s="289">
        <f t="shared" si="0"/>
        <v>50.326315826137488</v>
      </c>
    </row>
    <row r="9" spans="1:17" x14ac:dyDescent="0.25">
      <c r="A9" s="288" t="s">
        <v>253</v>
      </c>
      <c r="B9" s="287">
        <f>B6-B5</f>
        <v>393.44021006990397</v>
      </c>
      <c r="C9" s="287">
        <f t="shared" ref="C9:Q9" si="1">C6-C5</f>
        <v>167.27420490815121</v>
      </c>
      <c r="D9" s="287">
        <f t="shared" si="1"/>
        <v>206.65308937349255</v>
      </c>
      <c r="E9" s="287">
        <f t="shared" si="1"/>
        <v>522.35404187278937</v>
      </c>
      <c r="F9" s="287">
        <f t="shared" si="1"/>
        <v>697.74521332649601</v>
      </c>
      <c r="G9" s="287">
        <f t="shared" si="1"/>
        <v>388.69820122066039</v>
      </c>
      <c r="H9" s="287">
        <f t="shared" si="1"/>
        <v>434.1430834585924</v>
      </c>
      <c r="I9" s="287">
        <f t="shared" si="1"/>
        <v>400.24441278015706</v>
      </c>
      <c r="J9" s="287">
        <f t="shared" si="1"/>
        <v>485.04448157858951</v>
      </c>
      <c r="K9" s="287">
        <f t="shared" si="1"/>
        <v>425.65893571475885</v>
      </c>
      <c r="L9" s="287">
        <f t="shared" si="1"/>
        <v>532.63417080427064</v>
      </c>
      <c r="M9" s="287">
        <f t="shared" si="1"/>
        <v>373.76279060126615</v>
      </c>
      <c r="N9" s="287">
        <f t="shared" si="1"/>
        <v>72.057469046670121</v>
      </c>
      <c r="O9" s="287">
        <f t="shared" si="1"/>
        <v>89.057861615907541</v>
      </c>
      <c r="P9" s="287">
        <f t="shared" si="1"/>
        <v>126.49387661452556</v>
      </c>
      <c r="Q9" s="287">
        <f t="shared" si="1"/>
        <v>100.46303286437592</v>
      </c>
    </row>
    <row r="11" spans="1:17" x14ac:dyDescent="0.25">
      <c r="A11" s="31" t="s">
        <v>77</v>
      </c>
      <c r="B11" s="217"/>
      <c r="C11" s="217"/>
      <c r="D11" s="217"/>
      <c r="E11" s="217"/>
      <c r="F11" s="217"/>
      <c r="G11" s="217"/>
      <c r="H11" s="217"/>
      <c r="I11" s="217"/>
      <c r="J11" s="217"/>
      <c r="K11" s="217"/>
      <c r="L11" s="217"/>
      <c r="M11" s="217"/>
      <c r="N11" s="217"/>
      <c r="O11" s="217"/>
      <c r="P11" s="217"/>
      <c r="Q11" s="217"/>
    </row>
    <row r="12" spans="1:17" x14ac:dyDescent="0.25">
      <c r="A12" s="50" t="s">
        <v>69</v>
      </c>
      <c r="B12" s="38">
        <v>195.39715026656569</v>
      </c>
      <c r="C12" s="38">
        <v>212.18653999999998</v>
      </c>
      <c r="D12" s="38">
        <v>292.86802</v>
      </c>
      <c r="E12" s="38">
        <v>236.1018</v>
      </c>
      <c r="F12" s="38">
        <v>200.66272000000004</v>
      </c>
      <c r="G12" s="38">
        <v>212.4280076913488</v>
      </c>
      <c r="H12" s="38">
        <v>187.50781000000001</v>
      </c>
      <c r="I12" s="38">
        <v>179.98334</v>
      </c>
      <c r="J12" s="38">
        <v>156.28751</v>
      </c>
      <c r="K12" s="38">
        <v>137.87717000000001</v>
      </c>
      <c r="L12" s="38">
        <v>120.42671860123605</v>
      </c>
      <c r="M12" s="38">
        <v>120.90282160310284</v>
      </c>
      <c r="N12" s="38">
        <v>141.10938294432614</v>
      </c>
      <c r="O12" s="38">
        <v>136.48677591677324</v>
      </c>
      <c r="P12" s="38">
        <v>135.12989049556177</v>
      </c>
      <c r="Q12" s="38">
        <v>132.67750660061142</v>
      </c>
    </row>
    <row r="13" spans="1:17" x14ac:dyDescent="0.25">
      <c r="A13" s="55" t="s">
        <v>33</v>
      </c>
      <c r="B13" s="54">
        <v>7.2364711798417591</v>
      </c>
      <c r="C13" s="54">
        <v>8.5031099999999995</v>
      </c>
      <c r="D13" s="54">
        <v>2.89805</v>
      </c>
      <c r="E13" s="54">
        <v>3.7986900000000001</v>
      </c>
      <c r="F13" s="54">
        <v>2.6997800000000001</v>
      </c>
      <c r="G13" s="54">
        <v>3.6064056525718931</v>
      </c>
      <c r="H13" s="54">
        <v>2.7013500000000001</v>
      </c>
      <c r="I13" s="54">
        <v>0.60128999999999999</v>
      </c>
      <c r="J13" s="54">
        <v>0.69862999999999997</v>
      </c>
      <c r="K13" s="54">
        <v>0.60060000000000002</v>
      </c>
      <c r="L13" s="54">
        <v>0.6689331103137619</v>
      </c>
      <c r="M13" s="54">
        <v>1.3375989039013918</v>
      </c>
      <c r="N13" s="54">
        <v>8.4987721794038791</v>
      </c>
      <c r="O13" s="54">
        <v>8.4649099982026961</v>
      </c>
      <c r="P13" s="54">
        <v>9.3803605498555136</v>
      </c>
      <c r="Q13" s="54">
        <v>10.629995408322369</v>
      </c>
    </row>
    <row r="14" spans="1:17" x14ac:dyDescent="0.25">
      <c r="A14" s="52" t="s">
        <v>32</v>
      </c>
      <c r="B14" s="51">
        <v>2.0509218516806933</v>
      </c>
      <c r="C14" s="51">
        <v>6.9119200000000003</v>
      </c>
      <c r="D14" s="51">
        <v>3.1084200000000002</v>
      </c>
      <c r="E14" s="51">
        <v>3.9024300000000003</v>
      </c>
      <c r="F14" s="51">
        <v>2.0047700000000002</v>
      </c>
      <c r="G14" s="51">
        <v>2.9366495960926748</v>
      </c>
      <c r="H14" s="51">
        <v>4.8049400000000002</v>
      </c>
      <c r="I14" s="51">
        <v>0.99978999999999996</v>
      </c>
      <c r="J14" s="51">
        <v>1.0037700000000001</v>
      </c>
      <c r="K14" s="51">
        <v>0</v>
      </c>
      <c r="L14" s="51">
        <v>0</v>
      </c>
      <c r="M14" s="51">
        <v>1.027712152871924</v>
      </c>
      <c r="N14" s="51">
        <v>1.0031909711858671</v>
      </c>
      <c r="O14" s="51">
        <v>0</v>
      </c>
      <c r="P14" s="51">
        <v>1.0032918174604797</v>
      </c>
      <c r="Q14" s="51">
        <v>0</v>
      </c>
    </row>
    <row r="15" spans="1:17" x14ac:dyDescent="0.25">
      <c r="A15" s="53" t="s">
        <v>31</v>
      </c>
      <c r="B15" s="51">
        <v>0</v>
      </c>
      <c r="C15" s="51">
        <v>0</v>
      </c>
      <c r="D15" s="51">
        <v>0</v>
      </c>
      <c r="E15" s="51">
        <v>0</v>
      </c>
      <c r="F15" s="51">
        <v>0</v>
      </c>
      <c r="G15" s="51">
        <v>0</v>
      </c>
      <c r="H15" s="51">
        <v>0</v>
      </c>
      <c r="I15" s="51">
        <v>0</v>
      </c>
      <c r="J15" s="51">
        <v>0</v>
      </c>
      <c r="K15" s="51">
        <v>0</v>
      </c>
      <c r="L15" s="51">
        <v>0</v>
      </c>
      <c r="M15" s="51">
        <v>0</v>
      </c>
      <c r="N15" s="51">
        <v>0</v>
      </c>
      <c r="O15" s="51">
        <v>0</v>
      </c>
      <c r="P15" s="51">
        <v>0</v>
      </c>
      <c r="Q15" s="51">
        <v>0</v>
      </c>
    </row>
    <row r="16" spans="1:17" x14ac:dyDescent="0.25">
      <c r="A16" s="53" t="s">
        <v>30</v>
      </c>
      <c r="B16" s="51">
        <v>0</v>
      </c>
      <c r="C16" s="51">
        <v>0</v>
      </c>
      <c r="D16" s="51">
        <v>0</v>
      </c>
      <c r="E16" s="51">
        <v>0</v>
      </c>
      <c r="F16" s="51">
        <v>0</v>
      </c>
      <c r="G16" s="51">
        <v>0</v>
      </c>
      <c r="H16" s="51">
        <v>0</v>
      </c>
      <c r="I16" s="51">
        <v>0</v>
      </c>
      <c r="J16" s="51">
        <v>0</v>
      </c>
      <c r="K16" s="51">
        <v>0</v>
      </c>
      <c r="L16" s="51">
        <v>0</v>
      </c>
      <c r="M16" s="51">
        <v>0</v>
      </c>
      <c r="N16" s="51">
        <v>0</v>
      </c>
      <c r="O16" s="51">
        <v>0</v>
      </c>
      <c r="P16" s="51">
        <v>0</v>
      </c>
      <c r="Q16" s="51">
        <v>0</v>
      </c>
    </row>
    <row r="17" spans="1:17" x14ac:dyDescent="0.25">
      <c r="A17" s="53" t="s">
        <v>76</v>
      </c>
      <c r="B17" s="51">
        <v>2.0509218516806933</v>
      </c>
      <c r="C17" s="51">
        <v>3.1103399999999999</v>
      </c>
      <c r="D17" s="51">
        <v>3.1084200000000002</v>
      </c>
      <c r="E17" s="51">
        <v>1.0043500000000001</v>
      </c>
      <c r="F17" s="51">
        <v>2.0047700000000002</v>
      </c>
      <c r="G17" s="51">
        <v>1.0258845521443694</v>
      </c>
      <c r="H17" s="51">
        <v>1.0052300000000001</v>
      </c>
      <c r="I17" s="51">
        <v>0</v>
      </c>
      <c r="J17" s="51">
        <v>1.0037700000000001</v>
      </c>
      <c r="K17" s="51">
        <v>0</v>
      </c>
      <c r="L17" s="51">
        <v>0</v>
      </c>
      <c r="M17" s="51">
        <v>1.027712152871924</v>
      </c>
      <c r="N17" s="51">
        <v>1.0031909711858671</v>
      </c>
      <c r="O17" s="51">
        <v>0</v>
      </c>
      <c r="P17" s="51">
        <v>1.0032918174604797</v>
      </c>
      <c r="Q17" s="51">
        <v>0</v>
      </c>
    </row>
    <row r="18" spans="1:17" x14ac:dyDescent="0.25">
      <c r="A18" s="53" t="s">
        <v>29</v>
      </c>
      <c r="B18" s="51">
        <v>0</v>
      </c>
      <c r="C18" s="51">
        <v>3.80158</v>
      </c>
      <c r="D18" s="51">
        <v>0</v>
      </c>
      <c r="E18" s="51">
        <v>2.8980800000000002</v>
      </c>
      <c r="F18" s="51">
        <v>0</v>
      </c>
      <c r="G18" s="51">
        <v>1.9107650439483053</v>
      </c>
      <c r="H18" s="51">
        <v>3.7997100000000001</v>
      </c>
      <c r="I18" s="51">
        <v>0.99978999999999996</v>
      </c>
      <c r="J18" s="51">
        <v>0</v>
      </c>
      <c r="K18" s="51">
        <v>0</v>
      </c>
      <c r="L18" s="51">
        <v>0</v>
      </c>
      <c r="M18" s="51">
        <v>0</v>
      </c>
      <c r="N18" s="51">
        <v>0</v>
      </c>
      <c r="O18" s="51">
        <v>0</v>
      </c>
      <c r="P18" s="51">
        <v>0</v>
      </c>
      <c r="Q18" s="51">
        <v>0</v>
      </c>
    </row>
    <row r="19" spans="1:17" x14ac:dyDescent="0.25">
      <c r="A19" s="53" t="s">
        <v>28</v>
      </c>
      <c r="B19" s="51">
        <v>0</v>
      </c>
      <c r="C19" s="51">
        <v>0</v>
      </c>
      <c r="D19" s="51">
        <v>0</v>
      </c>
      <c r="E19" s="51">
        <v>0</v>
      </c>
      <c r="F19" s="51">
        <v>0</v>
      </c>
      <c r="G19" s="51">
        <v>0</v>
      </c>
      <c r="H19" s="51">
        <v>0</v>
      </c>
      <c r="I19" s="51">
        <v>0</v>
      </c>
      <c r="J19" s="51">
        <v>0</v>
      </c>
      <c r="K19" s="51">
        <v>0</v>
      </c>
      <c r="L19" s="51">
        <v>0</v>
      </c>
      <c r="M19" s="51">
        <v>0</v>
      </c>
      <c r="N19" s="51">
        <v>0</v>
      </c>
      <c r="O19" s="51">
        <v>0</v>
      </c>
      <c r="P19" s="51">
        <v>0</v>
      </c>
      <c r="Q19" s="51">
        <v>0</v>
      </c>
    </row>
    <row r="20" spans="1:17" x14ac:dyDescent="0.25">
      <c r="A20" s="52" t="s">
        <v>27</v>
      </c>
      <c r="B20" s="51">
        <v>88.255966996876197</v>
      </c>
      <c r="C20" s="51">
        <v>105.62188</v>
      </c>
      <c r="D20" s="51">
        <v>193.6026</v>
      </c>
      <c r="E20" s="51">
        <v>160.52847</v>
      </c>
      <c r="F20" s="51">
        <v>126.18204</v>
      </c>
      <c r="G20" s="51">
        <v>155.74991517246488</v>
      </c>
      <c r="H20" s="51">
        <v>131.50312</v>
      </c>
      <c r="I20" s="51">
        <v>131.16121999999999</v>
      </c>
      <c r="J20" s="51">
        <v>105.31993</v>
      </c>
      <c r="K20" s="51">
        <v>94.650310000000005</v>
      </c>
      <c r="L20" s="51">
        <v>77.162605495002296</v>
      </c>
      <c r="M20" s="51">
        <v>79.512794872580912</v>
      </c>
      <c r="N20" s="51">
        <v>83.727563920445078</v>
      </c>
      <c r="O20" s="51">
        <v>79.440639230139325</v>
      </c>
      <c r="P20" s="51">
        <v>71.570846772435971</v>
      </c>
      <c r="Q20" s="51">
        <v>71.601345009220509</v>
      </c>
    </row>
    <row r="21" spans="1:17" x14ac:dyDescent="0.25">
      <c r="A21" s="53" t="s">
        <v>66</v>
      </c>
      <c r="B21" s="51">
        <v>88.255966996876197</v>
      </c>
      <c r="C21" s="51">
        <v>105.62188</v>
      </c>
      <c r="D21" s="51">
        <v>193.6026</v>
      </c>
      <c r="E21" s="51">
        <v>160.52847</v>
      </c>
      <c r="F21" s="51">
        <v>126.18204</v>
      </c>
      <c r="G21" s="51">
        <v>155.74991517246488</v>
      </c>
      <c r="H21" s="51">
        <v>131.50312</v>
      </c>
      <c r="I21" s="51">
        <v>131.16121999999999</v>
      </c>
      <c r="J21" s="51">
        <v>105.31993</v>
      </c>
      <c r="K21" s="51">
        <v>94.650310000000005</v>
      </c>
      <c r="L21" s="51">
        <v>77.162605495002296</v>
      </c>
      <c r="M21" s="51">
        <v>79.512794872580912</v>
      </c>
      <c r="N21" s="51">
        <v>83.727563920445078</v>
      </c>
      <c r="O21" s="51">
        <v>79.440639230139325</v>
      </c>
      <c r="P21" s="51">
        <v>71.570846772435971</v>
      </c>
      <c r="Q21" s="51">
        <v>71.601345009220509</v>
      </c>
    </row>
    <row r="22" spans="1:17" x14ac:dyDescent="0.25">
      <c r="A22" s="53" t="s">
        <v>25</v>
      </c>
      <c r="B22" s="51">
        <v>0</v>
      </c>
      <c r="C22" s="51">
        <v>0</v>
      </c>
      <c r="D22" s="51">
        <v>0</v>
      </c>
      <c r="E22" s="51">
        <v>0</v>
      </c>
      <c r="F22" s="51">
        <v>0</v>
      </c>
      <c r="G22" s="51">
        <v>0</v>
      </c>
      <c r="H22" s="51">
        <v>0</v>
      </c>
      <c r="I22" s="51">
        <v>0</v>
      </c>
      <c r="J22" s="51">
        <v>0</v>
      </c>
      <c r="K22" s="51">
        <v>0</v>
      </c>
      <c r="L22" s="51">
        <v>0</v>
      </c>
      <c r="M22" s="51">
        <v>0</v>
      </c>
      <c r="N22" s="51">
        <v>0</v>
      </c>
      <c r="O22" s="51">
        <v>0</v>
      </c>
      <c r="P22" s="51">
        <v>0</v>
      </c>
      <c r="Q22" s="51">
        <v>0</v>
      </c>
    </row>
    <row r="23" spans="1:17" x14ac:dyDescent="0.25">
      <c r="A23" s="52" t="s">
        <v>24</v>
      </c>
      <c r="B23" s="51">
        <v>0</v>
      </c>
      <c r="C23" s="51">
        <v>0.50156999999999996</v>
      </c>
      <c r="D23" s="51">
        <v>0.40016000000000002</v>
      </c>
      <c r="E23" s="51">
        <v>9.9999999999999867E-2</v>
      </c>
      <c r="F23" s="51">
        <v>1.30088</v>
      </c>
      <c r="G23" s="51">
        <v>1.7196919980647589</v>
      </c>
      <c r="H23" s="51">
        <v>1.19963</v>
      </c>
      <c r="I23" s="51">
        <v>1.00125</v>
      </c>
      <c r="J23" s="51">
        <v>0.80010999999999999</v>
      </c>
      <c r="K23" s="51">
        <v>0.10006</v>
      </c>
      <c r="L23" s="51">
        <v>4.7776855073219056E-2</v>
      </c>
      <c r="M23" s="51">
        <v>4.7766839875282401E-2</v>
      </c>
      <c r="N23" s="51">
        <v>4.7760851520068683E-2</v>
      </c>
      <c r="O23" s="51">
        <v>4.7772109555183552E-2</v>
      </c>
      <c r="P23" s="51">
        <v>4.7777657734561864E-2</v>
      </c>
      <c r="Q23" s="51">
        <v>9.5542369122777665E-2</v>
      </c>
    </row>
    <row r="24" spans="1:17" x14ac:dyDescent="0.25">
      <c r="A24" s="53" t="s">
        <v>23</v>
      </c>
      <c r="B24" s="51">
        <v>0</v>
      </c>
      <c r="C24" s="51">
        <v>0.50156999999999996</v>
      </c>
      <c r="D24" s="51">
        <v>0.40016000000000002</v>
      </c>
      <c r="E24" s="51">
        <v>0</v>
      </c>
      <c r="F24" s="51">
        <v>1.30088</v>
      </c>
      <c r="G24" s="51">
        <v>1.7196919980647589</v>
      </c>
      <c r="H24" s="51">
        <v>1.19963</v>
      </c>
      <c r="I24" s="51">
        <v>1.00125</v>
      </c>
      <c r="J24" s="51">
        <v>0.80010999999999999</v>
      </c>
      <c r="K24" s="51">
        <v>0.10006</v>
      </c>
      <c r="L24" s="51">
        <v>4.7776855073219056E-2</v>
      </c>
      <c r="M24" s="51">
        <v>4.7766839875282401E-2</v>
      </c>
      <c r="N24" s="51">
        <v>4.7760851520068683E-2</v>
      </c>
      <c r="O24" s="51">
        <v>4.7772109555183552E-2</v>
      </c>
      <c r="P24" s="51">
        <v>4.7777657734561864E-2</v>
      </c>
      <c r="Q24" s="51">
        <v>9.5542369122777665E-2</v>
      </c>
    </row>
    <row r="25" spans="1:17" x14ac:dyDescent="0.25">
      <c r="A25" s="53" t="s">
        <v>74</v>
      </c>
      <c r="B25" s="51">
        <v>0</v>
      </c>
      <c r="C25" s="51">
        <v>0</v>
      </c>
      <c r="D25" s="51">
        <v>0</v>
      </c>
      <c r="E25" s="51">
        <v>9.9999999999999867E-2</v>
      </c>
      <c r="F25" s="51">
        <v>0</v>
      </c>
      <c r="G25" s="51">
        <v>0</v>
      </c>
      <c r="H25" s="51">
        <v>0</v>
      </c>
      <c r="I25" s="51">
        <v>0</v>
      </c>
      <c r="J25" s="51">
        <v>0</v>
      </c>
      <c r="K25" s="51">
        <v>0</v>
      </c>
      <c r="L25" s="51">
        <v>0</v>
      </c>
      <c r="M25" s="51">
        <v>0</v>
      </c>
      <c r="N25" s="51">
        <v>0</v>
      </c>
      <c r="O25" s="51">
        <v>0</v>
      </c>
      <c r="P25" s="51">
        <v>0</v>
      </c>
      <c r="Q25" s="51">
        <v>0</v>
      </c>
    </row>
    <row r="26" spans="1:17" x14ac:dyDescent="0.25">
      <c r="A26" s="53" t="s">
        <v>73</v>
      </c>
      <c r="B26" s="51">
        <v>0</v>
      </c>
      <c r="C26" s="51">
        <v>0</v>
      </c>
      <c r="D26" s="51">
        <v>0</v>
      </c>
      <c r="E26" s="51">
        <v>0</v>
      </c>
      <c r="F26" s="51">
        <v>0</v>
      </c>
      <c r="G26" s="51">
        <v>0</v>
      </c>
      <c r="H26" s="51">
        <v>0</v>
      </c>
      <c r="I26" s="51">
        <v>0</v>
      </c>
      <c r="J26" s="51">
        <v>0</v>
      </c>
      <c r="K26" s="51">
        <v>0</v>
      </c>
      <c r="L26" s="51">
        <v>0</v>
      </c>
      <c r="M26" s="51">
        <v>0</v>
      </c>
      <c r="N26" s="51">
        <v>0</v>
      </c>
      <c r="O26" s="51">
        <v>0</v>
      </c>
      <c r="P26" s="51">
        <v>0</v>
      </c>
      <c r="Q26" s="51">
        <v>0</v>
      </c>
    </row>
    <row r="27" spans="1:17" x14ac:dyDescent="0.25">
      <c r="A27" s="53" t="s">
        <v>72</v>
      </c>
      <c r="B27" s="51">
        <v>0</v>
      </c>
      <c r="C27" s="51">
        <v>0</v>
      </c>
      <c r="D27" s="51">
        <v>0</v>
      </c>
      <c r="E27" s="51">
        <v>0</v>
      </c>
      <c r="F27" s="51">
        <v>0</v>
      </c>
      <c r="G27" s="51">
        <v>0</v>
      </c>
      <c r="H27" s="51">
        <v>0</v>
      </c>
      <c r="I27" s="51">
        <v>0</v>
      </c>
      <c r="J27" s="51">
        <v>0</v>
      </c>
      <c r="K27" s="51">
        <v>0</v>
      </c>
      <c r="L27" s="51">
        <v>0</v>
      </c>
      <c r="M27" s="51">
        <v>0</v>
      </c>
      <c r="N27" s="51">
        <v>0</v>
      </c>
      <c r="O27" s="51">
        <v>0</v>
      </c>
      <c r="P27" s="51">
        <v>0</v>
      </c>
      <c r="Q27" s="51">
        <v>0</v>
      </c>
    </row>
    <row r="28" spans="1:17" x14ac:dyDescent="0.25">
      <c r="A28" s="53" t="s">
        <v>71</v>
      </c>
      <c r="B28" s="51">
        <v>0</v>
      </c>
      <c r="C28" s="51">
        <v>0</v>
      </c>
      <c r="D28" s="51">
        <v>0</v>
      </c>
      <c r="E28" s="51">
        <v>0</v>
      </c>
      <c r="F28" s="51">
        <v>0</v>
      </c>
      <c r="G28" s="51">
        <v>0</v>
      </c>
      <c r="H28" s="51">
        <v>0</v>
      </c>
      <c r="I28" s="51">
        <v>0</v>
      </c>
      <c r="J28" s="51">
        <v>0</v>
      </c>
      <c r="K28" s="51">
        <v>0</v>
      </c>
      <c r="L28" s="51">
        <v>0</v>
      </c>
      <c r="M28" s="51">
        <v>0</v>
      </c>
      <c r="N28" s="51">
        <v>0</v>
      </c>
      <c r="O28" s="51">
        <v>0</v>
      </c>
      <c r="P28" s="51">
        <v>0</v>
      </c>
      <c r="Q28" s="51">
        <v>0</v>
      </c>
    </row>
    <row r="29" spans="1:17" x14ac:dyDescent="0.25">
      <c r="A29" s="52" t="s">
        <v>22</v>
      </c>
      <c r="B29" s="51">
        <v>1.4568979947319356</v>
      </c>
      <c r="C29" s="51">
        <v>7.5013199999999998</v>
      </c>
      <c r="D29" s="51">
        <v>0</v>
      </c>
      <c r="E29" s="51">
        <v>22.289159999999999</v>
      </c>
      <c r="F29" s="51">
        <v>24.97655</v>
      </c>
      <c r="G29" s="51">
        <v>1.7197180894229369</v>
      </c>
      <c r="H29" s="51">
        <v>3.59436</v>
      </c>
      <c r="I29" s="51">
        <v>1.50278</v>
      </c>
      <c r="J29" s="51">
        <v>1.9986699999999999</v>
      </c>
      <c r="K29" s="51">
        <v>1.40072</v>
      </c>
      <c r="L29" s="51">
        <v>1.5288937465121242</v>
      </c>
      <c r="M29" s="51">
        <v>1.5762819877214307</v>
      </c>
      <c r="N29" s="51">
        <v>3.2955073005701192</v>
      </c>
      <c r="O29" s="51">
        <v>5.2066365004254713</v>
      </c>
      <c r="P29" s="51">
        <v>4.3715614419364117</v>
      </c>
      <c r="Q29" s="51">
        <v>4.1797829357192127</v>
      </c>
    </row>
    <row r="30" spans="1:17" x14ac:dyDescent="0.25">
      <c r="A30" s="63" t="s">
        <v>21</v>
      </c>
      <c r="B30" s="62">
        <v>96.396892243435104</v>
      </c>
      <c r="C30" s="62">
        <v>83.146739999999994</v>
      </c>
      <c r="D30" s="62">
        <v>92.858789999999999</v>
      </c>
      <c r="E30" s="62">
        <v>45.483049999999999</v>
      </c>
      <c r="F30" s="62">
        <v>43.498699999999999</v>
      </c>
      <c r="G30" s="62">
        <v>46.695627182731684</v>
      </c>
      <c r="H30" s="62">
        <v>43.704410000000003</v>
      </c>
      <c r="I30" s="62">
        <v>44.717010000000002</v>
      </c>
      <c r="J30" s="62">
        <v>46.4664</v>
      </c>
      <c r="K30" s="62">
        <v>41.125480000000003</v>
      </c>
      <c r="L30" s="62">
        <v>41.018509394334636</v>
      </c>
      <c r="M30" s="62">
        <v>37.400666846151893</v>
      </c>
      <c r="N30" s="62">
        <v>44.536587721201123</v>
      </c>
      <c r="O30" s="62">
        <v>43.326818078450572</v>
      </c>
      <c r="P30" s="62">
        <v>48.756052256138851</v>
      </c>
      <c r="Q30" s="62">
        <v>46.170840878226535</v>
      </c>
    </row>
    <row r="32" spans="1:17" x14ac:dyDescent="0.25">
      <c r="A32" s="31" t="s">
        <v>63</v>
      </c>
      <c r="B32" s="70">
        <v>244.95061328840268</v>
      </c>
      <c r="C32" s="70">
        <v>309.69138504967202</v>
      </c>
      <c r="D32" s="70">
        <v>477.15131274681602</v>
      </c>
      <c r="E32" s="70">
        <v>406.29705517339204</v>
      </c>
      <c r="F32" s="70">
        <v>314.69003517034804</v>
      </c>
      <c r="G32" s="70">
        <v>397.1396068461637</v>
      </c>
      <c r="H32" s="70">
        <v>336.15210880184401</v>
      </c>
      <c r="I32" s="70">
        <v>313.78537797065997</v>
      </c>
      <c r="J32" s="70">
        <v>253.36431751381204</v>
      </c>
      <c r="K32" s="70">
        <v>224.78599996102804</v>
      </c>
      <c r="L32" s="70">
        <v>184.23586392761283</v>
      </c>
      <c r="M32" s="70">
        <v>195.7007218766212</v>
      </c>
      <c r="N32" s="70">
        <v>235.80770544154274</v>
      </c>
      <c r="O32" s="70">
        <v>222.31193370917572</v>
      </c>
      <c r="P32" s="70">
        <v>210.97671098933378</v>
      </c>
      <c r="Q32" s="70">
        <v>213.2959717269182</v>
      </c>
    </row>
    <row r="34" spans="1:17" x14ac:dyDescent="0.25">
      <c r="A34" s="184" t="s">
        <v>252</v>
      </c>
      <c r="B34" s="190">
        <f t="shared" ref="B34:Q34" si="2">IF(B$12=0,"",B$12/B$3*1000)</f>
        <v>176.23358307602703</v>
      </c>
      <c r="C34" s="190">
        <f t="shared" si="2"/>
        <v>153.1047930407168</v>
      </c>
      <c r="D34" s="190">
        <f t="shared" si="2"/>
        <v>284.48351182547407</v>
      </c>
      <c r="E34" s="190">
        <f t="shared" si="2"/>
        <v>244.5131456704602</v>
      </c>
      <c r="F34" s="190">
        <f t="shared" si="2"/>
        <v>196.62954164198584</v>
      </c>
      <c r="G34" s="190">
        <f t="shared" si="2"/>
        <v>205.47282075180968</v>
      </c>
      <c r="H34" s="190">
        <f t="shared" si="2"/>
        <v>163.85435930175868</v>
      </c>
      <c r="I34" s="190">
        <f t="shared" si="2"/>
        <v>163.96375263982478</v>
      </c>
      <c r="J34" s="190">
        <f t="shared" si="2"/>
        <v>138.80493680560133</v>
      </c>
      <c r="K34" s="190">
        <f t="shared" si="2"/>
        <v>140.54348257769129</v>
      </c>
      <c r="L34" s="190">
        <f t="shared" si="2"/>
        <v>122.26062802155944</v>
      </c>
      <c r="M34" s="190">
        <f t="shared" si="2"/>
        <v>123.93909925537464</v>
      </c>
      <c r="N34" s="190">
        <f t="shared" si="2"/>
        <v>140.98217111208669</v>
      </c>
      <c r="O34" s="190">
        <f t="shared" si="2"/>
        <v>148.03378861392974</v>
      </c>
      <c r="P34" s="190">
        <f t="shared" si="2"/>
        <v>134.07335672490203</v>
      </c>
      <c r="Q34" s="190">
        <f t="shared" si="2"/>
        <v>136.0973973646602</v>
      </c>
    </row>
    <row r="35" spans="1:17" x14ac:dyDescent="0.25">
      <c r="A35" s="286" t="s">
        <v>251</v>
      </c>
      <c r="B35" s="285">
        <f t="shared" ref="B35:Q35" si="3">IF(B$12=0,"",B$12/B$5*1000)</f>
        <v>124.15936733554042</v>
      </c>
      <c r="C35" s="285">
        <f t="shared" si="3"/>
        <v>126.11896464544451</v>
      </c>
      <c r="D35" s="285">
        <f t="shared" si="3"/>
        <v>124.50477825064362</v>
      </c>
      <c r="E35" s="285">
        <f t="shared" si="3"/>
        <v>126.71228127435214</v>
      </c>
      <c r="F35" s="285">
        <f t="shared" si="3"/>
        <v>125.186116309944</v>
      </c>
      <c r="G35" s="285">
        <f t="shared" si="3"/>
        <v>126.50023364300181</v>
      </c>
      <c r="H35" s="285">
        <f t="shared" si="3"/>
        <v>126.27020460344743</v>
      </c>
      <c r="I35" s="285">
        <f t="shared" si="3"/>
        <v>125.52138666502593</v>
      </c>
      <c r="J35" s="285">
        <f t="shared" si="3"/>
        <v>124.62201818958276</v>
      </c>
      <c r="K35" s="285">
        <f t="shared" si="3"/>
        <v>124.45616820624075</v>
      </c>
      <c r="L35" s="285">
        <f t="shared" si="3"/>
        <v>123.71194503153161</v>
      </c>
      <c r="M35" s="285">
        <f t="shared" si="3"/>
        <v>124.48614968648226</v>
      </c>
      <c r="N35" s="285">
        <f t="shared" si="3"/>
        <v>122.13112764128228</v>
      </c>
      <c r="O35" s="285">
        <f t="shared" si="3"/>
        <v>116.19068661341019</v>
      </c>
      <c r="P35" s="285">
        <f t="shared" si="3"/>
        <v>115.78738146949821</v>
      </c>
      <c r="Q35" s="285">
        <f t="shared" si="3"/>
        <v>116.10304381933639</v>
      </c>
    </row>
    <row r="36" spans="1:17" x14ac:dyDescent="0.25">
      <c r="A36" s="286" t="s">
        <v>250</v>
      </c>
      <c r="B36" s="285">
        <f>IF(FBT_ued!B$5=0,"",FBT_ued!B$5/B$5*1000)</f>
        <v>54.152162027418186</v>
      </c>
      <c r="C36" s="285">
        <f>IF(FBT_ued!C$5=0,"",FBT_ued!C$5/C$5*1000)</f>
        <v>54.152162027418186</v>
      </c>
      <c r="D36" s="285">
        <f>IF(FBT_ued!D$5=0,"",FBT_ued!D$5/D$5*1000)</f>
        <v>54.152162027418186</v>
      </c>
      <c r="E36" s="285">
        <f>IF(FBT_ued!E$5=0,"",FBT_ued!E$5/E$5*1000)</f>
        <v>54.152162027418179</v>
      </c>
      <c r="F36" s="285">
        <f>IF(FBT_ued!F$5=0,"",FBT_ued!F$5/F$5*1000)</f>
        <v>54.152162027418179</v>
      </c>
      <c r="G36" s="285">
        <f>IF(FBT_ued!G$5=0,"",FBT_ued!G$5/G$5*1000)</f>
        <v>54.152162027418179</v>
      </c>
      <c r="H36" s="285">
        <f>IF(FBT_ued!H$5=0,"",FBT_ued!H$5/H$5*1000)</f>
        <v>54.152162027418186</v>
      </c>
      <c r="I36" s="285">
        <f>IF(FBT_ued!I$5=0,"",FBT_ued!I$5/I$5*1000)</f>
        <v>54.152162027418186</v>
      </c>
      <c r="J36" s="285">
        <f>IF(FBT_ued!J$5=0,"",FBT_ued!J$5/J$5*1000)</f>
        <v>54.152162027418186</v>
      </c>
      <c r="K36" s="285">
        <f>IF(FBT_ued!K$5=0,"",FBT_ued!K$5/K$5*1000)</f>
        <v>54.152162027418179</v>
      </c>
      <c r="L36" s="285">
        <f>IF(FBT_ued!L$5=0,"",FBT_ued!L$5/L$5*1000)</f>
        <v>54.152162027418186</v>
      </c>
      <c r="M36" s="285">
        <f>IF(FBT_ued!M$5=0,"",FBT_ued!M$5/M$5*1000)</f>
        <v>54.152162027418179</v>
      </c>
      <c r="N36" s="285">
        <f>IF(FBT_ued!N$5=0,"",FBT_ued!N$5/N$5*1000)</f>
        <v>54.152162027418186</v>
      </c>
      <c r="O36" s="285">
        <f>IF(FBT_ued!O$5=0,"",FBT_ued!O$5/O$5*1000)</f>
        <v>54.152162027418179</v>
      </c>
      <c r="P36" s="285">
        <f>IF(FBT_ued!P$5=0,"",FBT_ued!P$5/P$5*1000)</f>
        <v>54.152162027418179</v>
      </c>
      <c r="Q36" s="285">
        <f>IF(FBT_ued!Q$5=0,"",FBT_ued!Q$5/Q$5*1000)</f>
        <v>54.152162027418179</v>
      </c>
    </row>
    <row r="37" spans="1:17" x14ac:dyDescent="0.25">
      <c r="A37" s="284" t="s">
        <v>60</v>
      </c>
      <c r="B37" s="283">
        <f t="shared" ref="B37:Q37" si="4">IF(B$12=0,"",B$32/B$12)</f>
        <v>1.2536038164028231</v>
      </c>
      <c r="C37" s="283">
        <f t="shared" si="4"/>
        <v>1.459524176461297</v>
      </c>
      <c r="D37" s="283">
        <f t="shared" si="4"/>
        <v>1.6292366532433826</v>
      </c>
      <c r="E37" s="283">
        <f t="shared" si="4"/>
        <v>1.7208553902316375</v>
      </c>
      <c r="F37" s="283">
        <f t="shared" si="4"/>
        <v>1.5682536106873664</v>
      </c>
      <c r="G37" s="283">
        <f t="shared" si="4"/>
        <v>1.869525639120031</v>
      </c>
      <c r="H37" s="283">
        <f t="shared" si="4"/>
        <v>1.7927365734890937</v>
      </c>
      <c r="I37" s="283">
        <f t="shared" si="4"/>
        <v>1.7434134624385789</v>
      </c>
      <c r="J37" s="283">
        <f t="shared" si="4"/>
        <v>1.6211424541462849</v>
      </c>
      <c r="K37" s="283">
        <f t="shared" si="4"/>
        <v>1.6303351741338181</v>
      </c>
      <c r="L37" s="283">
        <f t="shared" si="4"/>
        <v>1.5298587063363018</v>
      </c>
      <c r="M37" s="283">
        <f t="shared" si="4"/>
        <v>1.6186613288403087</v>
      </c>
      <c r="N37" s="283">
        <f t="shared" si="4"/>
        <v>1.671098693235582</v>
      </c>
      <c r="O37" s="283">
        <f t="shared" si="4"/>
        <v>1.628816654330943</v>
      </c>
      <c r="P37" s="283">
        <f t="shared" si="4"/>
        <v>1.5612882554379273</v>
      </c>
      <c r="Q37" s="283">
        <f t="shared" si="4"/>
        <v>1.6076272247788477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>
    <tabColor theme="6" tint="0.59999389629810485"/>
    <pageSetUpPr fitToPage="1"/>
  </sheetPr>
  <dimension ref="A1:Q123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17" width="9.7109375" style="14" customWidth="1"/>
    <col min="18" max="16384" width="9.140625" style="13"/>
  </cols>
  <sheetData>
    <row r="1" spans="1:17" ht="12.75" x14ac:dyDescent="0.25">
      <c r="A1" s="12" t="s">
        <v>376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3" spans="1:17" ht="12.75" x14ac:dyDescent="0.25">
      <c r="A3" s="98" t="s">
        <v>89</v>
      </c>
      <c r="B3" s="297"/>
      <c r="C3" s="297"/>
      <c r="D3" s="297"/>
      <c r="E3" s="297"/>
      <c r="F3" s="297"/>
      <c r="G3" s="297"/>
      <c r="H3" s="297"/>
      <c r="I3" s="297"/>
      <c r="J3" s="297"/>
      <c r="K3" s="297"/>
      <c r="L3" s="297"/>
      <c r="M3" s="297"/>
      <c r="N3" s="297"/>
      <c r="O3" s="297"/>
      <c r="P3" s="297"/>
      <c r="Q3" s="297"/>
    </row>
    <row r="5" spans="1:17" ht="12.75" x14ac:dyDescent="0.25">
      <c r="A5" s="97" t="s">
        <v>8</v>
      </c>
      <c r="B5" s="96">
        <v>195.39715026656569</v>
      </c>
      <c r="C5" s="96">
        <v>212.18653999999995</v>
      </c>
      <c r="D5" s="96">
        <v>292.86802000000006</v>
      </c>
      <c r="E5" s="96">
        <v>236.1018</v>
      </c>
      <c r="F5" s="96">
        <v>200.66272000000004</v>
      </c>
      <c r="G5" s="96">
        <v>212.42800769134877</v>
      </c>
      <c r="H5" s="96">
        <v>187.50780999999998</v>
      </c>
      <c r="I5" s="96">
        <v>179.98334000000003</v>
      </c>
      <c r="J5" s="96">
        <v>156.28751</v>
      </c>
      <c r="K5" s="96">
        <v>137.87717000000001</v>
      </c>
      <c r="L5" s="96">
        <v>120.42671860123605</v>
      </c>
      <c r="M5" s="96">
        <v>120.90282160310284</v>
      </c>
      <c r="N5" s="96">
        <v>141.10938294432611</v>
      </c>
      <c r="O5" s="96">
        <v>136.48677591677321</v>
      </c>
      <c r="P5" s="96">
        <v>135.12989049556177</v>
      </c>
      <c r="Q5" s="96">
        <v>132.67750660061142</v>
      </c>
    </row>
    <row r="6" spans="1:17" x14ac:dyDescent="0.25">
      <c r="A6" s="132" t="s">
        <v>83</v>
      </c>
      <c r="B6" s="160">
        <v>2.9692937562521102</v>
      </c>
      <c r="C6" s="160">
        <v>3.2244286445488921</v>
      </c>
      <c r="D6" s="160">
        <v>4.4504803780688347</v>
      </c>
      <c r="E6" s="160">
        <v>3.5878496673236375</v>
      </c>
      <c r="F6" s="160">
        <v>3.0493103957541043</v>
      </c>
      <c r="G6" s="160">
        <v>3.2280980353628346</v>
      </c>
      <c r="H6" s="160">
        <v>2.8494057805958439</v>
      </c>
      <c r="I6" s="160">
        <v>2.7350624457026464</v>
      </c>
      <c r="J6" s="160">
        <v>2.3749759246237838</v>
      </c>
      <c r="K6" s="160">
        <v>2.0952087553590215</v>
      </c>
      <c r="L6" s="160">
        <v>1.8300282431998487</v>
      </c>
      <c r="M6" s="160">
        <v>1.8372631986167898</v>
      </c>
      <c r="N6" s="160">
        <v>2.1443261027787348</v>
      </c>
      <c r="O6" s="160">
        <v>2.0740800517703413</v>
      </c>
      <c r="P6" s="160">
        <v>2.0534605524395868</v>
      </c>
      <c r="Q6" s="160">
        <v>2.0161936415492527</v>
      </c>
    </row>
    <row r="7" spans="1:17" x14ac:dyDescent="0.25">
      <c r="A7" s="76" t="s">
        <v>82</v>
      </c>
      <c r="B7" s="159">
        <v>3.464176048960796</v>
      </c>
      <c r="C7" s="159">
        <v>3.7618334186403746</v>
      </c>
      <c r="D7" s="159">
        <v>5.1922271077469748</v>
      </c>
      <c r="E7" s="159">
        <v>4.1858246118775773</v>
      </c>
      <c r="F7" s="159">
        <v>3.5575287950464554</v>
      </c>
      <c r="G7" s="159">
        <v>3.7661143745899741</v>
      </c>
      <c r="H7" s="159">
        <v>3.324306744028485</v>
      </c>
      <c r="I7" s="159">
        <v>3.1909061866530881</v>
      </c>
      <c r="J7" s="159">
        <v>2.7708052453944148</v>
      </c>
      <c r="K7" s="159">
        <v>2.4444102145855253</v>
      </c>
      <c r="L7" s="159">
        <v>2.135032950399824</v>
      </c>
      <c r="M7" s="159">
        <v>2.1434737317195887</v>
      </c>
      <c r="N7" s="159">
        <v>2.5017137865751908</v>
      </c>
      <c r="O7" s="159">
        <v>2.4197600603987315</v>
      </c>
      <c r="P7" s="159">
        <v>2.3957039778461851</v>
      </c>
      <c r="Q7" s="159">
        <v>2.3522259151407954</v>
      </c>
    </row>
    <row r="8" spans="1:17" x14ac:dyDescent="0.25">
      <c r="A8" s="76" t="s">
        <v>81</v>
      </c>
      <c r="B8" s="159">
        <v>7.91811668333896</v>
      </c>
      <c r="C8" s="159">
        <v>8.5984763854637105</v>
      </c>
      <c r="D8" s="159">
        <v>11.867947674850225</v>
      </c>
      <c r="E8" s="159">
        <v>9.5675991128630322</v>
      </c>
      <c r="F8" s="159">
        <v>8.1314943886776092</v>
      </c>
      <c r="G8" s="159">
        <v>8.6082614276342238</v>
      </c>
      <c r="H8" s="159">
        <v>7.5984154149222496</v>
      </c>
      <c r="I8" s="159">
        <v>7.2934998552070569</v>
      </c>
      <c r="J8" s="159">
        <v>6.3332691323300896</v>
      </c>
      <c r="K8" s="159">
        <v>5.5872233476240565</v>
      </c>
      <c r="L8" s="159">
        <v>4.8800753151995959</v>
      </c>
      <c r="M8" s="159">
        <v>4.8993685296447724</v>
      </c>
      <c r="N8" s="159">
        <v>5.7182029407432928</v>
      </c>
      <c r="O8" s="159">
        <v>5.5308801380542425</v>
      </c>
      <c r="P8" s="159">
        <v>5.4758948065055639</v>
      </c>
      <c r="Q8" s="159">
        <v>5.3765163774646743</v>
      </c>
    </row>
    <row r="9" spans="1:17" x14ac:dyDescent="0.25">
      <c r="A9" s="76" t="s">
        <v>80</v>
      </c>
      <c r="B9" s="159">
        <v>5.9385875125042205</v>
      </c>
      <c r="C9" s="159">
        <v>6.4488572890977842</v>
      </c>
      <c r="D9" s="159">
        <v>8.9009607561376693</v>
      </c>
      <c r="E9" s="159">
        <v>7.1756993346472751</v>
      </c>
      <c r="F9" s="159">
        <v>6.0986207915082087</v>
      </c>
      <c r="G9" s="159">
        <v>6.4561960707256691</v>
      </c>
      <c r="H9" s="159">
        <v>5.6988115611916879</v>
      </c>
      <c r="I9" s="159">
        <v>5.4701248914052929</v>
      </c>
      <c r="J9" s="159">
        <v>4.7499518492475676</v>
      </c>
      <c r="K9" s="159">
        <v>4.190417510718043</v>
      </c>
      <c r="L9" s="159">
        <v>3.6600564863996974</v>
      </c>
      <c r="M9" s="159">
        <v>3.6745263972335795</v>
      </c>
      <c r="N9" s="159">
        <v>4.2886522055574696</v>
      </c>
      <c r="O9" s="159">
        <v>4.1481601035406825</v>
      </c>
      <c r="P9" s="159">
        <v>4.1069211048791736</v>
      </c>
      <c r="Q9" s="159">
        <v>4.0323872830985055</v>
      </c>
    </row>
    <row r="10" spans="1:17" x14ac:dyDescent="0.25">
      <c r="A10" s="129" t="s">
        <v>79</v>
      </c>
      <c r="B10" s="158">
        <v>3.95905834166948</v>
      </c>
      <c r="C10" s="158">
        <v>4.2992381927318553</v>
      </c>
      <c r="D10" s="158">
        <v>5.9339738374251123</v>
      </c>
      <c r="E10" s="158">
        <v>4.7837995564315161</v>
      </c>
      <c r="F10" s="158">
        <v>4.0657471943388046</v>
      </c>
      <c r="G10" s="158">
        <v>4.304130713817111</v>
      </c>
      <c r="H10" s="158">
        <v>3.7992077074611244</v>
      </c>
      <c r="I10" s="158">
        <v>3.6467499276035285</v>
      </c>
      <c r="J10" s="158">
        <v>3.1666345661650448</v>
      </c>
      <c r="K10" s="158">
        <v>2.7936116738120282</v>
      </c>
      <c r="L10" s="158">
        <v>2.440037657599798</v>
      </c>
      <c r="M10" s="158">
        <v>2.4496842648223862</v>
      </c>
      <c r="N10" s="158">
        <v>2.8591014703716464</v>
      </c>
      <c r="O10" s="158">
        <v>2.7654400690271213</v>
      </c>
      <c r="P10" s="158">
        <v>2.737947403252782</v>
      </c>
      <c r="Q10" s="158">
        <v>2.6882581887323371</v>
      </c>
    </row>
    <row r="11" spans="1:17" x14ac:dyDescent="0.25">
      <c r="A11" s="92" t="s">
        <v>125</v>
      </c>
      <c r="B11" s="91">
        <v>0.63239968585448869</v>
      </c>
      <c r="C11" s="91">
        <v>0.85984763854637114</v>
      </c>
      <c r="D11" s="91">
        <v>0.66080541368889056</v>
      </c>
      <c r="E11" s="91">
        <v>0.19348290415816349</v>
      </c>
      <c r="F11" s="91">
        <v>0.44727308981883707</v>
      </c>
      <c r="G11" s="91">
        <v>0.19965695458416988</v>
      </c>
      <c r="H11" s="91">
        <v>0.20377765668689496</v>
      </c>
      <c r="I11" s="91">
        <v>0</v>
      </c>
      <c r="J11" s="91">
        <v>0.210931786713216</v>
      </c>
      <c r="K11" s="91">
        <v>0</v>
      </c>
      <c r="L11" s="91">
        <v>0</v>
      </c>
      <c r="M11" s="91">
        <v>0.22027589412800641</v>
      </c>
      <c r="N11" s="91">
        <v>0.23780896260266615</v>
      </c>
      <c r="O11" s="91">
        <v>0</v>
      </c>
      <c r="P11" s="91">
        <v>0.26560639587305923</v>
      </c>
      <c r="Q11" s="91">
        <v>0</v>
      </c>
    </row>
    <row r="12" spans="1:17" x14ac:dyDescent="0.25">
      <c r="A12" s="92" t="s">
        <v>26</v>
      </c>
      <c r="B12" s="91">
        <v>1.187717502500844</v>
      </c>
      <c r="C12" s="91">
        <v>1.2897714578195565</v>
      </c>
      <c r="D12" s="91">
        <v>1.7801921512275336</v>
      </c>
      <c r="E12" s="91">
        <v>1.4351398669294548</v>
      </c>
      <c r="F12" s="91">
        <v>1.2197241583016414</v>
      </c>
      <c r="G12" s="91">
        <v>1.2912392141451334</v>
      </c>
      <c r="H12" s="91">
        <v>1.1397623122383373</v>
      </c>
      <c r="I12" s="91">
        <v>1.0940249782810585</v>
      </c>
      <c r="J12" s="91">
        <v>0.94999036984951335</v>
      </c>
      <c r="K12" s="91">
        <v>0.83808350214360849</v>
      </c>
      <c r="L12" s="91">
        <v>0.73201129727993941</v>
      </c>
      <c r="M12" s="91">
        <v>0.7349052794467158</v>
      </c>
      <c r="N12" s="91">
        <v>0.85773044111149388</v>
      </c>
      <c r="O12" s="91">
        <v>0.82963202070813635</v>
      </c>
      <c r="P12" s="91">
        <v>0.82138422097583452</v>
      </c>
      <c r="Q12" s="91">
        <v>0.80647745661970116</v>
      </c>
    </row>
    <row r="13" spans="1:17" x14ac:dyDescent="0.25">
      <c r="A13" s="92" t="s">
        <v>126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2" t="s">
        <v>21</v>
      </c>
      <c r="B14" s="157">
        <v>2.1389411533141471</v>
      </c>
      <c r="C14" s="157">
        <v>2.1496190963659276</v>
      </c>
      <c r="D14" s="157">
        <v>3.4929762725086877</v>
      </c>
      <c r="E14" s="157">
        <v>3.1551767853438974</v>
      </c>
      <c r="F14" s="157">
        <v>2.3987499462183264</v>
      </c>
      <c r="G14" s="157">
        <v>2.8132345450878082</v>
      </c>
      <c r="H14" s="157">
        <v>2.455667738535892</v>
      </c>
      <c r="I14" s="157">
        <v>2.55272494932247</v>
      </c>
      <c r="J14" s="157">
        <v>2.0057124096023156</v>
      </c>
      <c r="K14" s="157">
        <v>1.9555281716684196</v>
      </c>
      <c r="L14" s="157">
        <v>1.7080263603198587</v>
      </c>
      <c r="M14" s="157">
        <v>1.494503091247664</v>
      </c>
      <c r="N14" s="157">
        <v>1.7635620666574863</v>
      </c>
      <c r="O14" s="157">
        <v>1.935808048318985</v>
      </c>
      <c r="P14" s="157">
        <v>1.6509567864038881</v>
      </c>
      <c r="Q14" s="157">
        <v>1.8817807321126359</v>
      </c>
    </row>
    <row r="15" spans="1:17" x14ac:dyDescent="0.25">
      <c r="A15" s="156" t="s">
        <v>263</v>
      </c>
      <c r="B15" s="204">
        <v>11.702421738382229</v>
      </c>
      <c r="C15" s="204">
        <v>12.707945714155032</v>
      </c>
      <c r="D15" s="204">
        <v>17.539995230480081</v>
      </c>
      <c r="E15" s="204">
        <v>9.1402412114090232</v>
      </c>
      <c r="F15" s="204">
        <v>12.017779038268365</v>
      </c>
      <c r="G15" s="204">
        <v>12.722407320972236</v>
      </c>
      <c r="H15" s="204">
        <v>11.22992566097782</v>
      </c>
      <c r="I15" s="204">
        <v>10.779281825191685</v>
      </c>
      <c r="J15" s="204">
        <v>9.3601280876744664</v>
      </c>
      <c r="K15" s="204">
        <v>8.2575246836171843</v>
      </c>
      <c r="L15" s="204">
        <v>7.2124094323717793</v>
      </c>
      <c r="M15" s="204">
        <v>7.2409234516968022</v>
      </c>
      <c r="N15" s="204">
        <v>8.4511033462085337</v>
      </c>
      <c r="O15" s="204">
        <v>8.1742533671098876</v>
      </c>
      <c r="P15" s="204">
        <v>8.0929888991889545</v>
      </c>
      <c r="Q15" s="204">
        <v>7.9461145432222811</v>
      </c>
    </row>
    <row r="16" spans="1:17" x14ac:dyDescent="0.25">
      <c r="A16" s="152" t="s">
        <v>277</v>
      </c>
      <c r="B16" s="264">
        <v>5.8512108691911147</v>
      </c>
      <c r="C16" s="264">
        <v>6.3539728570775171</v>
      </c>
      <c r="D16" s="264">
        <v>8.7699976152400403</v>
      </c>
      <c r="E16" s="264">
        <v>4.5701206057045116</v>
      </c>
      <c r="F16" s="264">
        <v>6.0088895191341827</v>
      </c>
      <c r="G16" s="264">
        <v>6.3612036604861188</v>
      </c>
      <c r="H16" s="264">
        <v>5.6149628304889099</v>
      </c>
      <c r="I16" s="264">
        <v>5.3896409125958424</v>
      </c>
      <c r="J16" s="264">
        <v>4.6800640438372341</v>
      </c>
      <c r="K16" s="264">
        <v>4.1287623418085921</v>
      </c>
      <c r="L16" s="264">
        <v>3.6062047161858897</v>
      </c>
      <c r="M16" s="264">
        <v>3.6204617258484006</v>
      </c>
      <c r="N16" s="264">
        <v>4.2255516731042668</v>
      </c>
      <c r="O16" s="264">
        <v>4.0871266835549438</v>
      </c>
      <c r="P16" s="264">
        <v>4.0464944495944772</v>
      </c>
      <c r="Q16" s="264">
        <v>3.9730572716111405</v>
      </c>
    </row>
    <row r="17" spans="1:17" x14ac:dyDescent="0.25">
      <c r="A17" s="154" t="s">
        <v>33</v>
      </c>
      <c r="B17" s="83">
        <v>0</v>
      </c>
      <c r="C17" s="83">
        <v>0</v>
      </c>
      <c r="D17" s="83">
        <v>0</v>
      </c>
      <c r="E17" s="83">
        <v>0</v>
      </c>
      <c r="F17" s="83">
        <v>0</v>
      </c>
      <c r="G17" s="83">
        <v>0</v>
      </c>
      <c r="H17" s="83">
        <v>0</v>
      </c>
      <c r="I17" s="83">
        <v>0</v>
      </c>
      <c r="J17" s="83">
        <v>0</v>
      </c>
      <c r="K17" s="83">
        <v>0</v>
      </c>
      <c r="L17" s="83">
        <v>0</v>
      </c>
      <c r="M17" s="83">
        <v>0</v>
      </c>
      <c r="N17" s="83">
        <v>0</v>
      </c>
      <c r="O17" s="83">
        <v>0</v>
      </c>
      <c r="P17" s="83">
        <v>0</v>
      </c>
      <c r="Q17" s="83">
        <v>0</v>
      </c>
    </row>
    <row r="18" spans="1:17" x14ac:dyDescent="0.25">
      <c r="A18" s="154" t="s">
        <v>30</v>
      </c>
      <c r="B18" s="83">
        <v>0</v>
      </c>
      <c r="C18" s="83">
        <v>0</v>
      </c>
      <c r="D18" s="83">
        <v>0</v>
      </c>
      <c r="E18" s="83">
        <v>0</v>
      </c>
      <c r="F18" s="83">
        <v>0</v>
      </c>
      <c r="G18" s="83">
        <v>0</v>
      </c>
      <c r="H18" s="83">
        <v>0</v>
      </c>
      <c r="I18" s="83">
        <v>0</v>
      </c>
      <c r="J18" s="83">
        <v>0</v>
      </c>
      <c r="K18" s="83">
        <v>0</v>
      </c>
      <c r="L18" s="83">
        <v>0</v>
      </c>
      <c r="M18" s="83">
        <v>0</v>
      </c>
      <c r="N18" s="83">
        <v>0</v>
      </c>
      <c r="O18" s="83">
        <v>0</v>
      </c>
      <c r="P18" s="83">
        <v>0</v>
      </c>
      <c r="Q18" s="83">
        <v>0</v>
      </c>
    </row>
    <row r="19" spans="1:17" x14ac:dyDescent="0.25">
      <c r="A19" s="154" t="s">
        <v>125</v>
      </c>
      <c r="B19" s="83">
        <v>0</v>
      </c>
      <c r="C19" s="83">
        <v>6.9806110857731254E-4</v>
      </c>
      <c r="D19" s="83">
        <v>0</v>
      </c>
      <c r="E19" s="83">
        <v>0</v>
      </c>
      <c r="F19" s="83">
        <v>0</v>
      </c>
      <c r="G19" s="83">
        <v>0</v>
      </c>
      <c r="H19" s="83">
        <v>0</v>
      </c>
      <c r="I19" s="83">
        <v>0</v>
      </c>
      <c r="J19" s="83">
        <v>0</v>
      </c>
      <c r="K19" s="83">
        <v>0</v>
      </c>
      <c r="L19" s="83">
        <v>0</v>
      </c>
      <c r="M19" s="83">
        <v>0</v>
      </c>
      <c r="N19" s="83">
        <v>0</v>
      </c>
      <c r="O19" s="83">
        <v>0</v>
      </c>
      <c r="P19" s="83">
        <v>0</v>
      </c>
      <c r="Q19" s="83">
        <v>0</v>
      </c>
    </row>
    <row r="20" spans="1:17" x14ac:dyDescent="0.25">
      <c r="A20" s="154" t="s">
        <v>29</v>
      </c>
      <c r="B20" s="83">
        <v>0</v>
      </c>
      <c r="C20" s="83">
        <v>0</v>
      </c>
      <c r="D20" s="83">
        <v>0</v>
      </c>
      <c r="E20" s="83">
        <v>0</v>
      </c>
      <c r="F20" s="83">
        <v>0</v>
      </c>
      <c r="G20" s="83">
        <v>0</v>
      </c>
      <c r="H20" s="83">
        <v>0</v>
      </c>
      <c r="I20" s="83">
        <v>0</v>
      </c>
      <c r="J20" s="83">
        <v>0</v>
      </c>
      <c r="K20" s="83">
        <v>0</v>
      </c>
      <c r="L20" s="83">
        <v>0</v>
      </c>
      <c r="M20" s="83">
        <v>0</v>
      </c>
      <c r="N20" s="83">
        <v>0</v>
      </c>
      <c r="O20" s="83">
        <v>0</v>
      </c>
      <c r="P20" s="83">
        <v>0</v>
      </c>
      <c r="Q20" s="83">
        <v>0</v>
      </c>
    </row>
    <row r="21" spans="1:17" x14ac:dyDescent="0.25">
      <c r="A21" s="154" t="s">
        <v>26</v>
      </c>
      <c r="B21" s="83">
        <v>5.8512108691911147</v>
      </c>
      <c r="C21" s="83">
        <v>6.3532747959689395</v>
      </c>
      <c r="D21" s="83">
        <v>8.7699976152400403</v>
      </c>
      <c r="E21" s="83">
        <v>4.5701206057045116</v>
      </c>
      <c r="F21" s="83">
        <v>6.0088895191341827</v>
      </c>
      <c r="G21" s="83">
        <v>6.3612036604861188</v>
      </c>
      <c r="H21" s="83">
        <v>5.6149628304889099</v>
      </c>
      <c r="I21" s="83">
        <v>5.3896409125958424</v>
      </c>
      <c r="J21" s="83">
        <v>4.6800640438372341</v>
      </c>
      <c r="K21" s="83">
        <v>4.1287623418085921</v>
      </c>
      <c r="L21" s="83">
        <v>3.6062047161858897</v>
      </c>
      <c r="M21" s="83">
        <v>3.6204617258484006</v>
      </c>
      <c r="N21" s="83">
        <v>4.2255516731042668</v>
      </c>
      <c r="O21" s="83">
        <v>4.0871266835549438</v>
      </c>
      <c r="P21" s="83">
        <v>4.0464944495944772</v>
      </c>
      <c r="Q21" s="83">
        <v>3.9730572716111405</v>
      </c>
    </row>
    <row r="22" spans="1:17" x14ac:dyDescent="0.25">
      <c r="A22" s="152" t="s">
        <v>276</v>
      </c>
      <c r="B22" s="264">
        <v>5.8479082895333283</v>
      </c>
      <c r="C22" s="264">
        <v>6.3503172613818561</v>
      </c>
      <c r="D22" s="264">
        <v>8.7651624172633689</v>
      </c>
      <c r="E22" s="264">
        <v>4.5673583035295664</v>
      </c>
      <c r="F22" s="264">
        <v>6.0055788088465158</v>
      </c>
      <c r="G22" s="264">
        <v>6.3578083724080132</v>
      </c>
      <c r="H22" s="264">
        <v>5.6119548308559244</v>
      </c>
      <c r="I22" s="264">
        <v>5.3868318606029879</v>
      </c>
      <c r="J22" s="264">
        <v>4.6775404467953203</v>
      </c>
      <c r="K22" s="264">
        <v>4.1266104529773386</v>
      </c>
      <c r="L22" s="264">
        <v>3.604325181591856</v>
      </c>
      <c r="M22" s="264">
        <v>3.6184866502195976</v>
      </c>
      <c r="N22" s="264">
        <v>4.223254214606615</v>
      </c>
      <c r="O22" s="264">
        <v>4.0849964950058961</v>
      </c>
      <c r="P22" s="264">
        <v>4.0442791957899162</v>
      </c>
      <c r="Q22" s="264">
        <v>3.9709865354289837</v>
      </c>
    </row>
    <row r="23" spans="1:17" x14ac:dyDescent="0.25">
      <c r="A23" s="152" t="s">
        <v>275</v>
      </c>
      <c r="B23" s="264">
        <v>3.3025796577862126E-3</v>
      </c>
      <c r="C23" s="264">
        <v>3.6555956956604747E-3</v>
      </c>
      <c r="D23" s="264">
        <v>4.8351979766721939E-3</v>
      </c>
      <c r="E23" s="264">
        <v>2.7623021749450232E-3</v>
      </c>
      <c r="F23" s="264">
        <v>3.3107102876672474E-3</v>
      </c>
      <c r="G23" s="264">
        <v>3.3952880781055877E-3</v>
      </c>
      <c r="H23" s="264">
        <v>3.0079996329852206E-3</v>
      </c>
      <c r="I23" s="264">
        <v>2.8090519928546023E-3</v>
      </c>
      <c r="J23" s="264">
        <v>2.5235970419134768E-3</v>
      </c>
      <c r="K23" s="264">
        <v>2.1518888312532167E-3</v>
      </c>
      <c r="L23" s="264">
        <v>1.879534594033774E-3</v>
      </c>
      <c r="M23" s="264">
        <v>1.9750756288031881E-3</v>
      </c>
      <c r="N23" s="264">
        <v>2.2974584976515403E-3</v>
      </c>
      <c r="O23" s="264">
        <v>2.1301885490474255E-3</v>
      </c>
      <c r="P23" s="264">
        <v>2.2152538045611143E-3</v>
      </c>
      <c r="Q23" s="264">
        <v>2.0707361821567898E-3</v>
      </c>
    </row>
    <row r="24" spans="1:17" x14ac:dyDescent="0.25">
      <c r="A24" s="156" t="s">
        <v>262</v>
      </c>
      <c r="B24" s="204">
        <v>9.7520181153185259</v>
      </c>
      <c r="C24" s="204">
        <v>10.589954761795861</v>
      </c>
      <c r="D24" s="204">
        <v>14.616662692066734</v>
      </c>
      <c r="E24" s="204">
        <v>11.783534342840856</v>
      </c>
      <c r="F24" s="204">
        <v>10.014815865223637</v>
      </c>
      <c r="G24" s="204">
        <v>10.602006100810199</v>
      </c>
      <c r="H24" s="204">
        <v>9.3582713841481837</v>
      </c>
      <c r="I24" s="204">
        <v>8.9827348543264076</v>
      </c>
      <c r="J24" s="204">
        <v>7.8001067397287214</v>
      </c>
      <c r="K24" s="204">
        <v>6.8812705696809857</v>
      </c>
      <c r="L24" s="204">
        <v>6.0103411936431499</v>
      </c>
      <c r="M24" s="204">
        <v>6.0341028764140008</v>
      </c>
      <c r="N24" s="204">
        <v>7.0425861218404426</v>
      </c>
      <c r="O24" s="204">
        <v>6.8118778059249072</v>
      </c>
      <c r="P24" s="204">
        <v>6.7441574159907978</v>
      </c>
      <c r="Q24" s="204">
        <v>6.6217621193519012</v>
      </c>
    </row>
    <row r="25" spans="1:17" x14ac:dyDescent="0.25">
      <c r="A25" s="152" t="s">
        <v>274</v>
      </c>
      <c r="B25" s="264">
        <v>7.3467798400441051</v>
      </c>
      <c r="C25" s="264">
        <v>7.8049383797221896</v>
      </c>
      <c r="D25" s="264">
        <v>11.298665365626283</v>
      </c>
      <c r="E25" s="264">
        <v>9.4478995111828041</v>
      </c>
      <c r="F25" s="264">
        <v>7.7469296651896986</v>
      </c>
      <c r="G25" s="264">
        <v>8.4749895660323471</v>
      </c>
      <c r="H25" s="264">
        <v>7.4532351321740418</v>
      </c>
      <c r="I25" s="264">
        <v>7.3497457847857426</v>
      </c>
      <c r="J25" s="264">
        <v>6.1711781787822622</v>
      </c>
      <c r="K25" s="264">
        <v>5.6303108333565355</v>
      </c>
      <c r="L25" s="264">
        <v>4.9177094247446052</v>
      </c>
      <c r="M25" s="264">
        <v>4.7168755302544305</v>
      </c>
      <c r="N25" s="264">
        <v>5.5244915508158572</v>
      </c>
      <c r="O25" s="264">
        <v>5.5735331168612854</v>
      </c>
      <c r="P25" s="264">
        <v>5.2525173541824861</v>
      </c>
      <c r="Q25" s="264">
        <v>5.4179789355710648</v>
      </c>
    </row>
    <row r="26" spans="1:17" x14ac:dyDescent="0.25">
      <c r="A26" s="154" t="s">
        <v>33</v>
      </c>
      <c r="B26" s="83">
        <v>0</v>
      </c>
      <c r="C26" s="83">
        <v>0</v>
      </c>
      <c r="D26" s="83">
        <v>0</v>
      </c>
      <c r="E26" s="83">
        <v>0</v>
      </c>
      <c r="F26" s="83">
        <v>0</v>
      </c>
      <c r="G26" s="83">
        <v>0</v>
      </c>
      <c r="H26" s="83">
        <v>0</v>
      </c>
      <c r="I26" s="83">
        <v>0</v>
      </c>
      <c r="J26" s="83">
        <v>0</v>
      </c>
      <c r="K26" s="83">
        <v>0</v>
      </c>
      <c r="L26" s="83">
        <v>0</v>
      </c>
      <c r="M26" s="83">
        <v>0</v>
      </c>
      <c r="N26" s="83">
        <v>0</v>
      </c>
      <c r="O26" s="83">
        <v>0</v>
      </c>
      <c r="P26" s="83">
        <v>0</v>
      </c>
      <c r="Q26" s="83">
        <v>0</v>
      </c>
    </row>
    <row r="27" spans="1:17" x14ac:dyDescent="0.25">
      <c r="A27" s="154" t="s">
        <v>30</v>
      </c>
      <c r="B27" s="83">
        <v>0</v>
      </c>
      <c r="C27" s="83">
        <v>0</v>
      </c>
      <c r="D27" s="83">
        <v>0</v>
      </c>
      <c r="E27" s="83">
        <v>0</v>
      </c>
      <c r="F27" s="83">
        <v>0</v>
      </c>
      <c r="G27" s="83">
        <v>0</v>
      </c>
      <c r="H27" s="83">
        <v>0</v>
      </c>
      <c r="I27" s="83">
        <v>0</v>
      </c>
      <c r="J27" s="83">
        <v>0</v>
      </c>
      <c r="K27" s="83">
        <v>0</v>
      </c>
      <c r="L27" s="83">
        <v>0</v>
      </c>
      <c r="M27" s="83">
        <v>0</v>
      </c>
      <c r="N27" s="83">
        <v>0</v>
      </c>
      <c r="O27" s="83">
        <v>0</v>
      </c>
      <c r="P27" s="83">
        <v>0</v>
      </c>
      <c r="Q27" s="83">
        <v>0</v>
      </c>
    </row>
    <row r="28" spans="1:17" x14ac:dyDescent="0.25">
      <c r="A28" s="154" t="s">
        <v>125</v>
      </c>
      <c r="B28" s="83">
        <v>0</v>
      </c>
      <c r="C28" s="83">
        <v>8.5746729806340707E-4</v>
      </c>
      <c r="D28" s="83">
        <v>0</v>
      </c>
      <c r="E28" s="83">
        <v>0</v>
      </c>
      <c r="F28" s="83">
        <v>0</v>
      </c>
      <c r="G28" s="83">
        <v>0</v>
      </c>
      <c r="H28" s="83">
        <v>0</v>
      </c>
      <c r="I28" s="83">
        <v>0</v>
      </c>
      <c r="J28" s="83">
        <v>0</v>
      </c>
      <c r="K28" s="83">
        <v>0</v>
      </c>
      <c r="L28" s="83">
        <v>0</v>
      </c>
      <c r="M28" s="83">
        <v>0</v>
      </c>
      <c r="N28" s="83">
        <v>0</v>
      </c>
      <c r="O28" s="83">
        <v>0</v>
      </c>
      <c r="P28" s="83">
        <v>0</v>
      </c>
      <c r="Q28" s="83">
        <v>0</v>
      </c>
    </row>
    <row r="29" spans="1:17" x14ac:dyDescent="0.25">
      <c r="A29" s="154" t="s">
        <v>29</v>
      </c>
      <c r="B29" s="83">
        <v>0</v>
      </c>
      <c r="C29" s="83">
        <v>0</v>
      </c>
      <c r="D29" s="83">
        <v>0</v>
      </c>
      <c r="E29" s="83">
        <v>0</v>
      </c>
      <c r="F29" s="83">
        <v>0</v>
      </c>
      <c r="G29" s="83">
        <v>0</v>
      </c>
      <c r="H29" s="83">
        <v>0</v>
      </c>
      <c r="I29" s="83">
        <v>0</v>
      </c>
      <c r="J29" s="83">
        <v>0</v>
      </c>
      <c r="K29" s="83">
        <v>0</v>
      </c>
      <c r="L29" s="83">
        <v>0</v>
      </c>
      <c r="M29" s="83">
        <v>0</v>
      </c>
      <c r="N29" s="83">
        <v>0</v>
      </c>
      <c r="O29" s="83">
        <v>0</v>
      </c>
      <c r="P29" s="83">
        <v>0</v>
      </c>
      <c r="Q29" s="83">
        <v>0</v>
      </c>
    </row>
    <row r="30" spans="1:17" x14ac:dyDescent="0.25">
      <c r="A30" s="154" t="s">
        <v>26</v>
      </c>
      <c r="B30" s="83">
        <v>7.3467798400441051</v>
      </c>
      <c r="C30" s="83">
        <v>7.8040809124241264</v>
      </c>
      <c r="D30" s="83">
        <v>11.298665365626283</v>
      </c>
      <c r="E30" s="83">
        <v>9.4478995111828041</v>
      </c>
      <c r="F30" s="83">
        <v>7.7469296651896986</v>
      </c>
      <c r="G30" s="83">
        <v>8.4749895660323471</v>
      </c>
      <c r="H30" s="83">
        <v>7.4532351321740418</v>
      </c>
      <c r="I30" s="83">
        <v>7.3497457847857426</v>
      </c>
      <c r="J30" s="83">
        <v>6.1711781787822622</v>
      </c>
      <c r="K30" s="83">
        <v>5.6303108333565355</v>
      </c>
      <c r="L30" s="83">
        <v>4.9177094247446052</v>
      </c>
      <c r="M30" s="83">
        <v>4.7168755302544305</v>
      </c>
      <c r="N30" s="83">
        <v>5.5244915508158572</v>
      </c>
      <c r="O30" s="83">
        <v>5.5735331168612854</v>
      </c>
      <c r="P30" s="83">
        <v>5.2525173541824861</v>
      </c>
      <c r="Q30" s="83">
        <v>5.4179789355710648</v>
      </c>
    </row>
    <row r="31" spans="1:17" x14ac:dyDescent="0.25">
      <c r="A31" s="152" t="s">
        <v>273</v>
      </c>
      <c r="B31" s="264">
        <v>2.3920279566432749</v>
      </c>
      <c r="C31" s="264">
        <v>2.7703939992910285</v>
      </c>
      <c r="D31" s="264">
        <v>3.2986565345337628</v>
      </c>
      <c r="E31" s="264">
        <v>2.3245856229582698</v>
      </c>
      <c r="F31" s="264">
        <v>2.2546433588832695</v>
      </c>
      <c r="G31" s="264">
        <v>2.1134353824654291</v>
      </c>
      <c r="H31" s="264">
        <v>1.8930042534422011</v>
      </c>
      <c r="I31" s="264">
        <v>1.6217528615692467</v>
      </c>
      <c r="J31" s="264">
        <v>1.6188341727788054</v>
      </c>
      <c r="K31" s="264">
        <v>1.2423521809994373</v>
      </c>
      <c r="L31" s="264">
        <v>1.0851136305224101</v>
      </c>
      <c r="M31" s="264">
        <v>1.3093270436443567</v>
      </c>
      <c r="N31" s="264">
        <v>1.5089047370339792</v>
      </c>
      <c r="O31" s="264">
        <v>1.229823934867432</v>
      </c>
      <c r="P31" s="264">
        <v>1.4827790465900663</v>
      </c>
      <c r="Q31" s="264">
        <v>1.1955002390522091</v>
      </c>
    </row>
    <row r="32" spans="1:17" x14ac:dyDescent="0.25">
      <c r="A32" s="152" t="s">
        <v>272</v>
      </c>
      <c r="B32" s="264">
        <v>1.3210318631144856E-2</v>
      </c>
      <c r="C32" s="264">
        <v>1.4622382782641899E-2</v>
      </c>
      <c r="D32" s="264">
        <v>1.934079190668879E-2</v>
      </c>
      <c r="E32" s="264">
        <v>1.10492086997801E-2</v>
      </c>
      <c r="F32" s="264">
        <v>1.3242841150668995E-2</v>
      </c>
      <c r="G32" s="264">
        <v>1.3581152312422354E-2</v>
      </c>
      <c r="H32" s="264">
        <v>1.2031998531940884E-2</v>
      </c>
      <c r="I32" s="264">
        <v>1.1236207971418413E-2</v>
      </c>
      <c r="J32" s="264">
        <v>1.0094388167653909E-2</v>
      </c>
      <c r="K32" s="264">
        <v>8.6075553250128684E-3</v>
      </c>
      <c r="L32" s="264">
        <v>7.5181383761350959E-3</v>
      </c>
      <c r="M32" s="264">
        <v>7.9003025152127523E-3</v>
      </c>
      <c r="N32" s="264">
        <v>9.1898339906061645E-3</v>
      </c>
      <c r="O32" s="264">
        <v>8.5207541961897053E-3</v>
      </c>
      <c r="P32" s="264">
        <v>8.8610152182444623E-3</v>
      </c>
      <c r="Q32" s="264">
        <v>8.2829447286271642E-3</v>
      </c>
    </row>
    <row r="33" spans="1:17" x14ac:dyDescent="0.25">
      <c r="A33" s="156" t="s">
        <v>261</v>
      </c>
      <c r="B33" s="204">
        <v>55.826123422992403</v>
      </c>
      <c r="C33" s="204">
        <v>82.155952278577331</v>
      </c>
      <c r="D33" s="204">
        <v>135.29834092968218</v>
      </c>
      <c r="E33" s="204">
        <v>140.95068675737497</v>
      </c>
      <c r="F33" s="204">
        <v>112.82642720148195</v>
      </c>
      <c r="G33" s="204">
        <v>118.7951790991102</v>
      </c>
      <c r="H33" s="204">
        <v>102.37246092809916</v>
      </c>
      <c r="I33" s="204">
        <v>95.497966252926147</v>
      </c>
      <c r="J33" s="204">
        <v>75.288477441873013</v>
      </c>
      <c r="K33" s="204">
        <v>66.286928933908328</v>
      </c>
      <c r="L33" s="204">
        <v>52.799226674404466</v>
      </c>
      <c r="M33" s="204">
        <v>56.78797450249089</v>
      </c>
      <c r="N33" s="204">
        <v>65.393857944513002</v>
      </c>
      <c r="O33" s="204">
        <v>63.002412415931921</v>
      </c>
      <c r="P33" s="204">
        <v>56.51610452734846</v>
      </c>
      <c r="Q33" s="204">
        <v>57.190800467590151</v>
      </c>
    </row>
    <row r="34" spans="1:17" x14ac:dyDescent="0.25">
      <c r="A34" s="150" t="s">
        <v>33</v>
      </c>
      <c r="B34" s="87">
        <v>6.16016417894732</v>
      </c>
      <c r="C34" s="87">
        <v>7.5320320744678764</v>
      </c>
      <c r="D34" s="87">
        <v>2.6154400937709354</v>
      </c>
      <c r="E34" s="87">
        <v>3.5055647570855681</v>
      </c>
      <c r="F34" s="87">
        <v>2.479635970836596</v>
      </c>
      <c r="G34" s="87">
        <v>3.3108647949154464</v>
      </c>
      <c r="H34" s="87">
        <v>2.4750505896289234</v>
      </c>
      <c r="I34" s="87">
        <v>0.54958460428707823</v>
      </c>
      <c r="J34" s="87">
        <v>0.63303282837904251</v>
      </c>
      <c r="K34" s="87">
        <v>0.54410496583361656</v>
      </c>
      <c r="L34" s="87">
        <v>0.60055583288119385</v>
      </c>
      <c r="M34" s="87">
        <v>1.2090984006522303</v>
      </c>
      <c r="N34" s="87">
        <v>7.6723353989749965</v>
      </c>
      <c r="O34" s="87">
        <v>7.6388278405956651</v>
      </c>
      <c r="P34" s="87">
        <v>8.3801444643398408</v>
      </c>
      <c r="Q34" s="87">
        <v>9.5267343132758686</v>
      </c>
    </row>
    <row r="35" spans="1:17" x14ac:dyDescent="0.25">
      <c r="A35" s="150" t="s">
        <v>31</v>
      </c>
      <c r="B35" s="87">
        <v>0</v>
      </c>
      <c r="C35" s="87">
        <v>0</v>
      </c>
      <c r="D35" s="87">
        <v>0</v>
      </c>
      <c r="E35" s="87">
        <v>0</v>
      </c>
      <c r="F35" s="87">
        <v>0</v>
      </c>
      <c r="G35" s="87">
        <v>0</v>
      </c>
      <c r="H35" s="87">
        <v>0</v>
      </c>
      <c r="I35" s="87">
        <v>0</v>
      </c>
      <c r="J35" s="87">
        <v>0</v>
      </c>
      <c r="K35" s="87">
        <v>0</v>
      </c>
      <c r="L35" s="87">
        <v>0</v>
      </c>
      <c r="M35" s="87">
        <v>0</v>
      </c>
      <c r="N35" s="87">
        <v>0</v>
      </c>
      <c r="O35" s="87">
        <v>0</v>
      </c>
      <c r="P35" s="87">
        <v>0</v>
      </c>
      <c r="Q35" s="87">
        <v>0</v>
      </c>
    </row>
    <row r="36" spans="1:17" x14ac:dyDescent="0.25">
      <c r="A36" s="150" t="s">
        <v>30</v>
      </c>
      <c r="B36" s="87">
        <v>0</v>
      </c>
      <c r="C36" s="87">
        <v>0</v>
      </c>
      <c r="D36" s="87">
        <v>0</v>
      </c>
      <c r="E36" s="87">
        <v>0</v>
      </c>
      <c r="F36" s="87">
        <v>0</v>
      </c>
      <c r="G36" s="87">
        <v>0</v>
      </c>
      <c r="H36" s="87">
        <v>0</v>
      </c>
      <c r="I36" s="87">
        <v>0</v>
      </c>
      <c r="J36" s="87">
        <v>0</v>
      </c>
      <c r="K36" s="87">
        <v>0</v>
      </c>
      <c r="L36" s="87">
        <v>0</v>
      </c>
      <c r="M36" s="87">
        <v>0</v>
      </c>
      <c r="N36" s="87">
        <v>0</v>
      </c>
      <c r="O36" s="87">
        <v>0</v>
      </c>
      <c r="P36" s="87">
        <v>0</v>
      </c>
      <c r="Q36" s="87">
        <v>0</v>
      </c>
    </row>
    <row r="37" spans="1:17" x14ac:dyDescent="0.25">
      <c r="A37" s="150" t="s">
        <v>125</v>
      </c>
      <c r="B37" s="87">
        <v>1.2075401415688962</v>
      </c>
      <c r="C37" s="87">
        <v>1.991221090679997</v>
      </c>
      <c r="D37" s="87">
        <v>2.2089299091239414</v>
      </c>
      <c r="E37" s="87">
        <v>0.74829667960888302</v>
      </c>
      <c r="F37" s="87">
        <v>1.4304963230159742</v>
      </c>
      <c r="G37" s="87">
        <v>0.75851918194471601</v>
      </c>
      <c r="H37" s="87">
        <v>0.73431250851484742</v>
      </c>
      <c r="I37" s="87">
        <v>0</v>
      </c>
      <c r="J37" s="87">
        <v>0.71839545482432687</v>
      </c>
      <c r="K37" s="87">
        <v>0</v>
      </c>
      <c r="L37" s="87">
        <v>0</v>
      </c>
      <c r="M37" s="87">
        <v>0.72986744100073075</v>
      </c>
      <c r="N37" s="87">
        <v>0.69095480549795951</v>
      </c>
      <c r="O37" s="87">
        <v>0</v>
      </c>
      <c r="P37" s="87">
        <v>0.65902694990068833</v>
      </c>
      <c r="Q37" s="87">
        <v>0</v>
      </c>
    </row>
    <row r="38" spans="1:17" x14ac:dyDescent="0.25">
      <c r="A38" s="150" t="s">
        <v>29</v>
      </c>
      <c r="B38" s="87">
        <v>0</v>
      </c>
      <c r="C38" s="87">
        <v>3.3674293868544085</v>
      </c>
      <c r="D38" s="87">
        <v>0</v>
      </c>
      <c r="E38" s="87">
        <v>2.6744501686672359</v>
      </c>
      <c r="F38" s="87">
        <v>0</v>
      </c>
      <c r="G38" s="87">
        <v>1.7541800132361556</v>
      </c>
      <c r="H38" s="87">
        <v>3.4813979957868901</v>
      </c>
      <c r="I38" s="87">
        <v>0.91381727871772012</v>
      </c>
      <c r="J38" s="87">
        <v>0</v>
      </c>
      <c r="K38" s="87">
        <v>0</v>
      </c>
      <c r="L38" s="87">
        <v>0</v>
      </c>
      <c r="M38" s="87">
        <v>0</v>
      </c>
      <c r="N38" s="87">
        <v>0</v>
      </c>
      <c r="O38" s="87">
        <v>0</v>
      </c>
      <c r="P38" s="87">
        <v>0</v>
      </c>
      <c r="Q38" s="87">
        <v>0</v>
      </c>
    </row>
    <row r="39" spans="1:17" x14ac:dyDescent="0.25">
      <c r="A39" s="150" t="s">
        <v>28</v>
      </c>
      <c r="B39" s="87">
        <v>0</v>
      </c>
      <c r="C39" s="87">
        <v>0</v>
      </c>
      <c r="D39" s="87">
        <v>0</v>
      </c>
      <c r="E39" s="87">
        <v>0</v>
      </c>
      <c r="F39" s="87">
        <v>0</v>
      </c>
      <c r="G39" s="87">
        <v>0</v>
      </c>
      <c r="H39" s="87">
        <v>0</v>
      </c>
      <c r="I39" s="87">
        <v>0</v>
      </c>
      <c r="J39" s="87">
        <v>0</v>
      </c>
      <c r="K39" s="87">
        <v>0</v>
      </c>
      <c r="L39" s="87">
        <v>0</v>
      </c>
      <c r="M39" s="87">
        <v>0</v>
      </c>
      <c r="N39" s="87">
        <v>0</v>
      </c>
      <c r="O39" s="87">
        <v>0</v>
      </c>
      <c r="P39" s="87">
        <v>0</v>
      </c>
      <c r="Q39" s="87">
        <v>0</v>
      </c>
    </row>
    <row r="40" spans="1:17" x14ac:dyDescent="0.25">
      <c r="A40" s="150" t="s">
        <v>26</v>
      </c>
      <c r="B40" s="87">
        <v>47.218210910321936</v>
      </c>
      <c r="C40" s="87">
        <v>62.176331188976675</v>
      </c>
      <c r="D40" s="87">
        <v>130.11283343505204</v>
      </c>
      <c r="E40" s="87">
        <v>113.45315424663764</v>
      </c>
      <c r="F40" s="87">
        <v>84.781565170709811</v>
      </c>
      <c r="G40" s="87">
        <v>109.81406078180746</v>
      </c>
      <c r="H40" s="87">
        <v>91.289315368558647</v>
      </c>
      <c r="I40" s="87">
        <v>91.745857861126964</v>
      </c>
      <c r="J40" s="87">
        <v>71.401057833632493</v>
      </c>
      <c r="K40" s="87">
        <v>64.383213827175993</v>
      </c>
      <c r="L40" s="87">
        <v>50.783164998390099</v>
      </c>
      <c r="M40" s="87">
        <v>53.38097901884214</v>
      </c>
      <c r="N40" s="87">
        <v>54.012405345510899</v>
      </c>
      <c r="O40" s="87">
        <v>50.621948481826941</v>
      </c>
      <c r="P40" s="87">
        <v>43.528822601223737</v>
      </c>
      <c r="Q40" s="87">
        <v>43.832466354170741</v>
      </c>
    </row>
    <row r="41" spans="1:17" x14ac:dyDescent="0.25">
      <c r="A41" s="150" t="s">
        <v>25</v>
      </c>
      <c r="B41" s="87">
        <v>0</v>
      </c>
      <c r="C41" s="87">
        <v>0</v>
      </c>
      <c r="D41" s="87">
        <v>0</v>
      </c>
      <c r="E41" s="87">
        <v>0</v>
      </c>
      <c r="F41" s="87">
        <v>0</v>
      </c>
      <c r="G41" s="87">
        <v>0</v>
      </c>
      <c r="H41" s="87">
        <v>0</v>
      </c>
      <c r="I41" s="87">
        <v>0</v>
      </c>
      <c r="J41" s="87">
        <v>0</v>
      </c>
      <c r="K41" s="87">
        <v>0</v>
      </c>
      <c r="L41" s="87">
        <v>0</v>
      </c>
      <c r="M41" s="87">
        <v>0</v>
      </c>
      <c r="N41" s="87">
        <v>0</v>
      </c>
      <c r="O41" s="87">
        <v>0</v>
      </c>
      <c r="P41" s="87">
        <v>0</v>
      </c>
      <c r="Q41" s="87">
        <v>0</v>
      </c>
    </row>
    <row r="42" spans="1:17" x14ac:dyDescent="0.25">
      <c r="A42" s="150" t="s">
        <v>86</v>
      </c>
      <c r="B42" s="87">
        <v>0</v>
      </c>
      <c r="C42" s="87">
        <v>0.44428936325542684</v>
      </c>
      <c r="D42" s="87">
        <v>0.36113749173526255</v>
      </c>
      <c r="E42" s="87">
        <v>0</v>
      </c>
      <c r="F42" s="87">
        <v>1.1948043328500511</v>
      </c>
      <c r="G42" s="87">
        <v>1.5787651870027426</v>
      </c>
      <c r="H42" s="87">
        <v>1.0991337438082978</v>
      </c>
      <c r="I42" s="87">
        <v>0.91515173217987511</v>
      </c>
      <c r="J42" s="87">
        <v>0.72498446432926689</v>
      </c>
      <c r="K42" s="87">
        <v>9.0647923545307471E-2</v>
      </c>
      <c r="L42" s="87">
        <v>4.289318101997211E-2</v>
      </c>
      <c r="M42" s="87">
        <v>4.3177973254135409E-2</v>
      </c>
      <c r="N42" s="87">
        <v>4.3116495426321025E-2</v>
      </c>
      <c r="O42" s="87">
        <v>4.311007684093561E-2</v>
      </c>
      <c r="P42" s="87">
        <v>4.2683185987939382E-2</v>
      </c>
      <c r="Q42" s="87">
        <v>8.5626261473360707E-2</v>
      </c>
    </row>
    <row r="43" spans="1:17" x14ac:dyDescent="0.25">
      <c r="A43" s="150" t="s">
        <v>22</v>
      </c>
      <c r="B43" s="87">
        <v>1.2402081921542458</v>
      </c>
      <c r="C43" s="87">
        <v>6.6446491743429608</v>
      </c>
      <c r="D43" s="87">
        <v>0</v>
      </c>
      <c r="E43" s="87">
        <v>20.56922090537563</v>
      </c>
      <c r="F43" s="87">
        <v>22.939925404069509</v>
      </c>
      <c r="G43" s="87">
        <v>1.5787891402036758</v>
      </c>
      <c r="H43" s="87">
        <v>3.2932507218015497</v>
      </c>
      <c r="I43" s="87">
        <v>1.3735547766145046</v>
      </c>
      <c r="J43" s="87">
        <v>1.8110068607078724</v>
      </c>
      <c r="K43" s="87">
        <v>1.2689622173534187</v>
      </c>
      <c r="L43" s="87">
        <v>1.3726126621132031</v>
      </c>
      <c r="M43" s="87">
        <v>1.4248516687416504</v>
      </c>
      <c r="N43" s="87">
        <v>2.9750458991028217</v>
      </c>
      <c r="O43" s="87">
        <v>4.6985260166683824</v>
      </c>
      <c r="P43" s="87">
        <v>3.9054273258962517</v>
      </c>
      <c r="Q43" s="87">
        <v>3.7459735386701856</v>
      </c>
    </row>
    <row r="44" spans="1:17" x14ac:dyDescent="0.25">
      <c r="A44" s="156" t="s">
        <v>260</v>
      </c>
      <c r="B44" s="204">
        <v>18.528834419105195</v>
      </c>
      <c r="C44" s="204">
        <v>20.120914047412132</v>
      </c>
      <c r="D44" s="204">
        <v>27.771659114926791</v>
      </c>
      <c r="E44" s="204">
        <v>22.388715251397617</v>
      </c>
      <c r="F44" s="204">
        <v>19.028150143924908</v>
      </c>
      <c r="G44" s="204">
        <v>20.143811591539372</v>
      </c>
      <c r="H44" s="204">
        <v>17.780715629881549</v>
      </c>
      <c r="I44" s="204">
        <v>17.067196223220169</v>
      </c>
      <c r="J44" s="204">
        <v>14.820202805484573</v>
      </c>
      <c r="K44" s="204">
        <v>13.074414082393876</v>
      </c>
      <c r="L44" s="204">
        <v>11.419648267921982</v>
      </c>
      <c r="M44" s="204">
        <v>11.464795465186603</v>
      </c>
      <c r="N44" s="204">
        <v>13.380913631496846</v>
      </c>
      <c r="O44" s="204">
        <v>12.942567831257319</v>
      </c>
      <c r="P44" s="204">
        <v>12.813899090382513</v>
      </c>
      <c r="Q44" s="204">
        <v>12.581348026768612</v>
      </c>
    </row>
    <row r="45" spans="1:17" x14ac:dyDescent="0.25">
      <c r="A45" s="299" t="s">
        <v>271</v>
      </c>
      <c r="B45" s="298">
        <v>8.3379754885973387</v>
      </c>
      <c r="C45" s="298">
        <v>9.0544113213354613</v>
      </c>
      <c r="D45" s="298">
        <v>12.497246601717057</v>
      </c>
      <c r="E45" s="298">
        <v>10.074921863128928</v>
      </c>
      <c r="F45" s="298">
        <v>8.56266756476621</v>
      </c>
      <c r="G45" s="298">
        <v>9.0647152161927185</v>
      </c>
      <c r="H45" s="298">
        <v>8.0013220334466961</v>
      </c>
      <c r="I45" s="298">
        <v>7.6802383004490746</v>
      </c>
      <c r="J45" s="298">
        <v>6.6690912624680587</v>
      </c>
      <c r="K45" s="298">
        <v>5.8834863370772439</v>
      </c>
      <c r="L45" s="298">
        <v>5.1388417205648933</v>
      </c>
      <c r="M45" s="298">
        <v>5.1591579593339709</v>
      </c>
      <c r="N45" s="298">
        <v>6.0214111341735803</v>
      </c>
      <c r="O45" s="298">
        <v>5.8241555240657954</v>
      </c>
      <c r="P45" s="298">
        <v>5.7662545906721308</v>
      </c>
      <c r="Q45" s="298">
        <v>5.6616066120458752</v>
      </c>
    </row>
    <row r="46" spans="1:17" x14ac:dyDescent="0.25">
      <c r="A46" s="154" t="s">
        <v>33</v>
      </c>
      <c r="B46" s="83">
        <v>0</v>
      </c>
      <c r="C46" s="83">
        <v>0</v>
      </c>
      <c r="D46" s="83">
        <v>0</v>
      </c>
      <c r="E46" s="83">
        <v>0</v>
      </c>
      <c r="F46" s="83">
        <v>0</v>
      </c>
      <c r="G46" s="83">
        <v>0</v>
      </c>
      <c r="H46" s="83">
        <v>0</v>
      </c>
      <c r="I46" s="83">
        <v>0</v>
      </c>
      <c r="J46" s="83">
        <v>0</v>
      </c>
      <c r="K46" s="83">
        <v>0</v>
      </c>
      <c r="L46" s="83">
        <v>0</v>
      </c>
      <c r="M46" s="83">
        <v>0</v>
      </c>
      <c r="N46" s="83">
        <v>0</v>
      </c>
      <c r="O46" s="83">
        <v>0</v>
      </c>
      <c r="P46" s="83">
        <v>0</v>
      </c>
      <c r="Q46" s="83">
        <v>0</v>
      </c>
    </row>
    <row r="47" spans="1:17" x14ac:dyDescent="0.25">
      <c r="A47" s="154" t="s">
        <v>30</v>
      </c>
      <c r="B47" s="83">
        <v>0</v>
      </c>
      <c r="C47" s="83">
        <v>0</v>
      </c>
      <c r="D47" s="83">
        <v>0</v>
      </c>
      <c r="E47" s="83">
        <v>0</v>
      </c>
      <c r="F47" s="83">
        <v>0</v>
      </c>
      <c r="G47" s="83">
        <v>0</v>
      </c>
      <c r="H47" s="83">
        <v>0</v>
      </c>
      <c r="I47" s="83">
        <v>0</v>
      </c>
      <c r="J47" s="83">
        <v>0</v>
      </c>
      <c r="K47" s="83">
        <v>0</v>
      </c>
      <c r="L47" s="83">
        <v>0</v>
      </c>
      <c r="M47" s="83">
        <v>0</v>
      </c>
      <c r="N47" s="83">
        <v>0</v>
      </c>
      <c r="O47" s="83">
        <v>0</v>
      </c>
      <c r="P47" s="83">
        <v>0</v>
      </c>
      <c r="Q47" s="83">
        <v>0</v>
      </c>
    </row>
    <row r="48" spans="1:17" x14ac:dyDescent="0.25">
      <c r="A48" s="154" t="s">
        <v>125</v>
      </c>
      <c r="B48" s="83">
        <v>0</v>
      </c>
      <c r="C48" s="83">
        <v>9.947370797226704E-4</v>
      </c>
      <c r="D48" s="83">
        <v>0</v>
      </c>
      <c r="E48" s="83">
        <v>0</v>
      </c>
      <c r="F48" s="83">
        <v>0</v>
      </c>
      <c r="G48" s="83">
        <v>0</v>
      </c>
      <c r="H48" s="83">
        <v>0</v>
      </c>
      <c r="I48" s="83">
        <v>0</v>
      </c>
      <c r="J48" s="83">
        <v>0</v>
      </c>
      <c r="K48" s="83">
        <v>0</v>
      </c>
      <c r="L48" s="83">
        <v>0</v>
      </c>
      <c r="M48" s="83">
        <v>0</v>
      </c>
      <c r="N48" s="83">
        <v>0</v>
      </c>
      <c r="O48" s="83">
        <v>0</v>
      </c>
      <c r="P48" s="83">
        <v>0</v>
      </c>
      <c r="Q48" s="83">
        <v>0</v>
      </c>
    </row>
    <row r="49" spans="1:17" x14ac:dyDescent="0.25">
      <c r="A49" s="154" t="s">
        <v>29</v>
      </c>
      <c r="B49" s="83">
        <v>0</v>
      </c>
      <c r="C49" s="83">
        <v>0</v>
      </c>
      <c r="D49" s="83">
        <v>0</v>
      </c>
      <c r="E49" s="83">
        <v>0</v>
      </c>
      <c r="F49" s="83">
        <v>0</v>
      </c>
      <c r="G49" s="83">
        <v>0</v>
      </c>
      <c r="H49" s="83">
        <v>0</v>
      </c>
      <c r="I49" s="83">
        <v>0</v>
      </c>
      <c r="J49" s="83">
        <v>0</v>
      </c>
      <c r="K49" s="83">
        <v>0</v>
      </c>
      <c r="L49" s="83">
        <v>0</v>
      </c>
      <c r="M49" s="83">
        <v>0</v>
      </c>
      <c r="N49" s="83">
        <v>0</v>
      </c>
      <c r="O49" s="83">
        <v>0</v>
      </c>
      <c r="P49" s="83">
        <v>0</v>
      </c>
      <c r="Q49" s="83">
        <v>0</v>
      </c>
    </row>
    <row r="50" spans="1:17" x14ac:dyDescent="0.25">
      <c r="A50" s="154" t="s">
        <v>26</v>
      </c>
      <c r="B50" s="83">
        <v>8.3379754885973387</v>
      </c>
      <c r="C50" s="83">
        <v>9.0534165842557393</v>
      </c>
      <c r="D50" s="83">
        <v>12.497246601717057</v>
      </c>
      <c r="E50" s="83">
        <v>10.074921863128928</v>
      </c>
      <c r="F50" s="83">
        <v>8.56266756476621</v>
      </c>
      <c r="G50" s="83">
        <v>9.0647152161927185</v>
      </c>
      <c r="H50" s="83">
        <v>8.0013220334466961</v>
      </c>
      <c r="I50" s="83">
        <v>7.6802383004490746</v>
      </c>
      <c r="J50" s="83">
        <v>6.6690912624680587</v>
      </c>
      <c r="K50" s="83">
        <v>5.8834863370772439</v>
      </c>
      <c r="L50" s="83">
        <v>5.1388417205648933</v>
      </c>
      <c r="M50" s="83">
        <v>5.1591579593339709</v>
      </c>
      <c r="N50" s="83">
        <v>6.0214111341735803</v>
      </c>
      <c r="O50" s="83">
        <v>5.8241555240657954</v>
      </c>
      <c r="P50" s="83">
        <v>5.7662545906721308</v>
      </c>
      <c r="Q50" s="83">
        <v>5.6616066120458752</v>
      </c>
    </row>
    <row r="51" spans="1:17" x14ac:dyDescent="0.25">
      <c r="A51" s="299" t="s">
        <v>270</v>
      </c>
      <c r="B51" s="298">
        <v>8.4120908262737597</v>
      </c>
      <c r="C51" s="298">
        <v>9.1348949775251072</v>
      </c>
      <c r="D51" s="298">
        <v>12.608333238176764</v>
      </c>
      <c r="E51" s="298">
        <v>10.164476724134516</v>
      </c>
      <c r="F51" s="298">
        <v>8.6387801653419078</v>
      </c>
      <c r="G51" s="298">
        <v>9.1452904625588758</v>
      </c>
      <c r="H51" s="298">
        <v>8.0724448959662212</v>
      </c>
      <c r="I51" s="298">
        <v>7.7485070853419558</v>
      </c>
      <c r="J51" s="298">
        <v>6.7283720736899966</v>
      </c>
      <c r="K51" s="298">
        <v>5.9357839934068179</v>
      </c>
      <c r="L51" s="298">
        <v>5.1845203136365807</v>
      </c>
      <c r="M51" s="298">
        <v>5.2050171411947179</v>
      </c>
      <c r="N51" s="298">
        <v>6.0749347886995668</v>
      </c>
      <c r="O51" s="298">
        <v>5.8759257953908239</v>
      </c>
      <c r="P51" s="298">
        <v>5.8175101870336601</v>
      </c>
      <c r="Q51" s="298">
        <v>5.71193200415295</v>
      </c>
    </row>
    <row r="52" spans="1:17" x14ac:dyDescent="0.25">
      <c r="A52" s="150" t="s">
        <v>33</v>
      </c>
      <c r="B52" s="87">
        <v>0.92823677161722085</v>
      </c>
      <c r="C52" s="87">
        <v>0.8374843216996678</v>
      </c>
      <c r="D52" s="87">
        <v>0.24373055900139112</v>
      </c>
      <c r="E52" s="87">
        <v>0.25279927468305258</v>
      </c>
      <c r="F52" s="87">
        <v>0.18985826790277158</v>
      </c>
      <c r="G52" s="87">
        <v>0.25488256730099057</v>
      </c>
      <c r="H52" s="87">
        <v>0.19516683801848672</v>
      </c>
      <c r="I52" s="87">
        <v>4.4592155910784095E-2</v>
      </c>
      <c r="J52" s="87">
        <v>5.657280567910207E-2</v>
      </c>
      <c r="K52" s="87">
        <v>4.8722871897542888E-2</v>
      </c>
      <c r="L52" s="87">
        <v>5.8970445424248334E-2</v>
      </c>
      <c r="M52" s="87">
        <v>0.1108223696288011</v>
      </c>
      <c r="N52" s="87">
        <v>0.71274181843426776</v>
      </c>
      <c r="O52" s="87">
        <v>0.71243598195543345</v>
      </c>
      <c r="P52" s="87">
        <v>0.86261387259130007</v>
      </c>
      <c r="Q52" s="87">
        <v>0.95148272404230327</v>
      </c>
    </row>
    <row r="53" spans="1:17" x14ac:dyDescent="0.25">
      <c r="A53" s="150" t="s">
        <v>31</v>
      </c>
      <c r="B53" s="87">
        <v>0</v>
      </c>
      <c r="C53" s="87">
        <v>0</v>
      </c>
      <c r="D53" s="87">
        <v>0</v>
      </c>
      <c r="E53" s="87">
        <v>0</v>
      </c>
      <c r="F53" s="87">
        <v>0</v>
      </c>
      <c r="G53" s="87">
        <v>0</v>
      </c>
      <c r="H53" s="87">
        <v>0</v>
      </c>
      <c r="I53" s="87">
        <v>0</v>
      </c>
      <c r="J53" s="87">
        <v>0</v>
      </c>
      <c r="K53" s="87">
        <v>0</v>
      </c>
      <c r="L53" s="87">
        <v>0</v>
      </c>
      <c r="M53" s="87">
        <v>0</v>
      </c>
      <c r="N53" s="87">
        <v>0</v>
      </c>
      <c r="O53" s="87">
        <v>0</v>
      </c>
      <c r="P53" s="87">
        <v>0</v>
      </c>
      <c r="Q53" s="87">
        <v>0</v>
      </c>
    </row>
    <row r="54" spans="1:17" x14ac:dyDescent="0.25">
      <c r="A54" s="150" t="s">
        <v>30</v>
      </c>
      <c r="B54" s="87">
        <v>0</v>
      </c>
      <c r="C54" s="87">
        <v>0</v>
      </c>
      <c r="D54" s="87">
        <v>0</v>
      </c>
      <c r="E54" s="87">
        <v>0</v>
      </c>
      <c r="F54" s="87">
        <v>0</v>
      </c>
      <c r="G54" s="87">
        <v>0</v>
      </c>
      <c r="H54" s="87">
        <v>0</v>
      </c>
      <c r="I54" s="87">
        <v>0</v>
      </c>
      <c r="J54" s="87">
        <v>0</v>
      </c>
      <c r="K54" s="87">
        <v>0</v>
      </c>
      <c r="L54" s="87">
        <v>0</v>
      </c>
      <c r="M54" s="87">
        <v>0</v>
      </c>
      <c r="N54" s="87">
        <v>0</v>
      </c>
      <c r="O54" s="87">
        <v>0</v>
      </c>
      <c r="P54" s="87">
        <v>0</v>
      </c>
      <c r="Q54" s="87">
        <v>0</v>
      </c>
    </row>
    <row r="55" spans="1:17" x14ac:dyDescent="0.25">
      <c r="A55" s="150" t="s">
        <v>125</v>
      </c>
      <c r="B55" s="87">
        <v>0.18195670278379761</v>
      </c>
      <c r="C55" s="87">
        <v>0.22140325850909548</v>
      </c>
      <c r="D55" s="87">
        <v>0.2058482328950727</v>
      </c>
      <c r="E55" s="87">
        <v>5.3962448552835204E-2</v>
      </c>
      <c r="F55" s="87">
        <v>0.10952880072854611</v>
      </c>
      <c r="G55" s="87">
        <v>5.8393600589798096E-2</v>
      </c>
      <c r="H55" s="87">
        <v>5.7903240848807221E-2</v>
      </c>
      <c r="I55" s="87">
        <v>0</v>
      </c>
      <c r="J55" s="87">
        <v>6.4201483153084923E-2</v>
      </c>
      <c r="K55" s="87">
        <v>0</v>
      </c>
      <c r="L55" s="87">
        <v>0</v>
      </c>
      <c r="M55" s="87">
        <v>6.6897482688735341E-2</v>
      </c>
      <c r="N55" s="87">
        <v>6.4188067767775692E-2</v>
      </c>
      <c r="O55" s="87">
        <v>0</v>
      </c>
      <c r="P55" s="87">
        <v>6.783723023092883E-2</v>
      </c>
      <c r="Q55" s="87">
        <v>0</v>
      </c>
    </row>
    <row r="56" spans="1:17" x14ac:dyDescent="0.25">
      <c r="A56" s="150" t="s">
        <v>29</v>
      </c>
      <c r="B56" s="87">
        <v>0</v>
      </c>
      <c r="C56" s="87">
        <v>0.37442343421254382</v>
      </c>
      <c r="D56" s="87">
        <v>0</v>
      </c>
      <c r="E56" s="87">
        <v>0.19286451960372156</v>
      </c>
      <c r="F56" s="87">
        <v>0</v>
      </c>
      <c r="G56" s="87">
        <v>0.13504323884453134</v>
      </c>
      <c r="H56" s="87">
        <v>0.27452103062810229</v>
      </c>
      <c r="I56" s="87">
        <v>7.4145240330028478E-2</v>
      </c>
      <c r="J56" s="87">
        <v>0</v>
      </c>
      <c r="K56" s="87">
        <v>0</v>
      </c>
      <c r="L56" s="87">
        <v>0</v>
      </c>
      <c r="M56" s="87">
        <v>0</v>
      </c>
      <c r="N56" s="87">
        <v>0</v>
      </c>
      <c r="O56" s="87">
        <v>0</v>
      </c>
      <c r="P56" s="87">
        <v>0</v>
      </c>
      <c r="Q56" s="87">
        <v>0</v>
      </c>
    </row>
    <row r="57" spans="1:17" x14ac:dyDescent="0.25">
      <c r="A57" s="150" t="s">
        <v>28</v>
      </c>
      <c r="B57" s="87">
        <v>0</v>
      </c>
      <c r="C57" s="87">
        <v>0</v>
      </c>
      <c r="D57" s="87">
        <v>0</v>
      </c>
      <c r="E57" s="87">
        <v>0</v>
      </c>
      <c r="F57" s="87">
        <v>0</v>
      </c>
      <c r="G57" s="87">
        <v>0</v>
      </c>
      <c r="H57" s="87">
        <v>0</v>
      </c>
      <c r="I57" s="87">
        <v>0</v>
      </c>
      <c r="J57" s="87">
        <v>0</v>
      </c>
      <c r="K57" s="87">
        <v>0</v>
      </c>
      <c r="L57" s="87">
        <v>0</v>
      </c>
      <c r="M57" s="87">
        <v>0</v>
      </c>
      <c r="N57" s="87">
        <v>0</v>
      </c>
      <c r="O57" s="87">
        <v>0</v>
      </c>
      <c r="P57" s="87">
        <v>0</v>
      </c>
      <c r="Q57" s="87">
        <v>0</v>
      </c>
    </row>
    <row r="58" spans="1:17" x14ac:dyDescent="0.25">
      <c r="A58" s="150" t="s">
        <v>26</v>
      </c>
      <c r="B58" s="87">
        <v>7.1150181040187963</v>
      </c>
      <c r="C58" s="87">
        <v>6.9133670750137899</v>
      </c>
      <c r="D58" s="87">
        <v>12.1251003614681</v>
      </c>
      <c r="E58" s="87">
        <v>8.1815276828316197</v>
      </c>
      <c r="F58" s="87">
        <v>6.4914694345098463</v>
      </c>
      <c r="G58" s="87">
        <v>8.4538908930374834</v>
      </c>
      <c r="H58" s="87">
        <v>7.1984981236384469</v>
      </c>
      <c r="I58" s="87">
        <v>7.4440687857678416</v>
      </c>
      <c r="J58" s="87">
        <v>6.3809616010716024</v>
      </c>
      <c r="K58" s="87">
        <v>5.7653123508026578</v>
      </c>
      <c r="L58" s="87">
        <v>4.9865569461559041</v>
      </c>
      <c r="M58" s="87">
        <v>4.8927420504255119</v>
      </c>
      <c r="N58" s="87">
        <v>5.017624752055454</v>
      </c>
      <c r="O58" s="87">
        <v>4.7212606865525917</v>
      </c>
      <c r="P58" s="87">
        <v>4.4806585844864983</v>
      </c>
      <c r="Q58" s="87">
        <v>4.3777681959745962</v>
      </c>
    </row>
    <row r="59" spans="1:17" x14ac:dyDescent="0.25">
      <c r="A59" s="150" t="s">
        <v>25</v>
      </c>
      <c r="B59" s="87">
        <v>0</v>
      </c>
      <c r="C59" s="87">
        <v>0</v>
      </c>
      <c r="D59" s="87">
        <v>0</v>
      </c>
      <c r="E59" s="87">
        <v>0</v>
      </c>
      <c r="F59" s="87">
        <v>0</v>
      </c>
      <c r="G59" s="87">
        <v>0</v>
      </c>
      <c r="H59" s="87">
        <v>0</v>
      </c>
      <c r="I59" s="87">
        <v>0</v>
      </c>
      <c r="J59" s="87">
        <v>0</v>
      </c>
      <c r="K59" s="87">
        <v>0</v>
      </c>
      <c r="L59" s="87">
        <v>0</v>
      </c>
      <c r="M59" s="87">
        <v>0</v>
      </c>
      <c r="N59" s="87">
        <v>0</v>
      </c>
      <c r="O59" s="87">
        <v>0</v>
      </c>
      <c r="P59" s="87">
        <v>0</v>
      </c>
      <c r="Q59" s="87">
        <v>0</v>
      </c>
    </row>
    <row r="60" spans="1:17" x14ac:dyDescent="0.25">
      <c r="A60" s="150" t="s">
        <v>86</v>
      </c>
      <c r="B60" s="87">
        <v>0</v>
      </c>
      <c r="C60" s="87">
        <v>4.9400397176433374E-2</v>
      </c>
      <c r="D60" s="87">
        <v>3.3654084812200162E-2</v>
      </c>
      <c r="E60" s="87">
        <v>0</v>
      </c>
      <c r="F60" s="87">
        <v>9.1482573968752076E-2</v>
      </c>
      <c r="G60" s="87">
        <v>0.12153915939021727</v>
      </c>
      <c r="H60" s="87">
        <v>8.6670736443673416E-2</v>
      </c>
      <c r="I60" s="87">
        <v>7.4253515118615929E-2</v>
      </c>
      <c r="J60" s="87">
        <v>6.4790329003773614E-2</v>
      </c>
      <c r="K60" s="87">
        <v>8.117233703077157E-3</v>
      </c>
      <c r="L60" s="87">
        <v>4.2118148753557431E-3</v>
      </c>
      <c r="M60" s="87">
        <v>3.9575648344345156E-3</v>
      </c>
      <c r="N60" s="87">
        <v>4.0054204823702574E-3</v>
      </c>
      <c r="O60" s="87">
        <v>4.0206652862530253E-3</v>
      </c>
      <c r="P60" s="87">
        <v>4.3936126061153279E-3</v>
      </c>
      <c r="Q60" s="87">
        <v>8.5519240735723624E-3</v>
      </c>
    </row>
    <row r="61" spans="1:17" x14ac:dyDescent="0.25">
      <c r="A61" s="150" t="s">
        <v>22</v>
      </c>
      <c r="B61" s="87">
        <v>0.18687924785394455</v>
      </c>
      <c r="C61" s="87">
        <v>0.73881649091357782</v>
      </c>
      <c r="D61" s="87">
        <v>0</v>
      </c>
      <c r="E61" s="87">
        <v>1.483322798463288</v>
      </c>
      <c r="F61" s="87">
        <v>1.7564410882319927</v>
      </c>
      <c r="G61" s="87">
        <v>0.12154100339585541</v>
      </c>
      <c r="H61" s="87">
        <v>0.25968492638870483</v>
      </c>
      <c r="I61" s="87">
        <v>0.11144738821468529</v>
      </c>
      <c r="J61" s="87">
        <v>0.16184585478243269</v>
      </c>
      <c r="K61" s="87">
        <v>0.11363153700354024</v>
      </c>
      <c r="L61" s="87">
        <v>0.13478110718107317</v>
      </c>
      <c r="M61" s="87">
        <v>0.13059767361723534</v>
      </c>
      <c r="N61" s="87">
        <v>0.27637472995969925</v>
      </c>
      <c r="O61" s="87">
        <v>0.43820846159654575</v>
      </c>
      <c r="P61" s="87">
        <v>0.40200688711881766</v>
      </c>
      <c r="Q61" s="87">
        <v>0.37412916006247854</v>
      </c>
    </row>
    <row r="62" spans="1:17" x14ac:dyDescent="0.25">
      <c r="A62" s="303" t="s">
        <v>269</v>
      </c>
      <c r="B62" s="302">
        <v>0.55586503257315589</v>
      </c>
      <c r="C62" s="302">
        <v>0.60362742142236403</v>
      </c>
      <c r="D62" s="302">
        <v>0.83314977344780383</v>
      </c>
      <c r="E62" s="302">
        <v>0.67166145754192852</v>
      </c>
      <c r="F62" s="302">
        <v>0.57084450431774736</v>
      </c>
      <c r="G62" s="302">
        <v>0.60431434774618131</v>
      </c>
      <c r="H62" s="302">
        <v>0.53342146889644637</v>
      </c>
      <c r="I62" s="302">
        <v>0.51201588669660503</v>
      </c>
      <c r="J62" s="302">
        <v>0.44460608416453723</v>
      </c>
      <c r="K62" s="302">
        <v>0.39223242247181628</v>
      </c>
      <c r="L62" s="302">
        <v>0.34258944803765951</v>
      </c>
      <c r="M62" s="302">
        <v>0.34394386395559806</v>
      </c>
      <c r="N62" s="302">
        <v>0.40142740894490536</v>
      </c>
      <c r="O62" s="302">
        <v>0.3882770349377197</v>
      </c>
      <c r="P62" s="302">
        <v>0.38441697271147535</v>
      </c>
      <c r="Q62" s="302">
        <v>0.37744044080305833</v>
      </c>
    </row>
    <row r="63" spans="1:17" x14ac:dyDescent="0.25">
      <c r="A63" s="152" t="s">
        <v>268</v>
      </c>
      <c r="B63" s="151">
        <v>1.2043742372418378</v>
      </c>
      <c r="C63" s="151">
        <v>1.3078594130817887</v>
      </c>
      <c r="D63" s="151">
        <v>1.8051578424702415</v>
      </c>
      <c r="E63" s="151">
        <v>1.4552664913408451</v>
      </c>
      <c r="F63" s="151">
        <v>1.2368297593551192</v>
      </c>
      <c r="G63" s="151">
        <v>1.3093477534500595</v>
      </c>
      <c r="H63" s="151">
        <v>1.1557465159423006</v>
      </c>
      <c r="I63" s="151">
        <v>1.1093677545093108</v>
      </c>
      <c r="J63" s="151">
        <v>0.96331318235649732</v>
      </c>
      <c r="K63" s="151">
        <v>0.84983691535560191</v>
      </c>
      <c r="L63" s="151">
        <v>0.74227713741492896</v>
      </c>
      <c r="M63" s="151">
        <v>0.7452117052371291</v>
      </c>
      <c r="N63" s="151">
        <v>0.86975938604729486</v>
      </c>
      <c r="O63" s="151">
        <v>0.84126690903172596</v>
      </c>
      <c r="P63" s="151">
        <v>0.83290344087486323</v>
      </c>
      <c r="Q63" s="151">
        <v>0.81778762173995967</v>
      </c>
    </row>
    <row r="64" spans="1:17" x14ac:dyDescent="0.25">
      <c r="A64" s="301" t="s">
        <v>267</v>
      </c>
      <c r="B64" s="300">
        <v>1.8528834419105196E-2</v>
      </c>
      <c r="C64" s="300">
        <v>2.0120914047412137E-2</v>
      </c>
      <c r="D64" s="300">
        <v>2.7771659114926794E-2</v>
      </c>
      <c r="E64" s="300">
        <v>2.2388715251397618E-2</v>
      </c>
      <c r="F64" s="300">
        <v>1.9028150143924911E-2</v>
      </c>
      <c r="G64" s="300">
        <v>2.0143811591539378E-2</v>
      </c>
      <c r="H64" s="300">
        <v>1.7780715629881549E-2</v>
      </c>
      <c r="I64" s="300">
        <v>1.7067196223220168E-2</v>
      </c>
      <c r="J64" s="300">
        <v>1.4820202805484574E-2</v>
      </c>
      <c r="K64" s="300">
        <v>1.3074414082393876E-2</v>
      </c>
      <c r="L64" s="300">
        <v>1.1419648267921984E-2</v>
      </c>
      <c r="M64" s="300">
        <v>1.1464795465186601E-2</v>
      </c>
      <c r="N64" s="300">
        <v>1.3380913631496846E-2</v>
      </c>
      <c r="O64" s="300">
        <v>1.2942567831257324E-2</v>
      </c>
      <c r="P64" s="300">
        <v>1.2813899090382512E-2</v>
      </c>
      <c r="Q64" s="300">
        <v>1.2581348026768611E-2</v>
      </c>
    </row>
    <row r="65" spans="1:17" x14ac:dyDescent="0.25">
      <c r="A65" s="156" t="s">
        <v>259</v>
      </c>
      <c r="B65" s="204">
        <v>16.77347115834786</v>
      </c>
      <c r="C65" s="204">
        <v>18.214722190288878</v>
      </c>
      <c r="D65" s="204">
        <v>25.140659830354778</v>
      </c>
      <c r="E65" s="204">
        <v>20.267679069686263</v>
      </c>
      <c r="F65" s="204">
        <v>17.225483288184655</v>
      </c>
      <c r="G65" s="204">
        <v>18.23545049339354</v>
      </c>
      <c r="H65" s="204">
        <v>16.096226780734874</v>
      </c>
      <c r="I65" s="204">
        <v>15.450303949441411</v>
      </c>
      <c r="J65" s="204">
        <v>13.416183592333402</v>
      </c>
      <c r="K65" s="204">
        <v>11.835785379851297</v>
      </c>
      <c r="L65" s="204">
        <v>10.337786853066216</v>
      </c>
      <c r="M65" s="204">
        <v>10.378656947432081</v>
      </c>
      <c r="N65" s="204">
        <v>12.113248129565562</v>
      </c>
      <c r="O65" s="204">
        <v>11.716429826190838</v>
      </c>
      <c r="P65" s="204">
        <v>11.599950755504167</v>
      </c>
      <c r="Q65" s="204">
        <v>11.389430845285267</v>
      </c>
    </row>
    <row r="66" spans="1:17" x14ac:dyDescent="0.25">
      <c r="A66" s="299" t="s">
        <v>266</v>
      </c>
      <c r="B66" s="298">
        <v>10.064082695008716</v>
      </c>
      <c r="C66" s="298">
        <v>10.928833314173326</v>
      </c>
      <c r="D66" s="298">
        <v>15.084395898212867</v>
      </c>
      <c r="E66" s="298">
        <v>12.160607441811758</v>
      </c>
      <c r="F66" s="298">
        <v>10.335289972910793</v>
      </c>
      <c r="G66" s="298">
        <v>10.941270296036123</v>
      </c>
      <c r="H66" s="298">
        <v>9.6577360684409239</v>
      </c>
      <c r="I66" s="298">
        <v>9.2701823696648464</v>
      </c>
      <c r="J66" s="298">
        <v>8.0497101554000405</v>
      </c>
      <c r="K66" s="298">
        <v>7.1014712279107775</v>
      </c>
      <c r="L66" s="298">
        <v>6.2026721118397292</v>
      </c>
      <c r="M66" s="298">
        <v>6.2271941684592482</v>
      </c>
      <c r="N66" s="298">
        <v>7.2679488777393377</v>
      </c>
      <c r="O66" s="298">
        <v>7.0298578957145033</v>
      </c>
      <c r="P66" s="298">
        <v>6.9599704533025006</v>
      </c>
      <c r="Q66" s="298">
        <v>6.83365850717116</v>
      </c>
    </row>
    <row r="67" spans="1:17" x14ac:dyDescent="0.25">
      <c r="A67" s="299" t="s">
        <v>265</v>
      </c>
      <c r="B67" s="298">
        <v>1.3418776926678289</v>
      </c>
      <c r="C67" s="298">
        <v>1.4571777752231099</v>
      </c>
      <c r="D67" s="298">
        <v>2.0112527864283822</v>
      </c>
      <c r="E67" s="298">
        <v>1.6214143255749009</v>
      </c>
      <c r="F67" s="298">
        <v>1.3780386630547723</v>
      </c>
      <c r="G67" s="298">
        <v>1.458836039471483</v>
      </c>
      <c r="H67" s="298">
        <v>1.2876981424587899</v>
      </c>
      <c r="I67" s="298">
        <v>1.2360243159553128</v>
      </c>
      <c r="J67" s="298">
        <v>1.0732946873866722</v>
      </c>
      <c r="K67" s="298">
        <v>0.9468628303881037</v>
      </c>
      <c r="L67" s="298">
        <v>0.82702294824529754</v>
      </c>
      <c r="M67" s="298">
        <v>0.83029255579456651</v>
      </c>
      <c r="N67" s="298">
        <v>0.969059850365245</v>
      </c>
      <c r="O67" s="298">
        <v>0.93731438609526685</v>
      </c>
      <c r="P67" s="298">
        <v>0.92799606044033323</v>
      </c>
      <c r="Q67" s="298">
        <v>0.91115446762282148</v>
      </c>
    </row>
    <row r="68" spans="1:17" x14ac:dyDescent="0.25">
      <c r="A68" s="150" t="s">
        <v>33</v>
      </c>
      <c r="B68" s="87">
        <v>0.14807022927721952</v>
      </c>
      <c r="C68" s="87">
        <v>0.13359360383245336</v>
      </c>
      <c r="D68" s="87">
        <v>3.8879347227673798E-2</v>
      </c>
      <c r="E68" s="87">
        <v>4.0325968231379586E-2</v>
      </c>
      <c r="F68" s="87">
        <v>3.0285761260632236E-2</v>
      </c>
      <c r="G68" s="87">
        <v>4.0658290355455949E-2</v>
      </c>
      <c r="H68" s="87">
        <v>3.1132572352589576E-2</v>
      </c>
      <c r="I68" s="87">
        <v>7.1132398021375954E-3</v>
      </c>
      <c r="J68" s="87">
        <v>9.0243659418553744E-3</v>
      </c>
      <c r="K68" s="87">
        <v>7.7721622688405999E-3</v>
      </c>
      <c r="L68" s="87">
        <v>9.406832008319696E-3</v>
      </c>
      <c r="M68" s="87">
        <v>1.7678133620360574E-2</v>
      </c>
      <c r="N68" s="87">
        <v>0.11369496199461537</v>
      </c>
      <c r="O68" s="87">
        <v>0.11364617565159707</v>
      </c>
      <c r="P68" s="87">
        <v>0.13760221292437153</v>
      </c>
      <c r="Q68" s="87">
        <v>0.15177837100419767</v>
      </c>
    </row>
    <row r="69" spans="1:17" x14ac:dyDescent="0.25">
      <c r="A69" s="150" t="s">
        <v>31</v>
      </c>
      <c r="B69" s="87">
        <v>0</v>
      </c>
      <c r="C69" s="87">
        <v>0</v>
      </c>
      <c r="D69" s="87">
        <v>0</v>
      </c>
      <c r="E69" s="87">
        <v>0</v>
      </c>
      <c r="F69" s="87">
        <v>0</v>
      </c>
      <c r="G69" s="87">
        <v>0</v>
      </c>
      <c r="H69" s="87">
        <v>0</v>
      </c>
      <c r="I69" s="87">
        <v>0</v>
      </c>
      <c r="J69" s="87">
        <v>0</v>
      </c>
      <c r="K69" s="87">
        <v>0</v>
      </c>
      <c r="L69" s="87">
        <v>0</v>
      </c>
      <c r="M69" s="87">
        <v>0</v>
      </c>
      <c r="N69" s="87">
        <v>0</v>
      </c>
      <c r="O69" s="87">
        <v>0</v>
      </c>
      <c r="P69" s="87">
        <v>0</v>
      </c>
      <c r="Q69" s="87">
        <v>0</v>
      </c>
    </row>
    <row r="70" spans="1:17" x14ac:dyDescent="0.25">
      <c r="A70" s="150" t="s">
        <v>30</v>
      </c>
      <c r="B70" s="87">
        <v>0</v>
      </c>
      <c r="C70" s="87">
        <v>0</v>
      </c>
      <c r="D70" s="87">
        <v>0</v>
      </c>
      <c r="E70" s="87">
        <v>0</v>
      </c>
      <c r="F70" s="87">
        <v>0</v>
      </c>
      <c r="G70" s="87">
        <v>0</v>
      </c>
      <c r="H70" s="87">
        <v>0</v>
      </c>
      <c r="I70" s="87">
        <v>0</v>
      </c>
      <c r="J70" s="87">
        <v>0</v>
      </c>
      <c r="K70" s="87">
        <v>0</v>
      </c>
      <c r="L70" s="87">
        <v>0</v>
      </c>
      <c r="M70" s="87">
        <v>0</v>
      </c>
      <c r="N70" s="87">
        <v>0</v>
      </c>
      <c r="O70" s="87">
        <v>0</v>
      </c>
      <c r="P70" s="87">
        <v>0</v>
      </c>
      <c r="Q70" s="87">
        <v>0</v>
      </c>
    </row>
    <row r="71" spans="1:17" x14ac:dyDescent="0.25">
      <c r="A71" s="150" t="s">
        <v>125</v>
      </c>
      <c r="B71" s="87">
        <v>2.9025321473510952E-2</v>
      </c>
      <c r="C71" s="87">
        <v>3.5317746778172426E-2</v>
      </c>
      <c r="D71" s="87">
        <v>3.2836444292095993E-2</v>
      </c>
      <c r="E71" s="87">
        <v>8.6079676801183898E-3</v>
      </c>
      <c r="F71" s="87">
        <v>1.7471786436642642E-2</v>
      </c>
      <c r="G71" s="87">
        <v>9.3148150256853902E-3</v>
      </c>
      <c r="H71" s="87">
        <v>9.2365939494503512E-3</v>
      </c>
      <c r="I71" s="87">
        <v>0</v>
      </c>
      <c r="J71" s="87">
        <v>1.024127530937223E-2</v>
      </c>
      <c r="K71" s="87">
        <v>0</v>
      </c>
      <c r="L71" s="87">
        <v>0</v>
      </c>
      <c r="M71" s="87">
        <v>1.0671335054451636E-2</v>
      </c>
      <c r="N71" s="87">
        <v>1.0239135317465725E-2</v>
      </c>
      <c r="O71" s="87">
        <v>0</v>
      </c>
      <c r="P71" s="87">
        <v>1.082124145580316E-2</v>
      </c>
      <c r="Q71" s="87">
        <v>0</v>
      </c>
    </row>
    <row r="72" spans="1:17" x14ac:dyDescent="0.25">
      <c r="A72" s="150" t="s">
        <v>29</v>
      </c>
      <c r="B72" s="87">
        <v>0</v>
      </c>
      <c r="C72" s="87">
        <v>5.9727178933046625E-2</v>
      </c>
      <c r="D72" s="87">
        <v>0</v>
      </c>
      <c r="E72" s="87">
        <v>3.0765311729042524E-2</v>
      </c>
      <c r="F72" s="87">
        <v>0</v>
      </c>
      <c r="G72" s="87">
        <v>2.1541791867618263E-2</v>
      </c>
      <c r="H72" s="87">
        <v>4.3790973585006811E-2</v>
      </c>
      <c r="I72" s="87">
        <v>1.1827480952251238E-2</v>
      </c>
      <c r="J72" s="87">
        <v>0</v>
      </c>
      <c r="K72" s="87">
        <v>0</v>
      </c>
      <c r="L72" s="87">
        <v>0</v>
      </c>
      <c r="M72" s="87">
        <v>0</v>
      </c>
      <c r="N72" s="87">
        <v>0</v>
      </c>
      <c r="O72" s="87">
        <v>0</v>
      </c>
      <c r="P72" s="87">
        <v>0</v>
      </c>
      <c r="Q72" s="87">
        <v>0</v>
      </c>
    </row>
    <row r="73" spans="1:17" x14ac:dyDescent="0.25">
      <c r="A73" s="150" t="s">
        <v>28</v>
      </c>
      <c r="B73" s="87">
        <v>0</v>
      </c>
      <c r="C73" s="87">
        <v>0</v>
      </c>
      <c r="D73" s="87">
        <v>0</v>
      </c>
      <c r="E73" s="87">
        <v>0</v>
      </c>
      <c r="F73" s="87">
        <v>0</v>
      </c>
      <c r="G73" s="87">
        <v>0</v>
      </c>
      <c r="H73" s="87">
        <v>0</v>
      </c>
      <c r="I73" s="87">
        <v>0</v>
      </c>
      <c r="J73" s="87">
        <v>0</v>
      </c>
      <c r="K73" s="87">
        <v>0</v>
      </c>
      <c r="L73" s="87">
        <v>0</v>
      </c>
      <c r="M73" s="87">
        <v>0</v>
      </c>
      <c r="N73" s="87">
        <v>0</v>
      </c>
      <c r="O73" s="87">
        <v>0</v>
      </c>
      <c r="P73" s="87">
        <v>0</v>
      </c>
      <c r="Q73" s="87">
        <v>0</v>
      </c>
    </row>
    <row r="74" spans="1:17" x14ac:dyDescent="0.25">
      <c r="A74" s="150" t="s">
        <v>26</v>
      </c>
      <c r="B74" s="87">
        <v>1.134971587193353</v>
      </c>
      <c r="C74" s="87">
        <v>1.1028046713678383</v>
      </c>
      <c r="D74" s="87">
        <v>1.9341685714560752</v>
      </c>
      <c r="E74" s="87">
        <v>1.3050987817732795</v>
      </c>
      <c r="F74" s="87">
        <v>1.0355045144778052</v>
      </c>
      <c r="G74" s="87">
        <v>1.3485455447275188</v>
      </c>
      <c r="H74" s="87">
        <v>1.1482881310139696</v>
      </c>
      <c r="I74" s="87">
        <v>1.1874610073286052</v>
      </c>
      <c r="J74" s="87">
        <v>1.0178765549587903</v>
      </c>
      <c r="K74" s="87">
        <v>0.91966957972460672</v>
      </c>
      <c r="L74" s="87">
        <v>0.79544427984123856</v>
      </c>
      <c r="M74" s="87">
        <v>0.78047913997049656</v>
      </c>
      <c r="N74" s="87">
        <v>0.80040014593418773</v>
      </c>
      <c r="O74" s="87">
        <v>0.75312482085513155</v>
      </c>
      <c r="P74" s="87">
        <v>0.71474451799830985</v>
      </c>
      <c r="Q74" s="87">
        <v>0.69833167605623037</v>
      </c>
    </row>
    <row r="75" spans="1:17" x14ac:dyDescent="0.25">
      <c r="A75" s="150" t="s">
        <v>25</v>
      </c>
      <c r="B75" s="87">
        <v>0</v>
      </c>
      <c r="C75" s="87">
        <v>0</v>
      </c>
      <c r="D75" s="87">
        <v>0</v>
      </c>
      <c r="E75" s="87">
        <v>0</v>
      </c>
      <c r="F75" s="87">
        <v>0</v>
      </c>
      <c r="G75" s="87">
        <v>0</v>
      </c>
      <c r="H75" s="87">
        <v>0</v>
      </c>
      <c r="I75" s="87">
        <v>0</v>
      </c>
      <c r="J75" s="87">
        <v>0</v>
      </c>
      <c r="K75" s="87">
        <v>0</v>
      </c>
      <c r="L75" s="87">
        <v>0</v>
      </c>
      <c r="M75" s="87">
        <v>0</v>
      </c>
      <c r="N75" s="87">
        <v>0</v>
      </c>
      <c r="O75" s="87">
        <v>0</v>
      </c>
      <c r="P75" s="87">
        <v>0</v>
      </c>
      <c r="Q75" s="87">
        <v>0</v>
      </c>
    </row>
    <row r="76" spans="1:17" x14ac:dyDescent="0.25">
      <c r="A76" s="150" t="s">
        <v>86</v>
      </c>
      <c r="B76" s="87">
        <v>0</v>
      </c>
      <c r="C76" s="87">
        <v>7.8802395681396142E-3</v>
      </c>
      <c r="D76" s="87">
        <v>5.368423452537378E-3</v>
      </c>
      <c r="E76" s="87">
        <v>0</v>
      </c>
      <c r="F76" s="87">
        <v>1.4593093181196714E-2</v>
      </c>
      <c r="G76" s="87">
        <v>1.9387651671799091E-2</v>
      </c>
      <c r="H76" s="87">
        <v>1.382551974802859E-2</v>
      </c>
      <c r="I76" s="87">
        <v>1.1844752701508868E-2</v>
      </c>
      <c r="J76" s="87">
        <v>1.0335206666959484E-2</v>
      </c>
      <c r="K76" s="87">
        <v>1.2948427516153685E-3</v>
      </c>
      <c r="L76" s="87">
        <v>6.7185917789120125E-4</v>
      </c>
      <c r="M76" s="87">
        <v>6.3130178671248478E-4</v>
      </c>
      <c r="N76" s="87">
        <v>6.3893561137740246E-4</v>
      </c>
      <c r="O76" s="87">
        <v>6.4136742799491794E-4</v>
      </c>
      <c r="P76" s="87">
        <v>7.0085914050715167E-4</v>
      </c>
      <c r="Q76" s="87">
        <v>1.3641835758446057E-3</v>
      </c>
    </row>
    <row r="77" spans="1:17" x14ac:dyDescent="0.25">
      <c r="A77" s="150" t="s">
        <v>22</v>
      </c>
      <c r="B77" s="87">
        <v>2.9810554723745383E-2</v>
      </c>
      <c r="C77" s="87">
        <v>0.11785433474345963</v>
      </c>
      <c r="D77" s="87">
        <v>0</v>
      </c>
      <c r="E77" s="87">
        <v>0.23661629616108093</v>
      </c>
      <c r="F77" s="87">
        <v>0.28018350769849548</v>
      </c>
      <c r="G77" s="87">
        <v>1.9387945823405639E-2</v>
      </c>
      <c r="H77" s="87">
        <v>4.1424351809744707E-2</v>
      </c>
      <c r="I77" s="87">
        <v>1.7777835170809986E-2</v>
      </c>
      <c r="J77" s="87">
        <v>2.5817284509694807E-2</v>
      </c>
      <c r="K77" s="87">
        <v>1.8126245643040967E-2</v>
      </c>
      <c r="L77" s="87">
        <v>2.1499977217847979E-2</v>
      </c>
      <c r="M77" s="87">
        <v>2.0832645362545307E-2</v>
      </c>
      <c r="N77" s="87">
        <v>4.4086671507598665E-2</v>
      </c>
      <c r="O77" s="87">
        <v>6.9902022160543351E-2</v>
      </c>
      <c r="P77" s="87">
        <v>6.412722892134165E-2</v>
      </c>
      <c r="Q77" s="87">
        <v>5.9680236986548861E-2</v>
      </c>
    </row>
    <row r="78" spans="1:17" x14ac:dyDescent="0.25">
      <c r="A78" s="299" t="s">
        <v>264</v>
      </c>
      <c r="B78" s="298">
        <v>5.3675107706713163</v>
      </c>
      <c r="C78" s="298">
        <v>5.8287111008924413</v>
      </c>
      <c r="D78" s="298">
        <v>8.0450111457135307</v>
      </c>
      <c r="E78" s="298">
        <v>6.4856573022996047</v>
      </c>
      <c r="F78" s="298">
        <v>5.5121546522190901</v>
      </c>
      <c r="G78" s="298">
        <v>5.8353441578859329</v>
      </c>
      <c r="H78" s="298">
        <v>5.1507925698351595</v>
      </c>
      <c r="I78" s="298">
        <v>4.9440972638212521</v>
      </c>
      <c r="J78" s="298">
        <v>4.2931787495466889</v>
      </c>
      <c r="K78" s="298">
        <v>3.7874513215524153</v>
      </c>
      <c r="L78" s="298">
        <v>3.3080917929811893</v>
      </c>
      <c r="M78" s="298">
        <v>3.321170223178266</v>
      </c>
      <c r="N78" s="298">
        <v>3.8762394014609804</v>
      </c>
      <c r="O78" s="298">
        <v>3.7492575443810687</v>
      </c>
      <c r="P78" s="298">
        <v>3.7119842417613338</v>
      </c>
      <c r="Q78" s="298">
        <v>3.6446178704912859</v>
      </c>
    </row>
    <row r="79" spans="1:17" x14ac:dyDescent="0.25">
      <c r="A79" s="243" t="s">
        <v>258</v>
      </c>
      <c r="B79" s="278">
        <v>58.565049069693899</v>
      </c>
      <c r="C79" s="278">
        <v>42.064217077288099</v>
      </c>
      <c r="D79" s="278">
        <v>36.155112448260638</v>
      </c>
      <c r="E79" s="278">
        <v>2.2701710841482199</v>
      </c>
      <c r="F79" s="278">
        <v>4.6473628975913392</v>
      </c>
      <c r="G79" s="278">
        <v>5.5663524633934252</v>
      </c>
      <c r="H79" s="278">
        <v>7.4000624079590214</v>
      </c>
      <c r="I79" s="278">
        <v>9.8695135883225724</v>
      </c>
      <c r="J79" s="278">
        <v>16.206774615144937</v>
      </c>
      <c r="K79" s="278">
        <v>14.430374848449654</v>
      </c>
      <c r="L79" s="278">
        <v>17.702075527029695</v>
      </c>
      <c r="M79" s="278">
        <v>13.992052237845353</v>
      </c>
      <c r="N79" s="278">
        <v>17.215677264675413</v>
      </c>
      <c r="O79" s="278">
        <v>16.90091424756724</v>
      </c>
      <c r="P79" s="278">
        <v>22.592861962223587</v>
      </c>
      <c r="Q79" s="278">
        <v>20.482469192407645</v>
      </c>
    </row>
    <row r="81" spans="1:17" ht="12.75" x14ac:dyDescent="0.25">
      <c r="A81" s="98" t="s">
        <v>84</v>
      </c>
      <c r="B81" s="297"/>
      <c r="C81" s="297"/>
      <c r="D81" s="297"/>
      <c r="E81" s="297"/>
      <c r="F81" s="297"/>
      <c r="G81" s="297"/>
      <c r="H81" s="297"/>
      <c r="I81" s="297"/>
      <c r="J81" s="297"/>
      <c r="K81" s="297"/>
      <c r="L81" s="297"/>
      <c r="M81" s="297"/>
      <c r="N81" s="297"/>
      <c r="O81" s="297"/>
      <c r="P81" s="297"/>
      <c r="Q81" s="297"/>
    </row>
    <row r="83" spans="1:17" x14ac:dyDescent="0.25">
      <c r="A83" s="78" t="s">
        <v>8</v>
      </c>
      <c r="B83" s="77">
        <f t="shared" ref="B83:Q83" si="0">SUM(B$84:B$88,B$90:B$92,B$94:B$96,B$97,B$99:B$103,B$105:B$108)</f>
        <v>0.99999999999999989</v>
      </c>
      <c r="C83" s="77">
        <f t="shared" si="0"/>
        <v>1</v>
      </c>
      <c r="D83" s="77">
        <f t="shared" si="0"/>
        <v>0.99999999999999978</v>
      </c>
      <c r="E83" s="77">
        <f t="shared" si="0"/>
        <v>0.99999999999999989</v>
      </c>
      <c r="F83" s="77">
        <f t="shared" si="0"/>
        <v>1</v>
      </c>
      <c r="G83" s="77">
        <f t="shared" si="0"/>
        <v>1</v>
      </c>
      <c r="H83" s="77">
        <f t="shared" si="0"/>
        <v>1</v>
      </c>
      <c r="I83" s="77">
        <f t="shared" si="0"/>
        <v>0.99999999999999978</v>
      </c>
      <c r="J83" s="77">
        <f t="shared" si="0"/>
        <v>1</v>
      </c>
      <c r="K83" s="77">
        <f t="shared" si="0"/>
        <v>1</v>
      </c>
      <c r="L83" s="77">
        <f t="shared" si="0"/>
        <v>1</v>
      </c>
      <c r="M83" s="77">
        <f t="shared" si="0"/>
        <v>1</v>
      </c>
      <c r="N83" s="77">
        <f t="shared" si="0"/>
        <v>1</v>
      </c>
      <c r="O83" s="77">
        <f t="shared" si="0"/>
        <v>1</v>
      </c>
      <c r="P83" s="77">
        <f t="shared" si="0"/>
        <v>1</v>
      </c>
      <c r="Q83" s="77">
        <f t="shared" si="0"/>
        <v>1</v>
      </c>
    </row>
    <row r="84" spans="1:17" x14ac:dyDescent="0.25">
      <c r="A84" s="132" t="s">
        <v>83</v>
      </c>
      <c r="B84" s="203">
        <f t="shared" ref="B84:Q84" si="1">IF(B$6=0,0,B$6/B$5)</f>
        <v>1.5196197857549741E-2</v>
      </c>
      <c r="C84" s="203">
        <f t="shared" si="1"/>
        <v>1.5196197857549743E-2</v>
      </c>
      <c r="D84" s="203">
        <f t="shared" si="1"/>
        <v>1.5196197857549738E-2</v>
      </c>
      <c r="E84" s="203">
        <f t="shared" si="1"/>
        <v>1.5196197857549741E-2</v>
      </c>
      <c r="F84" s="203">
        <f t="shared" si="1"/>
        <v>1.5196197857549743E-2</v>
      </c>
      <c r="G84" s="203">
        <f t="shared" si="1"/>
        <v>1.5196197857549743E-2</v>
      </c>
      <c r="H84" s="203">
        <f t="shared" si="1"/>
        <v>1.5196197857549743E-2</v>
      </c>
      <c r="I84" s="203">
        <f t="shared" si="1"/>
        <v>1.5196197857549738E-2</v>
      </c>
      <c r="J84" s="203">
        <f t="shared" si="1"/>
        <v>1.5196197857549741E-2</v>
      </c>
      <c r="K84" s="203">
        <f t="shared" si="1"/>
        <v>1.5196197857549741E-2</v>
      </c>
      <c r="L84" s="203">
        <f t="shared" si="1"/>
        <v>1.5196197857549741E-2</v>
      </c>
      <c r="M84" s="203">
        <f t="shared" si="1"/>
        <v>1.5196197857549739E-2</v>
      </c>
      <c r="N84" s="203">
        <f t="shared" si="1"/>
        <v>1.5196197857549743E-2</v>
      </c>
      <c r="O84" s="203">
        <f t="shared" si="1"/>
        <v>1.5196197857549745E-2</v>
      </c>
      <c r="P84" s="203">
        <f t="shared" si="1"/>
        <v>1.5196197857549741E-2</v>
      </c>
      <c r="Q84" s="203">
        <f t="shared" si="1"/>
        <v>1.5196197857549739E-2</v>
      </c>
    </row>
    <row r="85" spans="1:17" x14ac:dyDescent="0.25">
      <c r="A85" s="76" t="s">
        <v>82</v>
      </c>
      <c r="B85" s="202">
        <f t="shared" ref="B85:Q85" si="2">IF(B$7=0,0,B$7/B$5)</f>
        <v>1.77288975004747E-2</v>
      </c>
      <c r="C85" s="202">
        <f t="shared" si="2"/>
        <v>1.7728897500474704E-2</v>
      </c>
      <c r="D85" s="202">
        <f t="shared" si="2"/>
        <v>1.7728897500474697E-2</v>
      </c>
      <c r="E85" s="202">
        <f t="shared" si="2"/>
        <v>1.77288975004747E-2</v>
      </c>
      <c r="F85" s="202">
        <f t="shared" si="2"/>
        <v>1.77288975004747E-2</v>
      </c>
      <c r="G85" s="202">
        <f t="shared" si="2"/>
        <v>1.7728897500474704E-2</v>
      </c>
      <c r="H85" s="202">
        <f t="shared" si="2"/>
        <v>1.7728897500474704E-2</v>
      </c>
      <c r="I85" s="202">
        <f t="shared" si="2"/>
        <v>1.7728897500474697E-2</v>
      </c>
      <c r="J85" s="202">
        <f t="shared" si="2"/>
        <v>1.77288975004747E-2</v>
      </c>
      <c r="K85" s="202">
        <f t="shared" si="2"/>
        <v>1.77288975004747E-2</v>
      </c>
      <c r="L85" s="202">
        <f t="shared" si="2"/>
        <v>1.77288975004747E-2</v>
      </c>
      <c r="M85" s="202">
        <f t="shared" si="2"/>
        <v>1.77288975004747E-2</v>
      </c>
      <c r="N85" s="202">
        <f t="shared" si="2"/>
        <v>1.7728897500474704E-2</v>
      </c>
      <c r="O85" s="202">
        <f t="shared" si="2"/>
        <v>1.7728897500474704E-2</v>
      </c>
      <c r="P85" s="202">
        <f t="shared" si="2"/>
        <v>1.77288975004747E-2</v>
      </c>
      <c r="Q85" s="202">
        <f t="shared" si="2"/>
        <v>1.77288975004747E-2</v>
      </c>
    </row>
    <row r="86" spans="1:17" x14ac:dyDescent="0.25">
      <c r="A86" s="76" t="s">
        <v>81</v>
      </c>
      <c r="B86" s="202">
        <f t="shared" ref="B86:Q86" si="3">IF(B$8=0,0,B$8/B$5)</f>
        <v>4.0523194286799305E-2</v>
      </c>
      <c r="C86" s="202">
        <f t="shared" si="3"/>
        <v>4.0523194286799305E-2</v>
      </c>
      <c r="D86" s="202">
        <f t="shared" si="3"/>
        <v>4.0523194286799298E-2</v>
      </c>
      <c r="E86" s="202">
        <f t="shared" si="3"/>
        <v>4.0523194286799305E-2</v>
      </c>
      <c r="F86" s="202">
        <f t="shared" si="3"/>
        <v>4.0523194286799298E-2</v>
      </c>
      <c r="G86" s="202">
        <f t="shared" si="3"/>
        <v>4.0523194286799305E-2</v>
      </c>
      <c r="H86" s="202">
        <f t="shared" si="3"/>
        <v>4.0523194286799312E-2</v>
      </c>
      <c r="I86" s="202">
        <f t="shared" si="3"/>
        <v>4.0523194286799298E-2</v>
      </c>
      <c r="J86" s="202">
        <f t="shared" si="3"/>
        <v>4.0523194286799305E-2</v>
      </c>
      <c r="K86" s="202">
        <f t="shared" si="3"/>
        <v>4.0523194286799305E-2</v>
      </c>
      <c r="L86" s="202">
        <f t="shared" si="3"/>
        <v>4.0523194286799305E-2</v>
      </c>
      <c r="M86" s="202">
        <f t="shared" si="3"/>
        <v>4.0523194286799305E-2</v>
      </c>
      <c r="N86" s="202">
        <f t="shared" si="3"/>
        <v>4.0523194286799319E-2</v>
      </c>
      <c r="O86" s="202">
        <f t="shared" si="3"/>
        <v>4.0523194286799312E-2</v>
      </c>
      <c r="P86" s="202">
        <f t="shared" si="3"/>
        <v>4.0523194286799305E-2</v>
      </c>
      <c r="Q86" s="202">
        <f t="shared" si="3"/>
        <v>4.0523194286799305E-2</v>
      </c>
    </row>
    <row r="87" spans="1:17" x14ac:dyDescent="0.25">
      <c r="A87" s="76" t="s">
        <v>80</v>
      </c>
      <c r="B87" s="202">
        <f t="shared" ref="B87:Q87" si="4">IF(B$9=0,0,B$9/B$5)</f>
        <v>3.0392395715099482E-2</v>
      </c>
      <c r="C87" s="202">
        <f t="shared" si="4"/>
        <v>3.0392395715099486E-2</v>
      </c>
      <c r="D87" s="202">
        <f t="shared" si="4"/>
        <v>3.0392395715099475E-2</v>
      </c>
      <c r="E87" s="202">
        <f t="shared" si="4"/>
        <v>3.0392395715099482E-2</v>
      </c>
      <c r="F87" s="202">
        <f t="shared" si="4"/>
        <v>3.0392395715099486E-2</v>
      </c>
      <c r="G87" s="202">
        <f t="shared" si="4"/>
        <v>3.0392395715099486E-2</v>
      </c>
      <c r="H87" s="202">
        <f t="shared" si="4"/>
        <v>3.0392395715099486E-2</v>
      </c>
      <c r="I87" s="202">
        <f t="shared" si="4"/>
        <v>3.0392395715099475E-2</v>
      </c>
      <c r="J87" s="202">
        <f t="shared" si="4"/>
        <v>3.0392395715099482E-2</v>
      </c>
      <c r="K87" s="202">
        <f t="shared" si="4"/>
        <v>3.0392395715099482E-2</v>
      </c>
      <c r="L87" s="202">
        <f t="shared" si="4"/>
        <v>3.0392395715099482E-2</v>
      </c>
      <c r="M87" s="202">
        <f t="shared" si="4"/>
        <v>3.0392395715099479E-2</v>
      </c>
      <c r="N87" s="202">
        <f t="shared" si="4"/>
        <v>3.0392395715099486E-2</v>
      </c>
      <c r="O87" s="202">
        <f t="shared" si="4"/>
        <v>3.0392395715099489E-2</v>
      </c>
      <c r="P87" s="202">
        <f t="shared" si="4"/>
        <v>3.0392395715099482E-2</v>
      </c>
      <c r="Q87" s="202">
        <f t="shared" si="4"/>
        <v>3.0392395715099479E-2</v>
      </c>
    </row>
    <row r="88" spans="1:17" x14ac:dyDescent="0.25">
      <c r="A88" s="129" t="s">
        <v>79</v>
      </c>
      <c r="B88" s="201">
        <f t="shared" ref="B88:Q88" si="5">IF(B$10=0,0,B$10/B$5)</f>
        <v>2.0261597143399653E-2</v>
      </c>
      <c r="C88" s="201">
        <f t="shared" si="5"/>
        <v>2.0261597143399653E-2</v>
      </c>
      <c r="D88" s="201">
        <f t="shared" si="5"/>
        <v>2.0261597143399649E-2</v>
      </c>
      <c r="E88" s="201">
        <f t="shared" si="5"/>
        <v>2.0261597143399653E-2</v>
      </c>
      <c r="F88" s="201">
        <f t="shared" si="5"/>
        <v>2.0261597143399649E-2</v>
      </c>
      <c r="G88" s="201">
        <f t="shared" si="5"/>
        <v>2.0261597143399649E-2</v>
      </c>
      <c r="H88" s="201">
        <f t="shared" si="5"/>
        <v>2.0261597143399653E-2</v>
      </c>
      <c r="I88" s="201">
        <f t="shared" si="5"/>
        <v>2.0261597143399649E-2</v>
      </c>
      <c r="J88" s="201">
        <f t="shared" si="5"/>
        <v>2.0261597143399653E-2</v>
      </c>
      <c r="K88" s="201">
        <f t="shared" si="5"/>
        <v>2.0261597143399653E-2</v>
      </c>
      <c r="L88" s="201">
        <f t="shared" si="5"/>
        <v>2.0261597143399653E-2</v>
      </c>
      <c r="M88" s="201">
        <f t="shared" si="5"/>
        <v>2.0261597143399653E-2</v>
      </c>
      <c r="N88" s="201">
        <f t="shared" si="5"/>
        <v>2.0261597143399659E-2</v>
      </c>
      <c r="O88" s="201">
        <f t="shared" si="5"/>
        <v>2.0261597143399656E-2</v>
      </c>
      <c r="P88" s="201">
        <f t="shared" si="5"/>
        <v>2.0261597143399653E-2</v>
      </c>
      <c r="Q88" s="201">
        <f t="shared" si="5"/>
        <v>2.0261597143399653E-2</v>
      </c>
    </row>
    <row r="89" spans="1:17" x14ac:dyDescent="0.25">
      <c r="A89" s="127" t="s">
        <v>263</v>
      </c>
      <c r="B89" s="200">
        <f t="shared" ref="B89:Q89" si="6">IF(B$15=0,0,B$15/B$5)</f>
        <v>5.9890442221995008E-2</v>
      </c>
      <c r="C89" s="200">
        <f t="shared" si="6"/>
        <v>5.9890442221995022E-2</v>
      </c>
      <c r="D89" s="200">
        <f t="shared" si="6"/>
        <v>5.9890442221995001E-2</v>
      </c>
      <c r="E89" s="200">
        <f t="shared" si="6"/>
        <v>3.8713136500479979E-2</v>
      </c>
      <c r="F89" s="200">
        <f t="shared" si="6"/>
        <v>5.9890442221995015E-2</v>
      </c>
      <c r="G89" s="200">
        <f t="shared" si="6"/>
        <v>5.9890442221995015E-2</v>
      </c>
      <c r="H89" s="200">
        <f t="shared" si="6"/>
        <v>5.9890442221995029E-2</v>
      </c>
      <c r="I89" s="200">
        <f t="shared" si="6"/>
        <v>5.9890442221995008E-2</v>
      </c>
      <c r="J89" s="200">
        <f t="shared" si="6"/>
        <v>5.9890442221995008E-2</v>
      </c>
      <c r="K89" s="200">
        <f t="shared" si="6"/>
        <v>5.9890442221995008E-2</v>
      </c>
      <c r="L89" s="200">
        <f t="shared" si="6"/>
        <v>5.9890442221995008E-2</v>
      </c>
      <c r="M89" s="200">
        <f t="shared" si="6"/>
        <v>5.9890442221995022E-2</v>
      </c>
      <c r="N89" s="200">
        <f t="shared" si="6"/>
        <v>5.9890442221995029E-2</v>
      </c>
      <c r="O89" s="200">
        <f t="shared" si="6"/>
        <v>5.9890442221995022E-2</v>
      </c>
      <c r="P89" s="200">
        <f t="shared" si="6"/>
        <v>5.9890442221995008E-2</v>
      </c>
      <c r="Q89" s="200">
        <f t="shared" si="6"/>
        <v>5.9890442221995015E-2</v>
      </c>
    </row>
    <row r="90" spans="1:17" x14ac:dyDescent="0.25">
      <c r="A90" s="142" t="s">
        <v>277</v>
      </c>
      <c r="B90" s="199">
        <f t="shared" ref="B90:Q90" si="7">IF(B$16=0,0,B$16/B$5)</f>
        <v>2.9945221110997504E-2</v>
      </c>
      <c r="C90" s="199">
        <f t="shared" si="7"/>
        <v>2.9945221110997514E-2</v>
      </c>
      <c r="D90" s="199">
        <f t="shared" si="7"/>
        <v>2.99452211109975E-2</v>
      </c>
      <c r="E90" s="199">
        <f t="shared" si="7"/>
        <v>1.935656825023999E-2</v>
      </c>
      <c r="F90" s="199">
        <f t="shared" si="7"/>
        <v>2.9945221110997507E-2</v>
      </c>
      <c r="G90" s="199">
        <f t="shared" si="7"/>
        <v>2.9945221110997511E-2</v>
      </c>
      <c r="H90" s="199">
        <f t="shared" si="7"/>
        <v>2.9945221110997514E-2</v>
      </c>
      <c r="I90" s="199">
        <f t="shared" si="7"/>
        <v>2.9945221110997504E-2</v>
      </c>
      <c r="J90" s="199">
        <f t="shared" si="7"/>
        <v>2.9945221110997507E-2</v>
      </c>
      <c r="K90" s="199">
        <f t="shared" si="7"/>
        <v>2.9945221110997504E-2</v>
      </c>
      <c r="L90" s="199">
        <f t="shared" si="7"/>
        <v>2.9945221110997504E-2</v>
      </c>
      <c r="M90" s="199">
        <f t="shared" si="7"/>
        <v>2.9945221110997507E-2</v>
      </c>
      <c r="N90" s="199">
        <f t="shared" si="7"/>
        <v>2.9945221110997514E-2</v>
      </c>
      <c r="O90" s="199">
        <f t="shared" si="7"/>
        <v>2.9945221110997511E-2</v>
      </c>
      <c r="P90" s="199">
        <f t="shared" si="7"/>
        <v>2.9945221110997504E-2</v>
      </c>
      <c r="Q90" s="199">
        <f t="shared" si="7"/>
        <v>2.9945221110997507E-2</v>
      </c>
    </row>
    <row r="91" spans="1:17" x14ac:dyDescent="0.25">
      <c r="A91" s="142" t="s">
        <v>276</v>
      </c>
      <c r="B91" s="199">
        <f t="shared" ref="B91:Q91" si="8">IF(B$22=0,0,B$22/B$5)</f>
        <v>2.9928319228583761E-2</v>
      </c>
      <c r="C91" s="199">
        <f t="shared" si="8"/>
        <v>2.9927992894279994E-2</v>
      </c>
      <c r="D91" s="199">
        <f t="shared" si="8"/>
        <v>2.9928711292080874E-2</v>
      </c>
      <c r="E91" s="199">
        <f t="shared" si="8"/>
        <v>1.9344868626709186E-2</v>
      </c>
      <c r="F91" s="199">
        <f t="shared" si="8"/>
        <v>2.9928722230250417E-2</v>
      </c>
      <c r="G91" s="199">
        <f t="shared" si="8"/>
        <v>2.9929237869827926E-2</v>
      </c>
      <c r="H91" s="199">
        <f t="shared" si="8"/>
        <v>2.9929179114490886E-2</v>
      </c>
      <c r="I91" s="199">
        <f t="shared" si="8"/>
        <v>2.9929613822051459E-2</v>
      </c>
      <c r="J91" s="199">
        <f t="shared" si="8"/>
        <v>2.9929073966277409E-2</v>
      </c>
      <c r="K91" s="199">
        <f t="shared" si="8"/>
        <v>2.9929613822051455E-2</v>
      </c>
      <c r="L91" s="199">
        <f t="shared" si="8"/>
        <v>2.9929613822051459E-2</v>
      </c>
      <c r="M91" s="199">
        <f t="shared" si="8"/>
        <v>2.9928885051982386E-2</v>
      </c>
      <c r="N91" s="199">
        <f t="shared" si="8"/>
        <v>2.992893970964975E-2</v>
      </c>
      <c r="O91" s="199">
        <f t="shared" si="8"/>
        <v>2.9929613822051462E-2</v>
      </c>
      <c r="P91" s="199">
        <f t="shared" si="8"/>
        <v>2.9928827596606002E-2</v>
      </c>
      <c r="Q91" s="199">
        <f t="shared" si="8"/>
        <v>2.9929613822051462E-2</v>
      </c>
    </row>
    <row r="92" spans="1:17" x14ac:dyDescent="0.25">
      <c r="A92" s="142" t="s">
        <v>275</v>
      </c>
      <c r="B92" s="199">
        <f t="shared" ref="B92:Q92" si="9">IF(B$23=0,0,B$23/B$5)</f>
        <v>1.6901882413744267E-5</v>
      </c>
      <c r="C92" s="199">
        <f t="shared" si="9"/>
        <v>1.722821671751882E-5</v>
      </c>
      <c r="D92" s="199">
        <f t="shared" si="9"/>
        <v>1.6509818916630749E-5</v>
      </c>
      <c r="E92" s="199">
        <f t="shared" si="9"/>
        <v>1.1699623530803337E-5</v>
      </c>
      <c r="F92" s="199">
        <f t="shared" si="9"/>
        <v>1.6498880747092669E-5</v>
      </c>
      <c r="G92" s="199">
        <f t="shared" si="9"/>
        <v>1.5983241169586427E-5</v>
      </c>
      <c r="H92" s="199">
        <f t="shared" si="9"/>
        <v>1.6041996506626688E-5</v>
      </c>
      <c r="I92" s="199">
        <f t="shared" si="9"/>
        <v>1.5607288946046907E-5</v>
      </c>
      <c r="J92" s="199">
        <f t="shared" si="9"/>
        <v>1.6147144720096167E-5</v>
      </c>
      <c r="K92" s="199">
        <f t="shared" si="9"/>
        <v>1.5607288946046809E-5</v>
      </c>
      <c r="L92" s="199">
        <f t="shared" si="9"/>
        <v>1.5607288946046917E-5</v>
      </c>
      <c r="M92" s="199">
        <f t="shared" si="9"/>
        <v>1.6336059015123101E-5</v>
      </c>
      <c r="N92" s="199">
        <f t="shared" si="9"/>
        <v>1.6281401347761468E-5</v>
      </c>
      <c r="O92" s="199">
        <f t="shared" si="9"/>
        <v>1.5607288946046832E-5</v>
      </c>
      <c r="P92" s="199">
        <f t="shared" si="9"/>
        <v>1.6393514391502247E-5</v>
      </c>
      <c r="Q92" s="199">
        <f t="shared" si="9"/>
        <v>1.5607288946046917E-5</v>
      </c>
    </row>
    <row r="93" spans="1:17" x14ac:dyDescent="0.25">
      <c r="A93" s="127" t="s">
        <v>262</v>
      </c>
      <c r="B93" s="200">
        <f t="shared" ref="B93:Q93" si="10">IF(B$24=0,0,B$24/B$5)</f>
        <v>4.9908701851662518E-2</v>
      </c>
      <c r="C93" s="200">
        <f t="shared" si="10"/>
        <v>4.9908701851662518E-2</v>
      </c>
      <c r="D93" s="200">
        <f t="shared" si="10"/>
        <v>4.9908701851662504E-2</v>
      </c>
      <c r="E93" s="200">
        <f t="shared" si="10"/>
        <v>4.9908701851662525E-2</v>
      </c>
      <c r="F93" s="200">
        <f t="shared" si="10"/>
        <v>4.9908701851662511E-2</v>
      </c>
      <c r="G93" s="200">
        <f t="shared" si="10"/>
        <v>4.9908701851662525E-2</v>
      </c>
      <c r="H93" s="200">
        <f t="shared" si="10"/>
        <v>4.9908701851662525E-2</v>
      </c>
      <c r="I93" s="200">
        <f t="shared" si="10"/>
        <v>4.9908701851662525E-2</v>
      </c>
      <c r="J93" s="200">
        <f t="shared" si="10"/>
        <v>4.9908701851662497E-2</v>
      </c>
      <c r="K93" s="200">
        <f t="shared" si="10"/>
        <v>4.9908701851662497E-2</v>
      </c>
      <c r="L93" s="200">
        <f t="shared" si="10"/>
        <v>4.9908701851662511E-2</v>
      </c>
      <c r="M93" s="200">
        <f t="shared" si="10"/>
        <v>4.9908701851662511E-2</v>
      </c>
      <c r="N93" s="200">
        <f t="shared" si="10"/>
        <v>4.9908701851662511E-2</v>
      </c>
      <c r="O93" s="200">
        <f t="shared" si="10"/>
        <v>4.9908701851662525E-2</v>
      </c>
      <c r="P93" s="200">
        <f t="shared" si="10"/>
        <v>4.9908701851662525E-2</v>
      </c>
      <c r="Q93" s="200">
        <f t="shared" si="10"/>
        <v>4.9908701851662518E-2</v>
      </c>
    </row>
    <row r="94" spans="1:17" x14ac:dyDescent="0.25">
      <c r="A94" s="142" t="s">
        <v>274</v>
      </c>
      <c r="B94" s="199">
        <f t="shared" ref="B94:Q94" si="11">IF(B$25=0,0,B$25/B$5)</f>
        <v>3.7599216928299331E-2</v>
      </c>
      <c r="C94" s="199">
        <f t="shared" si="11"/>
        <v>3.6783381168862983E-2</v>
      </c>
      <c r="D94" s="199">
        <f t="shared" si="11"/>
        <v>3.8579375671083105E-2</v>
      </c>
      <c r="E94" s="199">
        <f t="shared" si="11"/>
        <v>4.0016211274894152E-2</v>
      </c>
      <c r="F94" s="199">
        <f t="shared" si="11"/>
        <v>3.8606721094928333E-2</v>
      </c>
      <c r="G94" s="199">
        <f t="shared" si="11"/>
        <v>3.9895820038693963E-2</v>
      </c>
      <c r="H94" s="199">
        <f t="shared" si="11"/>
        <v>3.9748931696093316E-2</v>
      </c>
      <c r="I94" s="199">
        <f t="shared" si="11"/>
        <v>4.0835700597542761E-2</v>
      </c>
      <c r="J94" s="199">
        <f t="shared" si="11"/>
        <v>3.9486061162419581E-2</v>
      </c>
      <c r="K94" s="199">
        <f t="shared" si="11"/>
        <v>4.0835700597542983E-2</v>
      </c>
      <c r="L94" s="199">
        <f t="shared" si="11"/>
        <v>4.0835700597542733E-2</v>
      </c>
      <c r="M94" s="199">
        <f t="shared" si="11"/>
        <v>3.9013775424852258E-2</v>
      </c>
      <c r="N94" s="199">
        <f t="shared" si="11"/>
        <v>3.9150419593256339E-2</v>
      </c>
      <c r="O94" s="199">
        <f t="shared" si="11"/>
        <v>4.0835700597542941E-2</v>
      </c>
      <c r="P94" s="199">
        <f t="shared" si="11"/>
        <v>3.8870136983904395E-2</v>
      </c>
      <c r="Q94" s="199">
        <f t="shared" si="11"/>
        <v>4.0835700597542712E-2</v>
      </c>
    </row>
    <row r="95" spans="1:17" x14ac:dyDescent="0.25">
      <c r="A95" s="142" t="s">
        <v>273</v>
      </c>
      <c r="B95" s="199">
        <f t="shared" ref="B95:Q95" si="12">IF(B$31=0,0,B$31/B$5)</f>
        <v>1.2241877393708201E-2</v>
      </c>
      <c r="C95" s="199">
        <f t="shared" si="12"/>
        <v>1.305640781592946E-2</v>
      </c>
      <c r="D95" s="199">
        <f t="shared" si="12"/>
        <v>1.1263286904912876E-2</v>
      </c>
      <c r="E95" s="199">
        <f t="shared" si="12"/>
        <v>9.8456920826451542E-3</v>
      </c>
      <c r="F95" s="199">
        <f t="shared" si="12"/>
        <v>1.1235985233745806E-2</v>
      </c>
      <c r="G95" s="199">
        <f t="shared" si="12"/>
        <v>9.9489488482902132E-3</v>
      </c>
      <c r="H95" s="199">
        <f t="shared" si="12"/>
        <v>1.0095602169542705E-2</v>
      </c>
      <c r="I95" s="199">
        <f t="shared" si="12"/>
        <v>9.0105720983355824E-3</v>
      </c>
      <c r="J95" s="199">
        <f t="shared" si="12"/>
        <v>1.0358052110362533E-2</v>
      </c>
      <c r="K95" s="199">
        <f t="shared" si="12"/>
        <v>9.0105720983353326E-3</v>
      </c>
      <c r="L95" s="199">
        <f t="shared" si="12"/>
        <v>9.010572098335598E-3</v>
      </c>
      <c r="M95" s="199">
        <f t="shared" si="12"/>
        <v>1.082958219074975E-2</v>
      </c>
      <c r="N95" s="199">
        <f t="shared" si="12"/>
        <v>1.069315665301512E-2</v>
      </c>
      <c r="O95" s="199">
        <f t="shared" si="12"/>
        <v>9.0105720983353951E-3</v>
      </c>
      <c r="P95" s="199">
        <f t="shared" si="12"/>
        <v>1.0972990810192117E-2</v>
      </c>
      <c r="Q95" s="199">
        <f t="shared" si="12"/>
        <v>9.0105720983356188E-3</v>
      </c>
    </row>
    <row r="96" spans="1:17" x14ac:dyDescent="0.25">
      <c r="A96" s="142" t="s">
        <v>272</v>
      </c>
      <c r="B96" s="199">
        <f t="shared" ref="B96:Q96" si="13">IF(B$32=0,0,B$32/B$5)</f>
        <v>6.7607529654977095E-5</v>
      </c>
      <c r="C96" s="199">
        <f t="shared" si="13"/>
        <v>6.8912866870075282E-5</v>
      </c>
      <c r="D96" s="199">
        <f t="shared" si="13"/>
        <v>6.6039275666523052E-5</v>
      </c>
      <c r="E96" s="199">
        <f t="shared" si="13"/>
        <v>4.6798494123213376E-5</v>
      </c>
      <c r="F96" s="199">
        <f t="shared" si="13"/>
        <v>6.599552298837069E-5</v>
      </c>
      <c r="G96" s="199">
        <f t="shared" si="13"/>
        <v>6.393296467834572E-5</v>
      </c>
      <c r="H96" s="199">
        <f t="shared" si="13"/>
        <v>6.4167986026506766E-5</v>
      </c>
      <c r="I96" s="199">
        <f t="shared" si="13"/>
        <v>6.2429155784187641E-5</v>
      </c>
      <c r="J96" s="199">
        <f t="shared" si="13"/>
        <v>6.458857888038468E-5</v>
      </c>
      <c r="K96" s="199">
        <f t="shared" si="13"/>
        <v>6.2429155784187248E-5</v>
      </c>
      <c r="L96" s="199">
        <f t="shared" si="13"/>
        <v>6.2429155784187669E-5</v>
      </c>
      <c r="M96" s="199">
        <f t="shared" si="13"/>
        <v>6.5344236060492405E-5</v>
      </c>
      <c r="N96" s="199">
        <f t="shared" si="13"/>
        <v>6.5125605391045898E-5</v>
      </c>
      <c r="O96" s="199">
        <f t="shared" si="13"/>
        <v>6.2429155784187357E-5</v>
      </c>
      <c r="P96" s="199">
        <f t="shared" si="13"/>
        <v>6.5574057566009013E-5</v>
      </c>
      <c r="Q96" s="199">
        <f t="shared" si="13"/>
        <v>6.2429155784187709E-5</v>
      </c>
    </row>
    <row r="97" spans="1:17" x14ac:dyDescent="0.25">
      <c r="A97" s="127" t="s">
        <v>261</v>
      </c>
      <c r="B97" s="200">
        <f t="shared" ref="B97:Q97" si="14">IF(B$33=0,0,B$33/B$5)</f>
        <v>0.28570592430254488</v>
      </c>
      <c r="C97" s="200">
        <f t="shared" si="14"/>
        <v>0.3871873884110526</v>
      </c>
      <c r="D97" s="200">
        <f t="shared" si="14"/>
        <v>0.46197717637344682</v>
      </c>
      <c r="E97" s="200">
        <f t="shared" si="14"/>
        <v>0.59699115702368621</v>
      </c>
      <c r="F97" s="200">
        <f t="shared" si="14"/>
        <v>0.56226900144422409</v>
      </c>
      <c r="G97" s="200">
        <f t="shared" si="14"/>
        <v>0.55922559548605222</v>
      </c>
      <c r="H97" s="200">
        <f t="shared" si="14"/>
        <v>0.54596371707450042</v>
      </c>
      <c r="I97" s="200">
        <f t="shared" si="14"/>
        <v>0.53059336632449494</v>
      </c>
      <c r="J97" s="200">
        <f t="shared" si="14"/>
        <v>0.48173060945096008</v>
      </c>
      <c r="K97" s="200">
        <f t="shared" si="14"/>
        <v>0.48076798308166846</v>
      </c>
      <c r="L97" s="200">
        <f t="shared" si="14"/>
        <v>0.43843448769235616</v>
      </c>
      <c r="M97" s="200">
        <f t="shared" si="14"/>
        <v>0.46969933165756234</v>
      </c>
      <c r="N97" s="200">
        <f t="shared" si="14"/>
        <v>0.46342671606971569</v>
      </c>
      <c r="O97" s="200">
        <f t="shared" si="14"/>
        <v>0.46160085468169809</v>
      </c>
      <c r="P97" s="200">
        <f t="shared" si="14"/>
        <v>0.41823540535766723</v>
      </c>
      <c r="Q97" s="200">
        <f t="shared" si="14"/>
        <v>0.43105121533333518</v>
      </c>
    </row>
    <row r="98" spans="1:17" x14ac:dyDescent="0.25">
      <c r="A98" s="127" t="s">
        <v>260</v>
      </c>
      <c r="B98" s="200">
        <f t="shared" ref="B98:Q98" si="15">IF(B$44=0,0,B$44/B$5)</f>
        <v>9.4826533518158757E-2</v>
      </c>
      <c r="C98" s="200">
        <f t="shared" si="15"/>
        <v>9.482653351815877E-2</v>
      </c>
      <c r="D98" s="200">
        <f t="shared" si="15"/>
        <v>9.4826533518158743E-2</v>
      </c>
      <c r="E98" s="200">
        <f t="shared" si="15"/>
        <v>9.482653351815877E-2</v>
      </c>
      <c r="F98" s="200">
        <f t="shared" si="15"/>
        <v>9.4826533518158757E-2</v>
      </c>
      <c r="G98" s="200">
        <f t="shared" si="15"/>
        <v>9.482653351815877E-2</v>
      </c>
      <c r="H98" s="200">
        <f t="shared" si="15"/>
        <v>9.4826533518158798E-2</v>
      </c>
      <c r="I98" s="200">
        <f t="shared" si="15"/>
        <v>9.482653351815877E-2</v>
      </c>
      <c r="J98" s="200">
        <f t="shared" si="15"/>
        <v>9.482653351815877E-2</v>
      </c>
      <c r="K98" s="200">
        <f t="shared" si="15"/>
        <v>9.482653351815877E-2</v>
      </c>
      <c r="L98" s="200">
        <f t="shared" si="15"/>
        <v>9.4826533518158757E-2</v>
      </c>
      <c r="M98" s="200">
        <f t="shared" si="15"/>
        <v>9.4826533518158784E-2</v>
      </c>
      <c r="N98" s="200">
        <f t="shared" si="15"/>
        <v>9.4826533518158798E-2</v>
      </c>
      <c r="O98" s="200">
        <f t="shared" si="15"/>
        <v>9.482653351815877E-2</v>
      </c>
      <c r="P98" s="200">
        <f t="shared" si="15"/>
        <v>9.4826533518158784E-2</v>
      </c>
      <c r="Q98" s="200">
        <f t="shared" si="15"/>
        <v>9.4826533518158784E-2</v>
      </c>
    </row>
    <row r="99" spans="1:17" x14ac:dyDescent="0.25">
      <c r="A99" s="142" t="s">
        <v>271</v>
      </c>
      <c r="B99" s="199">
        <f t="shared" ref="B99:Q99" si="16">IF(B$45=0,0,B$45/B$5)</f>
        <v>4.2671940083171447E-2</v>
      </c>
      <c r="C99" s="199">
        <f t="shared" si="16"/>
        <v>4.2671940083171454E-2</v>
      </c>
      <c r="D99" s="199">
        <f t="shared" si="16"/>
        <v>4.267194008317144E-2</v>
      </c>
      <c r="E99" s="199">
        <f t="shared" si="16"/>
        <v>4.2671940083171447E-2</v>
      </c>
      <c r="F99" s="199">
        <f t="shared" si="16"/>
        <v>4.2671940083171447E-2</v>
      </c>
      <c r="G99" s="199">
        <f t="shared" si="16"/>
        <v>4.2671940083171447E-2</v>
      </c>
      <c r="H99" s="199">
        <f t="shared" si="16"/>
        <v>4.2671940083171454E-2</v>
      </c>
      <c r="I99" s="199">
        <f t="shared" si="16"/>
        <v>4.267194008317144E-2</v>
      </c>
      <c r="J99" s="199">
        <f t="shared" si="16"/>
        <v>4.2671940083171447E-2</v>
      </c>
      <c r="K99" s="199">
        <f t="shared" si="16"/>
        <v>4.2671940083171447E-2</v>
      </c>
      <c r="L99" s="199">
        <f t="shared" si="16"/>
        <v>4.2671940083171447E-2</v>
      </c>
      <c r="M99" s="199">
        <f t="shared" si="16"/>
        <v>4.2671940083171447E-2</v>
      </c>
      <c r="N99" s="199">
        <f t="shared" si="16"/>
        <v>4.2671940083171454E-2</v>
      </c>
      <c r="O99" s="199">
        <f t="shared" si="16"/>
        <v>4.2671940083171454E-2</v>
      </c>
      <c r="P99" s="199">
        <f t="shared" si="16"/>
        <v>4.2671940083171447E-2</v>
      </c>
      <c r="Q99" s="199">
        <f t="shared" si="16"/>
        <v>4.2671940083171447E-2</v>
      </c>
    </row>
    <row r="100" spans="1:17" x14ac:dyDescent="0.25">
      <c r="A100" s="142" t="s">
        <v>270</v>
      </c>
      <c r="B100" s="199">
        <f t="shared" ref="B100:Q100" si="17">IF(B$51=0,0,B$51/B$5)</f>
        <v>4.3051246217244085E-2</v>
      </c>
      <c r="C100" s="199">
        <f t="shared" si="17"/>
        <v>4.3051246217244078E-2</v>
      </c>
      <c r="D100" s="199">
        <f t="shared" si="17"/>
        <v>4.3051246217244071E-2</v>
      </c>
      <c r="E100" s="199">
        <f t="shared" si="17"/>
        <v>4.3051246217244071E-2</v>
      </c>
      <c r="F100" s="199">
        <f t="shared" si="17"/>
        <v>4.3051246217244071E-2</v>
      </c>
      <c r="G100" s="199">
        <f t="shared" si="17"/>
        <v>4.3051246217244085E-2</v>
      </c>
      <c r="H100" s="199">
        <f t="shared" si="17"/>
        <v>4.3051246217244085E-2</v>
      </c>
      <c r="I100" s="199">
        <f t="shared" si="17"/>
        <v>4.3051246217244078E-2</v>
      </c>
      <c r="J100" s="199">
        <f t="shared" si="17"/>
        <v>4.3051246217244085E-2</v>
      </c>
      <c r="K100" s="199">
        <f t="shared" si="17"/>
        <v>4.3051246217244071E-2</v>
      </c>
      <c r="L100" s="199">
        <f t="shared" si="17"/>
        <v>4.3051246217244078E-2</v>
      </c>
      <c r="M100" s="199">
        <f t="shared" si="17"/>
        <v>4.3051246217244092E-2</v>
      </c>
      <c r="N100" s="199">
        <f t="shared" si="17"/>
        <v>4.3051246217244085E-2</v>
      </c>
      <c r="O100" s="199">
        <f t="shared" si="17"/>
        <v>4.3051246217244085E-2</v>
      </c>
      <c r="P100" s="199">
        <f t="shared" si="17"/>
        <v>4.3051246217244078E-2</v>
      </c>
      <c r="Q100" s="199">
        <f t="shared" si="17"/>
        <v>4.3051246217244085E-2</v>
      </c>
    </row>
    <row r="101" spans="1:17" x14ac:dyDescent="0.25">
      <c r="A101" s="142" t="s">
        <v>269</v>
      </c>
      <c r="B101" s="199">
        <f t="shared" ref="B101:Q101" si="18">IF(B$62=0,0,B$62/B$5)</f>
        <v>2.8447960055447631E-3</v>
      </c>
      <c r="C101" s="199">
        <f t="shared" si="18"/>
        <v>2.8447960055447636E-3</v>
      </c>
      <c r="D101" s="199">
        <f t="shared" si="18"/>
        <v>2.8447960055447627E-3</v>
      </c>
      <c r="E101" s="199">
        <f t="shared" si="18"/>
        <v>2.8447960055447631E-3</v>
      </c>
      <c r="F101" s="199">
        <f t="shared" si="18"/>
        <v>2.8447960055447631E-3</v>
      </c>
      <c r="G101" s="199">
        <f t="shared" si="18"/>
        <v>2.8447960055447636E-3</v>
      </c>
      <c r="H101" s="199">
        <f t="shared" si="18"/>
        <v>2.8447960055447636E-3</v>
      </c>
      <c r="I101" s="199">
        <f t="shared" si="18"/>
        <v>2.8447960055447631E-3</v>
      </c>
      <c r="J101" s="199">
        <f t="shared" si="18"/>
        <v>2.8447960055447631E-3</v>
      </c>
      <c r="K101" s="199">
        <f t="shared" si="18"/>
        <v>2.8447960055447631E-3</v>
      </c>
      <c r="L101" s="199">
        <f t="shared" si="18"/>
        <v>2.8447960055447631E-3</v>
      </c>
      <c r="M101" s="199">
        <f t="shared" si="18"/>
        <v>2.8447960055447631E-3</v>
      </c>
      <c r="N101" s="199">
        <f t="shared" si="18"/>
        <v>2.844796005544764E-3</v>
      </c>
      <c r="O101" s="199">
        <f t="shared" si="18"/>
        <v>2.844796005544764E-3</v>
      </c>
      <c r="P101" s="199">
        <f t="shared" si="18"/>
        <v>2.8447960055447631E-3</v>
      </c>
      <c r="Q101" s="199">
        <f t="shared" si="18"/>
        <v>2.8447960055447631E-3</v>
      </c>
    </row>
    <row r="102" spans="1:17" x14ac:dyDescent="0.25">
      <c r="A102" s="142" t="s">
        <v>268</v>
      </c>
      <c r="B102" s="199">
        <f t="shared" ref="B102:Q102" si="19">IF(B$63=0,0,B$63/B$5)</f>
        <v>6.16372467868032E-3</v>
      </c>
      <c r="C102" s="199">
        <f t="shared" si="19"/>
        <v>6.16372467868032E-3</v>
      </c>
      <c r="D102" s="199">
        <f t="shared" si="19"/>
        <v>6.1637246786803183E-3</v>
      </c>
      <c r="E102" s="199">
        <f t="shared" si="19"/>
        <v>6.16372467868032E-3</v>
      </c>
      <c r="F102" s="199">
        <f t="shared" si="19"/>
        <v>6.16372467868032E-3</v>
      </c>
      <c r="G102" s="199">
        <f t="shared" si="19"/>
        <v>6.1637246786803209E-3</v>
      </c>
      <c r="H102" s="199">
        <f t="shared" si="19"/>
        <v>6.1637246786803209E-3</v>
      </c>
      <c r="I102" s="199">
        <f t="shared" si="19"/>
        <v>6.1637246786803192E-3</v>
      </c>
      <c r="J102" s="199">
        <f t="shared" si="19"/>
        <v>6.16372467868032E-3</v>
      </c>
      <c r="K102" s="199">
        <f t="shared" si="19"/>
        <v>6.16372467868032E-3</v>
      </c>
      <c r="L102" s="199">
        <f t="shared" si="19"/>
        <v>6.16372467868032E-3</v>
      </c>
      <c r="M102" s="199">
        <f t="shared" si="19"/>
        <v>6.16372467868032E-3</v>
      </c>
      <c r="N102" s="199">
        <f t="shared" si="19"/>
        <v>6.1637246786803209E-3</v>
      </c>
      <c r="O102" s="199">
        <f t="shared" si="19"/>
        <v>6.1637246786803209E-3</v>
      </c>
      <c r="P102" s="199">
        <f t="shared" si="19"/>
        <v>6.16372467868032E-3</v>
      </c>
      <c r="Q102" s="199">
        <f t="shared" si="19"/>
        <v>6.16372467868032E-3</v>
      </c>
    </row>
    <row r="103" spans="1:17" x14ac:dyDescent="0.25">
      <c r="A103" s="142" t="s">
        <v>267</v>
      </c>
      <c r="B103" s="199">
        <f t="shared" ref="B103:Q103" si="20">IF(B$64=0,0,B$64/B$5)</f>
        <v>9.4826533518158759E-5</v>
      </c>
      <c r="C103" s="199">
        <f t="shared" si="20"/>
        <v>9.48265335181588E-5</v>
      </c>
      <c r="D103" s="199">
        <f t="shared" si="20"/>
        <v>9.4826533518158759E-5</v>
      </c>
      <c r="E103" s="199">
        <f t="shared" si="20"/>
        <v>9.4826533518158773E-5</v>
      </c>
      <c r="F103" s="199">
        <f t="shared" si="20"/>
        <v>9.4826533518158773E-5</v>
      </c>
      <c r="G103" s="199">
        <f t="shared" si="20"/>
        <v>9.4826533518158786E-5</v>
      </c>
      <c r="H103" s="199">
        <f t="shared" si="20"/>
        <v>9.48265335181588E-5</v>
      </c>
      <c r="I103" s="199">
        <f t="shared" si="20"/>
        <v>9.4826533518158759E-5</v>
      </c>
      <c r="J103" s="199">
        <f t="shared" si="20"/>
        <v>9.4826533518158773E-5</v>
      </c>
      <c r="K103" s="199">
        <f t="shared" si="20"/>
        <v>9.4826533518158773E-5</v>
      </c>
      <c r="L103" s="199">
        <f t="shared" si="20"/>
        <v>9.4826533518158773E-5</v>
      </c>
      <c r="M103" s="199">
        <f t="shared" si="20"/>
        <v>9.4826533518158773E-5</v>
      </c>
      <c r="N103" s="199">
        <f t="shared" si="20"/>
        <v>9.48265335181588E-5</v>
      </c>
      <c r="O103" s="199">
        <f t="shared" si="20"/>
        <v>9.48265335181588E-5</v>
      </c>
      <c r="P103" s="199">
        <f t="shared" si="20"/>
        <v>9.4826533518158773E-5</v>
      </c>
      <c r="Q103" s="199">
        <f t="shared" si="20"/>
        <v>9.4826533518158773E-5</v>
      </c>
    </row>
    <row r="104" spans="1:17" x14ac:dyDescent="0.25">
      <c r="A104" s="127" t="s">
        <v>259</v>
      </c>
      <c r="B104" s="200">
        <f t="shared" ref="B104:Q104" si="21">IF(B$65=0,0,B$65/B$5)</f>
        <v>8.5842967184859509E-2</v>
      </c>
      <c r="C104" s="200">
        <f t="shared" si="21"/>
        <v>8.5842967184859523E-2</v>
      </c>
      <c r="D104" s="200">
        <f t="shared" si="21"/>
        <v>8.5842967184859495E-2</v>
      </c>
      <c r="E104" s="200">
        <f t="shared" si="21"/>
        <v>8.5842967184859509E-2</v>
      </c>
      <c r="F104" s="200">
        <f t="shared" si="21"/>
        <v>8.5842967184859509E-2</v>
      </c>
      <c r="G104" s="200">
        <f t="shared" si="21"/>
        <v>8.5842967184859523E-2</v>
      </c>
      <c r="H104" s="200">
        <f t="shared" si="21"/>
        <v>8.5842967184859537E-2</v>
      </c>
      <c r="I104" s="200">
        <f t="shared" si="21"/>
        <v>8.5842967184859495E-2</v>
      </c>
      <c r="J104" s="200">
        <f t="shared" si="21"/>
        <v>8.5842967184859509E-2</v>
      </c>
      <c r="K104" s="200">
        <f t="shared" si="21"/>
        <v>8.5842967184859509E-2</v>
      </c>
      <c r="L104" s="200">
        <f t="shared" si="21"/>
        <v>8.5842967184859509E-2</v>
      </c>
      <c r="M104" s="200">
        <f t="shared" si="21"/>
        <v>8.5842967184859509E-2</v>
      </c>
      <c r="N104" s="200">
        <f t="shared" si="21"/>
        <v>8.5842967184859523E-2</v>
      </c>
      <c r="O104" s="200">
        <f t="shared" si="21"/>
        <v>8.5842967184859523E-2</v>
      </c>
      <c r="P104" s="200">
        <f t="shared" si="21"/>
        <v>8.5842967184859509E-2</v>
      </c>
      <c r="Q104" s="200">
        <f t="shared" si="21"/>
        <v>8.5842967184859509E-2</v>
      </c>
    </row>
    <row r="105" spans="1:17" x14ac:dyDescent="0.25">
      <c r="A105" s="142" t="s">
        <v>266</v>
      </c>
      <c r="B105" s="199">
        <f t="shared" ref="B105:Q105" si="22">IF(B$66=0,0,B$66/B$5)</f>
        <v>5.1505780310915704E-2</v>
      </c>
      <c r="C105" s="199">
        <f t="shared" si="22"/>
        <v>5.1505780310915711E-2</v>
      </c>
      <c r="D105" s="199">
        <f t="shared" si="22"/>
        <v>5.150578031091569E-2</v>
      </c>
      <c r="E105" s="199">
        <f t="shared" si="22"/>
        <v>5.1505780310915704E-2</v>
      </c>
      <c r="F105" s="199">
        <f t="shared" si="22"/>
        <v>5.1505780310915704E-2</v>
      </c>
      <c r="G105" s="199">
        <f t="shared" si="22"/>
        <v>5.1505780310915711E-2</v>
      </c>
      <c r="H105" s="199">
        <f t="shared" si="22"/>
        <v>5.1505780310915718E-2</v>
      </c>
      <c r="I105" s="199">
        <f t="shared" si="22"/>
        <v>5.1505780310915697E-2</v>
      </c>
      <c r="J105" s="199">
        <f t="shared" si="22"/>
        <v>5.1505780310915704E-2</v>
      </c>
      <c r="K105" s="199">
        <f t="shared" si="22"/>
        <v>5.1505780310915704E-2</v>
      </c>
      <c r="L105" s="199">
        <f t="shared" si="22"/>
        <v>5.1505780310915704E-2</v>
      </c>
      <c r="M105" s="199">
        <f t="shared" si="22"/>
        <v>5.1505780310915704E-2</v>
      </c>
      <c r="N105" s="199">
        <f t="shared" si="22"/>
        <v>5.1505780310915718E-2</v>
      </c>
      <c r="O105" s="199">
        <f t="shared" si="22"/>
        <v>5.1505780310915718E-2</v>
      </c>
      <c r="P105" s="199">
        <f t="shared" si="22"/>
        <v>5.1505780310915704E-2</v>
      </c>
      <c r="Q105" s="199">
        <f t="shared" si="22"/>
        <v>5.1505780310915704E-2</v>
      </c>
    </row>
    <row r="106" spans="1:17" x14ac:dyDescent="0.25">
      <c r="A106" s="142" t="s">
        <v>265</v>
      </c>
      <c r="B106" s="199">
        <f t="shared" ref="B106:Q106" si="23">IF(B$67=0,0,B$67/B$5)</f>
        <v>6.8674373747887605E-3</v>
      </c>
      <c r="C106" s="199">
        <f t="shared" si="23"/>
        <v>6.8674373747887596E-3</v>
      </c>
      <c r="D106" s="199">
        <f t="shared" si="23"/>
        <v>6.8674373747887596E-3</v>
      </c>
      <c r="E106" s="199">
        <f t="shared" si="23"/>
        <v>6.8674373747887605E-3</v>
      </c>
      <c r="F106" s="199">
        <f t="shared" si="23"/>
        <v>6.8674373747887605E-3</v>
      </c>
      <c r="G106" s="199">
        <f t="shared" si="23"/>
        <v>6.8674373747887613E-3</v>
      </c>
      <c r="H106" s="199">
        <f t="shared" si="23"/>
        <v>6.8674373747887622E-3</v>
      </c>
      <c r="I106" s="199">
        <f t="shared" si="23"/>
        <v>6.8674373747887587E-3</v>
      </c>
      <c r="J106" s="199">
        <f t="shared" si="23"/>
        <v>6.8674373747887613E-3</v>
      </c>
      <c r="K106" s="199">
        <f t="shared" si="23"/>
        <v>6.8674373747887605E-3</v>
      </c>
      <c r="L106" s="199">
        <f t="shared" si="23"/>
        <v>6.8674373747887631E-3</v>
      </c>
      <c r="M106" s="199">
        <f t="shared" si="23"/>
        <v>6.8674373747887613E-3</v>
      </c>
      <c r="N106" s="199">
        <f t="shared" si="23"/>
        <v>6.8674373747887613E-3</v>
      </c>
      <c r="O106" s="199">
        <f t="shared" si="23"/>
        <v>6.8674373747887605E-3</v>
      </c>
      <c r="P106" s="199">
        <f t="shared" si="23"/>
        <v>6.8674373747887596E-3</v>
      </c>
      <c r="Q106" s="199">
        <f t="shared" si="23"/>
        <v>6.8674373747887613E-3</v>
      </c>
    </row>
    <row r="107" spans="1:17" x14ac:dyDescent="0.25">
      <c r="A107" s="142" t="s">
        <v>264</v>
      </c>
      <c r="B107" s="199">
        <f t="shared" ref="B107:Q107" si="24">IF(B$78=0,0,B$78/B$5)</f>
        <v>2.7469749499155049E-2</v>
      </c>
      <c r="C107" s="199">
        <f t="shared" si="24"/>
        <v>2.7469749499155049E-2</v>
      </c>
      <c r="D107" s="199">
        <f t="shared" si="24"/>
        <v>2.7469749499155042E-2</v>
      </c>
      <c r="E107" s="199">
        <f t="shared" si="24"/>
        <v>2.7469749499155045E-2</v>
      </c>
      <c r="F107" s="199">
        <f t="shared" si="24"/>
        <v>2.7469749499155045E-2</v>
      </c>
      <c r="G107" s="199">
        <f t="shared" si="24"/>
        <v>2.7469749499155049E-2</v>
      </c>
      <c r="H107" s="199">
        <f t="shared" si="24"/>
        <v>2.7469749499155049E-2</v>
      </c>
      <c r="I107" s="199">
        <f t="shared" si="24"/>
        <v>2.7469749499155042E-2</v>
      </c>
      <c r="J107" s="199">
        <f t="shared" si="24"/>
        <v>2.7469749499155045E-2</v>
      </c>
      <c r="K107" s="199">
        <f t="shared" si="24"/>
        <v>2.7469749499155045E-2</v>
      </c>
      <c r="L107" s="199">
        <f t="shared" si="24"/>
        <v>2.7469749499155045E-2</v>
      </c>
      <c r="M107" s="199">
        <f t="shared" si="24"/>
        <v>2.7469749499155045E-2</v>
      </c>
      <c r="N107" s="199">
        <f t="shared" si="24"/>
        <v>2.7469749499155049E-2</v>
      </c>
      <c r="O107" s="199">
        <f t="shared" si="24"/>
        <v>2.7469749499155052E-2</v>
      </c>
      <c r="P107" s="199">
        <f t="shared" si="24"/>
        <v>2.7469749499155045E-2</v>
      </c>
      <c r="Q107" s="199">
        <f t="shared" si="24"/>
        <v>2.7469749499155045E-2</v>
      </c>
    </row>
    <row r="108" spans="1:17" x14ac:dyDescent="0.25">
      <c r="A108" s="72" t="s">
        <v>258</v>
      </c>
      <c r="B108" s="71">
        <f t="shared" ref="B108:Q108" si="25">IF(B$79=0,0,B$79/B$5)</f>
        <v>0.2997231484174564</v>
      </c>
      <c r="C108" s="71">
        <f t="shared" si="25"/>
        <v>0.19824168430894867</v>
      </c>
      <c r="D108" s="71">
        <f t="shared" si="25"/>
        <v>0.12345189634655443</v>
      </c>
      <c r="E108" s="71">
        <f t="shared" si="25"/>
        <v>9.6152214178300208E-3</v>
      </c>
      <c r="F108" s="71">
        <f t="shared" si="25"/>
        <v>2.3160071275777277E-2</v>
      </c>
      <c r="G108" s="71">
        <f t="shared" si="25"/>
        <v>2.6203477233949116E-2</v>
      </c>
      <c r="H108" s="71">
        <f t="shared" si="25"/>
        <v>3.9465355645500966E-2</v>
      </c>
      <c r="I108" s="71">
        <f t="shared" si="25"/>
        <v>5.4835706395506223E-2</v>
      </c>
      <c r="J108" s="71">
        <f t="shared" si="25"/>
        <v>0.10369846326904138</v>
      </c>
      <c r="K108" s="71">
        <f t="shared" si="25"/>
        <v>0.10466108963833283</v>
      </c>
      <c r="L108" s="71">
        <f t="shared" si="25"/>
        <v>0.1469945850276452</v>
      </c>
      <c r="M108" s="71">
        <f t="shared" si="25"/>
        <v>0.11572974106243905</v>
      </c>
      <c r="N108" s="71">
        <f t="shared" si="25"/>
        <v>0.12200235665028568</v>
      </c>
      <c r="O108" s="71">
        <f t="shared" si="25"/>
        <v>0.12382821803830332</v>
      </c>
      <c r="P108" s="71">
        <f t="shared" si="25"/>
        <v>0.1671936673623341</v>
      </c>
      <c r="Q108" s="71">
        <f t="shared" si="25"/>
        <v>0.15437785738666615</v>
      </c>
    </row>
    <row r="110" spans="1:17" ht="12.75" x14ac:dyDescent="0.25">
      <c r="A110" s="98" t="s">
        <v>20</v>
      </c>
      <c r="B110" s="297"/>
      <c r="C110" s="297"/>
      <c r="D110" s="297"/>
      <c r="E110" s="297"/>
      <c r="F110" s="297"/>
      <c r="G110" s="297"/>
      <c r="H110" s="297"/>
      <c r="I110" s="297"/>
      <c r="J110" s="297"/>
      <c r="K110" s="297"/>
      <c r="L110" s="297"/>
      <c r="M110" s="297"/>
      <c r="N110" s="297"/>
      <c r="O110" s="297"/>
      <c r="P110" s="297"/>
      <c r="Q110" s="297"/>
    </row>
    <row r="112" spans="1:17" x14ac:dyDescent="0.25">
      <c r="A112" s="78" t="s">
        <v>8</v>
      </c>
      <c r="B112" s="230">
        <f t="shared" ref="B112:Q112" si="26">SUM(B$113:B$123)</f>
        <v>124.1593673355404</v>
      </c>
      <c r="C112" s="230">
        <f t="shared" si="26"/>
        <v>126.11896464544449</v>
      </c>
      <c r="D112" s="230">
        <f t="shared" si="26"/>
        <v>124.50477825064364</v>
      </c>
      <c r="E112" s="230">
        <f t="shared" si="26"/>
        <v>126.71228127435214</v>
      </c>
      <c r="F112" s="230">
        <f t="shared" si="26"/>
        <v>125.18611630994397</v>
      </c>
      <c r="G112" s="230">
        <f t="shared" si="26"/>
        <v>126.50023364300179</v>
      </c>
      <c r="H112" s="230">
        <f t="shared" si="26"/>
        <v>126.27020460344741</v>
      </c>
      <c r="I112" s="230">
        <f t="shared" si="26"/>
        <v>125.52138666502594</v>
      </c>
      <c r="J112" s="230">
        <f t="shared" si="26"/>
        <v>124.62201818958276</v>
      </c>
      <c r="K112" s="230">
        <f t="shared" si="26"/>
        <v>124.45616820624075</v>
      </c>
      <c r="L112" s="230">
        <f t="shared" si="26"/>
        <v>123.71194503153161</v>
      </c>
      <c r="M112" s="230">
        <f t="shared" si="26"/>
        <v>124.48614968648228</v>
      </c>
      <c r="N112" s="230">
        <f t="shared" si="26"/>
        <v>122.13112764128229</v>
      </c>
      <c r="O112" s="230">
        <f t="shared" si="26"/>
        <v>116.19068661341018</v>
      </c>
      <c r="P112" s="230">
        <f t="shared" si="26"/>
        <v>115.78738146949821</v>
      </c>
      <c r="Q112" s="230">
        <f t="shared" si="26"/>
        <v>116.10304381933639</v>
      </c>
    </row>
    <row r="113" spans="1:17" x14ac:dyDescent="0.25">
      <c r="A113" s="132" t="s">
        <v>83</v>
      </c>
      <c r="B113" s="275">
        <f>IF(B$6=0,0,B$6/FBT!B$5*1000)</f>
        <v>1.8867503118990705</v>
      </c>
      <c r="C113" s="275">
        <f>IF(C$6=0,0,C$6/FBT!C$5*1000)</f>
        <v>1.9165287403414955</v>
      </c>
      <c r="D113" s="275">
        <f>IF(D$6=0,0,D$6/FBT!D$5*1000)</f>
        <v>1.8919992445071363</v>
      </c>
      <c r="E113" s="275">
        <f>IF(E$6=0,0,E$6/FBT!E$5*1000)</f>
        <v>1.9255448972265501</v>
      </c>
      <c r="F113" s="275">
        <f>IF(F$6=0,0,F$6/FBT!F$5*1000)</f>
        <v>1.9023529924641436</v>
      </c>
      <c r="G113" s="275">
        <f>IF(G$6=0,0,G$6/FBT!G$5*1000)</f>
        <v>1.9223225794653258</v>
      </c>
      <c r="H113" s="275">
        <f>IF(H$6=0,0,H$6/FBT!H$5*1000)</f>
        <v>1.9188270126672751</v>
      </c>
      <c r="I113" s="275">
        <f>IF(I$6=0,0,I$6/FBT!I$5*1000)</f>
        <v>1.9074478271157396</v>
      </c>
      <c r="J113" s="275">
        <f>IF(J$6=0,0,J$6/FBT!J$5*1000)</f>
        <v>1.8937808458160625</v>
      </c>
      <c r="K113" s="275">
        <f>IF(K$6=0,0,K$6/FBT!K$5*1000)</f>
        <v>1.891260556654526</v>
      </c>
      <c r="L113" s="275">
        <f>IF(L$6=0,0,L$6/FBT!L$5*1000)</f>
        <v>1.8799511940414722</v>
      </c>
      <c r="M113" s="275">
        <f>IF(M$6=0,0,M$6/FBT!M$5*1000)</f>
        <v>1.8917161611603379</v>
      </c>
      <c r="N113" s="275">
        <f>IF(N$6=0,0,N$6/FBT!N$5*1000)</f>
        <v>1.8559287802025877</v>
      </c>
      <c r="O113" s="275">
        <f>IF(O$6=0,0,O$6/FBT!O$5*1000)</f>
        <v>1.7656566629819377</v>
      </c>
      <c r="P113" s="275">
        <f>IF(P$6=0,0,P$6/FBT!P$5*1000)</f>
        <v>1.7595279582180834</v>
      </c>
      <c r="Q113" s="275">
        <f>IF(Q$6=0,0,Q$6/FBT!Q$5*1000)</f>
        <v>1.7643248257424033</v>
      </c>
    </row>
    <row r="114" spans="1:17" x14ac:dyDescent="0.25">
      <c r="A114" s="76" t="s">
        <v>82</v>
      </c>
      <c r="B114" s="274">
        <f>IF(B$7=0,0,B$7/FBT!B$5*1000)</f>
        <v>2.2012086972155824</v>
      </c>
      <c r="C114" s="274">
        <f>IF(C$7=0,0,C$7/FBT!C$5*1000)</f>
        <v>2.2359501970650784</v>
      </c>
      <c r="D114" s="274">
        <f>IF(D$7=0,0,D$7/FBT!D$5*1000)</f>
        <v>2.2073324519249931</v>
      </c>
      <c r="E114" s="274">
        <f>IF(E$7=0,0,E$7/FBT!E$5*1000)</f>
        <v>2.2464690467643087</v>
      </c>
      <c r="F114" s="274">
        <f>IF(F$7=0,0,F$7/FBT!F$5*1000)</f>
        <v>2.2194118245415013</v>
      </c>
      <c r="G114" s="274">
        <f>IF(G$7=0,0,G$7/FBT!G$5*1000)</f>
        <v>2.2427096760428804</v>
      </c>
      <c r="H114" s="274">
        <f>IF(H$7=0,0,H$7/FBT!H$5*1000)</f>
        <v>2.2386315147784881</v>
      </c>
      <c r="I114" s="274">
        <f>IF(I$7=0,0,I$7/FBT!I$5*1000)</f>
        <v>2.2253557983016967</v>
      </c>
      <c r="J114" s="274">
        <f>IF(J$7=0,0,J$7/FBT!J$5*1000)</f>
        <v>2.2094109867854068</v>
      </c>
      <c r="K114" s="274">
        <f>IF(K$7=0,0,K$7/FBT!K$5*1000)</f>
        <v>2.2064706494302802</v>
      </c>
      <c r="L114" s="274">
        <f>IF(L$7=0,0,L$7/FBT!L$5*1000)</f>
        <v>2.1932763930483845</v>
      </c>
      <c r="M114" s="274">
        <f>IF(M$7=0,0,M$7/FBT!M$5*1000)</f>
        <v>2.2070021880203949</v>
      </c>
      <c r="N114" s="274">
        <f>IF(N$7=0,0,N$7/FBT!N$5*1000)</f>
        <v>2.1652502435696857</v>
      </c>
      <c r="O114" s="274">
        <f>IF(O$7=0,0,O$7/FBT!O$5*1000)</f>
        <v>2.059932773478927</v>
      </c>
      <c r="P114" s="274">
        <f>IF(P$7=0,0,P$7/FBT!P$5*1000)</f>
        <v>2.0527826179210975</v>
      </c>
      <c r="Q114" s="274">
        <f>IF(Q$7=0,0,Q$7/FBT!Q$5*1000)</f>
        <v>2.0583789633661378</v>
      </c>
    </row>
    <row r="115" spans="1:17" x14ac:dyDescent="0.25">
      <c r="A115" s="76" t="s">
        <v>81</v>
      </c>
      <c r="B115" s="274">
        <f>IF(B$8=0,0,B$8/FBT!B$5*1000)</f>
        <v>5.0313341650641874</v>
      </c>
      <c r="C115" s="274">
        <f>IF(C$8=0,0,C$8/FBT!C$5*1000)</f>
        <v>5.1107433075773203</v>
      </c>
      <c r="D115" s="274">
        <f>IF(D$8=0,0,D$8/FBT!D$5*1000)</f>
        <v>5.0453313186856956</v>
      </c>
      <c r="E115" s="274">
        <f>IF(E$8=0,0,E$8/FBT!E$5*1000)</f>
        <v>5.1347863926041333</v>
      </c>
      <c r="F115" s="274">
        <f>IF(F$8=0,0,F$8/FBT!F$5*1000)</f>
        <v>5.072941313237715</v>
      </c>
      <c r="G115" s="274">
        <f>IF(G$8=0,0,G$8/FBT!G$5*1000)</f>
        <v>5.1261935452408673</v>
      </c>
      <c r="H115" s="274">
        <f>IF(H$8=0,0,H$8/FBT!H$5*1000)</f>
        <v>5.1168720337793996</v>
      </c>
      <c r="I115" s="274">
        <f>IF(I$8=0,0,I$8/FBT!I$5*1000)</f>
        <v>5.0865275389753055</v>
      </c>
      <c r="J115" s="274">
        <f>IF(J$8=0,0,J$8/FBT!J$5*1000)</f>
        <v>5.0500822555094995</v>
      </c>
      <c r="K115" s="274">
        <f>IF(K$8=0,0,K$8/FBT!K$5*1000)</f>
        <v>5.0433614844120687</v>
      </c>
      <c r="L115" s="274">
        <f>IF(L$8=0,0,L$8/FBT!L$5*1000)</f>
        <v>5.0132031841105915</v>
      </c>
      <c r="M115" s="274">
        <f>IF(M$8=0,0,M$8/FBT!M$5*1000)</f>
        <v>5.0445764297609008</v>
      </c>
      <c r="N115" s="274">
        <f>IF(N$8=0,0,N$8/FBT!N$5*1000)</f>
        <v>4.9491434138735668</v>
      </c>
      <c r="O115" s="274">
        <f>IF(O$8=0,0,O$8/FBT!O$5*1000)</f>
        <v>4.7084177679518326</v>
      </c>
      <c r="P115" s="274">
        <f>IF(P$8=0,0,P$8/FBT!P$5*1000)</f>
        <v>4.6920745552482215</v>
      </c>
      <c r="Q115" s="274">
        <f>IF(Q$8=0,0,Q$8/FBT!Q$5*1000)</f>
        <v>4.7048662019797423</v>
      </c>
    </row>
    <row r="116" spans="1:17" x14ac:dyDescent="0.25">
      <c r="A116" s="76" t="s">
        <v>80</v>
      </c>
      <c r="B116" s="274">
        <f>IF(B$9=0,0,B$9/FBT!B$5*1000)</f>
        <v>3.773500623798141</v>
      </c>
      <c r="C116" s="274">
        <f>IF(C$9=0,0,C$9/FBT!C$5*1000)</f>
        <v>3.8330574806829909</v>
      </c>
      <c r="D116" s="274">
        <f>IF(D$9=0,0,D$9/FBT!D$5*1000)</f>
        <v>3.7839984890142726</v>
      </c>
      <c r="E116" s="274">
        <f>IF(E$9=0,0,E$9/FBT!E$5*1000)</f>
        <v>3.8510897944531002</v>
      </c>
      <c r="F116" s="274">
        <f>IF(F$9=0,0,F$9/FBT!F$5*1000)</f>
        <v>3.8047059849282872</v>
      </c>
      <c r="G116" s="274">
        <f>IF(G$9=0,0,G$9/FBT!G$5*1000)</f>
        <v>3.8446451589306516</v>
      </c>
      <c r="H116" s="274">
        <f>IF(H$9=0,0,H$9/FBT!H$5*1000)</f>
        <v>3.8376540253345501</v>
      </c>
      <c r="I116" s="274">
        <f>IF(I$9=0,0,I$9/FBT!I$5*1000)</f>
        <v>3.8148956542314791</v>
      </c>
      <c r="J116" s="274">
        <f>IF(J$9=0,0,J$9/FBT!J$5*1000)</f>
        <v>3.7875616916321251</v>
      </c>
      <c r="K116" s="274">
        <f>IF(K$9=0,0,K$9/FBT!K$5*1000)</f>
        <v>3.7825211133090519</v>
      </c>
      <c r="L116" s="274">
        <f>IF(L$9=0,0,L$9/FBT!L$5*1000)</f>
        <v>3.7599023880829443</v>
      </c>
      <c r="M116" s="274">
        <f>IF(M$9=0,0,M$9/FBT!M$5*1000)</f>
        <v>3.7834323223206758</v>
      </c>
      <c r="N116" s="274">
        <f>IF(N$9=0,0,N$9/FBT!N$5*1000)</f>
        <v>3.7118575604051753</v>
      </c>
      <c r="O116" s="274">
        <f>IF(O$9=0,0,O$9/FBT!O$5*1000)</f>
        <v>3.5313133259638754</v>
      </c>
      <c r="P116" s="274">
        <f>IF(P$9=0,0,P$9/FBT!P$5*1000)</f>
        <v>3.5190559164361668</v>
      </c>
      <c r="Q116" s="274">
        <f>IF(Q$9=0,0,Q$9/FBT!Q$5*1000)</f>
        <v>3.5286496514848067</v>
      </c>
    </row>
    <row r="117" spans="1:17" x14ac:dyDescent="0.25">
      <c r="A117" s="129" t="s">
        <v>79</v>
      </c>
      <c r="B117" s="273">
        <f>IF(B$10=0,0,B$10/FBT!B$5*1000)</f>
        <v>2.5156670825320937</v>
      </c>
      <c r="C117" s="273">
        <f>IF(C$10=0,0,C$10/FBT!C$5*1000)</f>
        <v>2.5553716537886602</v>
      </c>
      <c r="D117" s="273">
        <f>IF(D$10=0,0,D$10/FBT!D$5*1000)</f>
        <v>2.5226656593428478</v>
      </c>
      <c r="E117" s="273">
        <f>IF(E$10=0,0,E$10/FBT!E$5*1000)</f>
        <v>2.5673931963020666</v>
      </c>
      <c r="F117" s="273">
        <f>IF(F$10=0,0,F$10/FBT!F$5*1000)</f>
        <v>2.5364706566188575</v>
      </c>
      <c r="G117" s="273">
        <f>IF(G$10=0,0,G$10/FBT!G$5*1000)</f>
        <v>2.5630967726204332</v>
      </c>
      <c r="H117" s="273">
        <f>IF(H$10=0,0,H$10/FBT!H$5*1000)</f>
        <v>2.5584360168896998</v>
      </c>
      <c r="I117" s="273">
        <f>IF(I$10=0,0,I$10/FBT!I$5*1000)</f>
        <v>2.5432637694876528</v>
      </c>
      <c r="J117" s="273">
        <f>IF(J$10=0,0,J$10/FBT!J$5*1000)</f>
        <v>2.5250411277547498</v>
      </c>
      <c r="K117" s="273">
        <f>IF(K$10=0,0,K$10/FBT!K$5*1000)</f>
        <v>2.5216807422060343</v>
      </c>
      <c r="L117" s="273">
        <f>IF(L$10=0,0,L$10/FBT!L$5*1000)</f>
        <v>2.5066015920552958</v>
      </c>
      <c r="M117" s="273">
        <f>IF(M$10=0,0,M$10/FBT!M$5*1000)</f>
        <v>2.5222882148804504</v>
      </c>
      <c r="N117" s="273">
        <f>IF(N$10=0,0,N$10/FBT!N$5*1000)</f>
        <v>2.4745717069367834</v>
      </c>
      <c r="O117" s="273">
        <f>IF(O$10=0,0,O$10/FBT!O$5*1000)</f>
        <v>2.3542088839759163</v>
      </c>
      <c r="P117" s="273">
        <f>IF(P$10=0,0,P$10/FBT!P$5*1000)</f>
        <v>2.3460372776241107</v>
      </c>
      <c r="Q117" s="273">
        <f>IF(Q$10=0,0,Q$10/FBT!Q$5*1000)</f>
        <v>2.3524331009898711</v>
      </c>
    </row>
    <row r="118" spans="1:17" x14ac:dyDescent="0.25">
      <c r="A118" s="127" t="s">
        <v>263</v>
      </c>
      <c r="B118" s="296">
        <f>IF(B$15=0,0,B$15/FBT!B$5*1000)</f>
        <v>7.4359594157286377</v>
      </c>
      <c r="C118" s="296">
        <f>IF(C$15=0,0,C$15/FBT!C$5*1000)</f>
        <v>7.5533205651958264</v>
      </c>
      <c r="D118" s="296">
        <f>IF(D$15=0,0,D$15/FBT!D$5*1000)</f>
        <v>7.4566462281824739</v>
      </c>
      <c r="E118" s="296">
        <f>IF(E$15=0,0,E$15/FBT!E$5*1000)</f>
        <v>4.9054298412612072</v>
      </c>
      <c r="F118" s="296">
        <f>IF(F$15=0,0,F$15/FBT!F$5*1000)</f>
        <v>7.4974518658566485</v>
      </c>
      <c r="G118" s="296">
        <f>IF(G$15=0,0,G$15/FBT!G$5*1000)</f>
        <v>7.5761549340650678</v>
      </c>
      <c r="H118" s="296">
        <f>IF(H$15=0,0,H$15/FBT!H$5*1000)</f>
        <v>7.5623783931622572</v>
      </c>
      <c r="I118" s="296">
        <f>IF(I$15=0,0,I$15/FBT!I$5*1000)</f>
        <v>7.5175313556864314</v>
      </c>
      <c r="J118" s="296">
        <f>IF(J$15=0,0,J$15/FBT!J$5*1000)</f>
        <v>7.4636677799716171</v>
      </c>
      <c r="K118" s="296">
        <f>IF(K$15=0,0,K$15/FBT!K$5*1000)</f>
        <v>7.453734951126755</v>
      </c>
      <c r="L118" s="296">
        <f>IF(L$15=0,0,L$15/FBT!L$5*1000)</f>
        <v>7.4091630960815671</v>
      </c>
      <c r="M118" s="296">
        <f>IF(M$15=0,0,M$15/FBT!M$5*1000)</f>
        <v>7.4555305552368898</v>
      </c>
      <c r="N118" s="296">
        <f>IF(N$15=0,0,N$15/FBT!N$5*1000)</f>
        <v>7.3144872435073145</v>
      </c>
      <c r="O118" s="296">
        <f>IF(O$15=0,0,O$15/FBT!O$5*1000)</f>
        <v>6.9587116033543719</v>
      </c>
      <c r="P118" s="296">
        <f>IF(P$15=0,0,P$15/FBT!P$5*1000)</f>
        <v>6.9345574799350782</v>
      </c>
      <c r="Q118" s="296">
        <f>IF(Q$15=0,0,Q$15/FBT!Q$5*1000)</f>
        <v>6.9534626376597224</v>
      </c>
    </row>
    <row r="119" spans="1:17" x14ac:dyDescent="0.25">
      <c r="A119" s="127" t="s">
        <v>262</v>
      </c>
      <c r="B119" s="296">
        <f>IF(B$24=0,0,B$24/FBT!B$5*1000)</f>
        <v>6.1966328464405329</v>
      </c>
      <c r="C119" s="296">
        <f>IF(C$24=0,0,C$24/FBT!C$5*1000)</f>
        <v>6.2944338043298558</v>
      </c>
      <c r="D119" s="296">
        <f>IF(D$24=0,0,D$24/FBT!D$5*1000)</f>
        <v>6.2138718568187281</v>
      </c>
      <c r="E119" s="296">
        <f>IF(E$24=0,0,E$24/FBT!E$5*1000)</f>
        <v>6.3240454670656421</v>
      </c>
      <c r="F119" s="296">
        <f>IF(F$24=0,0,F$24/FBT!F$5*1000)</f>
        <v>6.2478765548805395</v>
      </c>
      <c r="G119" s="296">
        <f>IF(G$24=0,0,G$24/FBT!G$5*1000)</f>
        <v>6.3134624450542249</v>
      </c>
      <c r="H119" s="296">
        <f>IF(H$24=0,0,H$24/FBT!H$5*1000)</f>
        <v>6.3019819943018813</v>
      </c>
      <c r="I119" s="296">
        <f>IF(I$24=0,0,I$24/FBT!I$5*1000)</f>
        <v>6.2646094630720297</v>
      </c>
      <c r="J119" s="296">
        <f>IF(J$24=0,0,J$24/FBT!J$5*1000)</f>
        <v>6.219723149976347</v>
      </c>
      <c r="K119" s="296">
        <f>IF(K$24=0,0,K$24/FBT!K$5*1000)</f>
        <v>6.2114457926056277</v>
      </c>
      <c r="L119" s="296">
        <f>IF(L$24=0,0,L$24/FBT!L$5*1000)</f>
        <v>6.1743025800679732</v>
      </c>
      <c r="M119" s="296">
        <f>IF(M$24=0,0,M$24/FBT!M$5*1000)</f>
        <v>6.2129421293640741</v>
      </c>
      <c r="N119" s="296">
        <f>IF(N$24=0,0,N$24/FBT!N$5*1000)</f>
        <v>6.0954060362560938</v>
      </c>
      <c r="O119" s="296">
        <f>IF(O$24=0,0,O$24/FBT!O$5*1000)</f>
        <v>5.7989263361286438</v>
      </c>
      <c r="P119" s="296">
        <f>IF(P$24=0,0,P$24/FBT!P$5*1000)</f>
        <v>5.7787978999459</v>
      </c>
      <c r="Q119" s="296">
        <f>IF(Q$24=0,0,Q$24/FBT!Q$5*1000)</f>
        <v>5.794552198049769</v>
      </c>
    </row>
    <row r="120" spans="1:17" x14ac:dyDescent="0.25">
      <c r="A120" s="127" t="s">
        <v>261</v>
      </c>
      <c r="B120" s="296">
        <f>IF(B$33=0,0,B$33/FBT!B$5*1000)</f>
        <v>35.473066805419769</v>
      </c>
      <c r="C120" s="296">
        <f>IF(C$33=0,0,C$33/FBT!C$5*1000)</f>
        <v>48.831672550175533</v>
      </c>
      <c r="D120" s="296">
        <f>IF(D$33=0,0,D$33/FBT!D$5*1000)</f>
        <v>57.518365901234489</v>
      </c>
      <c r="E120" s="296">
        <f>IF(E$33=0,0,E$33/FBT!E$5*1000)</f>
        <v>75.646111407086252</v>
      </c>
      <c r="F120" s="296">
        <f>IF(F$33=0,0,F$33/FBT!F$5*1000)</f>
        <v>70.388272612272687</v>
      </c>
      <c r="G120" s="296">
        <f>IF(G$33=0,0,G$33/FBT!G$5*1000)</f>
        <v>70.742168488132421</v>
      </c>
      <c r="H120" s="296">
        <f>IF(H$33=0,0,H$33/FBT!H$5*1000)</f>
        <v>68.938950261055822</v>
      </c>
      <c r="I120" s="296">
        <f>IF(I$33=0,0,I$33/FBT!I$5*1000)</f>
        <v>66.600815096314705</v>
      </c>
      <c r="J120" s="296">
        <f>IF(J$33=0,0,J$33/FBT!J$5*1000)</f>
        <v>60.034240773476334</v>
      </c>
      <c r="K120" s="296">
        <f>IF(K$33=0,0,K$33/FBT!K$5*1000)</f>
        <v>59.834540970587241</v>
      </c>
      <c r="L120" s="296">
        <f>IF(L$33=0,0,L$33/FBT!L$5*1000)</f>
        <v>54.239583241324496</v>
      </c>
      <c r="M120" s="296">
        <f>IF(M$33=0,0,M$33/FBT!M$5*1000)</f>
        <v>58.471061308363979</v>
      </c>
      <c r="N120" s="296">
        <f>IF(N$33=0,0,N$33/FBT!N$5*1000)</f>
        <v>56.598827412690717</v>
      </c>
      <c r="O120" s="296">
        <f>IF(O$33=0,0,O$33/FBT!O$5*1000)</f>
        <v>53.63372024680347</v>
      </c>
      <c r="P120" s="296">
        <f>IF(P$33=0,0,P$33/FBT!P$5*1000)</f>
        <v>48.42638242419843</v>
      </c>
      <c r="Q120" s="296">
        <f>IF(Q$33=0,0,Q$33/FBT!Q$5*1000)</f>
        <v>50.04635814222442</v>
      </c>
    </row>
    <row r="121" spans="1:17" x14ac:dyDescent="0.25">
      <c r="A121" s="127" t="s">
        <v>260</v>
      </c>
      <c r="B121" s="296">
        <f>IF(B$44=0,0,B$44/FBT!B$5*1000)</f>
        <v>11.773602408237009</v>
      </c>
      <c r="C121" s="296">
        <f>IF(C$44=0,0,C$44/FBT!C$5*1000)</f>
        <v>11.959424228226723</v>
      </c>
      <c r="D121" s="296">
        <f>IF(D$44=0,0,D$44/FBT!D$5*1000)</f>
        <v>11.806356527955582</v>
      </c>
      <c r="E121" s="296">
        <f>IF(E$44=0,0,E$44/FBT!E$5*1000)</f>
        <v>12.015686387424715</v>
      </c>
      <c r="F121" s="296">
        <f>IF(F$44=0,0,F$44/FBT!F$5*1000)</f>
        <v>11.870965454273023</v>
      </c>
      <c r="G121" s="296">
        <f>IF(G$44=0,0,G$44/FBT!G$5*1000)</f>
        <v>11.995578645603024</v>
      </c>
      <c r="H121" s="296">
        <f>IF(H$44=0,0,H$44/FBT!H$5*1000)</f>
        <v>11.973765789173575</v>
      </c>
      <c r="I121" s="296">
        <f>IF(I$44=0,0,I$44/FBT!I$5*1000)</f>
        <v>11.902757979836851</v>
      </c>
      <c r="J121" s="296">
        <f>IF(J$44=0,0,J$44/FBT!J$5*1000)</f>
        <v>11.817473984955063</v>
      </c>
      <c r="K121" s="296">
        <f>IF(K$44=0,0,K$44/FBT!K$5*1000)</f>
        <v>11.801747005950695</v>
      </c>
      <c r="L121" s="296">
        <f>IF(L$44=0,0,L$44/FBT!L$5*1000)</f>
        <v>11.731174902129146</v>
      </c>
      <c r="M121" s="296">
        <f>IF(M$44=0,0,M$44/FBT!M$5*1000)</f>
        <v>11.804590045791743</v>
      </c>
      <c r="N121" s="296">
        <f>IF(N$44=0,0,N$44/FBT!N$5*1000)</f>
        <v>11.581271468886582</v>
      </c>
      <c r="O121" s="296">
        <f>IF(O$44=0,0,O$44/FBT!O$5*1000)</f>
        <v>11.017960038644421</v>
      </c>
      <c r="P121" s="296">
        <f>IF(P$44=0,0,P$44/FBT!P$5*1000)</f>
        <v>10.979716009897208</v>
      </c>
      <c r="Q121" s="296">
        <f>IF(Q$44=0,0,Q$44/FBT!Q$5*1000)</f>
        <v>11.009649176294561</v>
      </c>
    </row>
    <row r="122" spans="1:17" x14ac:dyDescent="0.25">
      <c r="A122" s="127" t="s">
        <v>259</v>
      </c>
      <c r="B122" s="296">
        <f>IF(B$65=0,0,B$65/FBT!B$5*1000)</f>
        <v>10.658208495877712</v>
      </c>
      <c r="C122" s="296">
        <f>IF(C$65=0,0,C$65/FBT!C$5*1000)</f>
        <v>10.82642614344735</v>
      </c>
      <c r="D122" s="296">
        <f>IF(D$65=0,0,D$65/FBT!D$5*1000)</f>
        <v>10.687859593728209</v>
      </c>
      <c r="E122" s="296">
        <f>IF(E$65=0,0,E$65/FBT!E$5*1000)</f>
        <v>10.877358203352898</v>
      </c>
      <c r="F122" s="296">
        <f>IF(F$65=0,0,F$65/FBT!F$5*1000)</f>
        <v>10.746347674394528</v>
      </c>
      <c r="G122" s="296">
        <f>IF(G$65=0,0,G$65/FBT!G$5*1000)</f>
        <v>10.859155405493267</v>
      </c>
      <c r="H122" s="296">
        <f>IF(H$65=0,0,H$65/FBT!H$5*1000)</f>
        <v>10.839409030199235</v>
      </c>
      <c r="I122" s="296">
        <f>IF(I$65=0,0,I$65/FBT!I$5*1000)</f>
        <v>10.775128276483883</v>
      </c>
      <c r="J122" s="296">
        <f>IF(J$65=0,0,J$65/FBT!J$5*1000)</f>
        <v>10.697923817959317</v>
      </c>
      <c r="K122" s="296">
        <f>IF(K$65=0,0,K$65/FBT!K$5*1000)</f>
        <v>10.683686763281681</v>
      </c>
      <c r="L122" s="296">
        <f>IF(L$65=0,0,L$65/FBT!L$5*1000)</f>
        <v>10.619800437716911</v>
      </c>
      <c r="M122" s="296">
        <f>IF(M$65=0,0,M$65/FBT!M$5*1000)</f>
        <v>10.686260462506207</v>
      </c>
      <c r="N122" s="296">
        <f>IF(N$65=0,0,N$65/FBT!N$5*1000)</f>
        <v>10.484098382360482</v>
      </c>
      <c r="O122" s="296">
        <f>IF(O$65=0,0,O$65/FBT!O$5*1000)</f>
        <v>9.9741532981412657</v>
      </c>
      <c r="P122" s="296">
        <f>IF(P$65=0,0,P$65/FBT!P$5*1000)</f>
        <v>9.9395323879069455</v>
      </c>
      <c r="Q122" s="296">
        <f>IF(Q$65=0,0,Q$65/FBT!Q$5*1000)</f>
        <v>9.966629780645599</v>
      </c>
    </row>
    <row r="123" spans="1:17" x14ac:dyDescent="0.25">
      <c r="A123" s="72" t="s">
        <v>258</v>
      </c>
      <c r="B123" s="295">
        <f>IF(B$79=0,0,B$79/FBT!B$5*1000)</f>
        <v>37.213436483327662</v>
      </c>
      <c r="C123" s="295">
        <f>IF(C$79=0,0,C$79/FBT!C$5*1000)</f>
        <v>25.002035974613666</v>
      </c>
      <c r="D123" s="295">
        <f>IF(D$79=0,0,D$79/FBT!D$5*1000)</f>
        <v>15.370350979249205</v>
      </c>
      <c r="E123" s="295">
        <f>IF(E$79=0,0,E$79/FBT!E$5*1000)</f>
        <v>1.2183666408112526</v>
      </c>
      <c r="F123" s="295">
        <f>IF(F$79=0,0,F$79/FBT!F$5*1000)</f>
        <v>2.899319376476047</v>
      </c>
      <c r="G123" s="295">
        <f>IF(G$79=0,0,G$79/FBT!G$5*1000)</f>
        <v>3.3147459923536418</v>
      </c>
      <c r="H123" s="295">
        <f>IF(H$79=0,0,H$79/FBT!H$5*1000)</f>
        <v>4.9832985321052252</v>
      </c>
      <c r="I123" s="295">
        <f>IF(I$79=0,0,I$79/FBT!I$5*1000)</f>
        <v>6.8830539055201738</v>
      </c>
      <c r="J123" s="295">
        <f>IF(J$79=0,0,J$79/FBT!J$5*1000)</f>
        <v>12.923111775746255</v>
      </c>
      <c r="K123" s="295">
        <f>IF(K$79=0,0,K$79/FBT!K$5*1000)</f>
        <v>13.025718176676792</v>
      </c>
      <c r="L123" s="295">
        <f>IF(L$79=0,0,L$79/FBT!L$5*1000)</f>
        <v>18.184986022872845</v>
      </c>
      <c r="M123" s="295">
        <f>IF(M$79=0,0,M$79/FBT!M$5*1000)</f>
        <v>14.40674986907662</v>
      </c>
      <c r="N123" s="295">
        <f>IF(N$79=0,0,N$79/FBT!N$5*1000)</f>
        <v>14.900285392593283</v>
      </c>
      <c r="O123" s="295">
        <f>IF(O$79=0,0,O$79/FBT!O$5*1000)</f>
        <v>14.387685675985525</v>
      </c>
      <c r="P123" s="295">
        <f>IF(P$79=0,0,P$79/FBT!P$5*1000)</f>
        <v>19.358916942166974</v>
      </c>
      <c r="Q123" s="295">
        <f>IF(Q$79=0,0,Q$79/FBT!Q$5*1000)</f>
        <v>17.923739140899361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tabColor theme="6" tint="0.59999389629810485"/>
    <pageSetUpPr fitToPage="1"/>
  </sheetPr>
  <dimension ref="A1:Q123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17" width="9.7109375" style="14" customWidth="1"/>
    <col min="18" max="16384" width="9.140625" style="13"/>
  </cols>
  <sheetData>
    <row r="1" spans="1:17" ht="12.75" x14ac:dyDescent="0.25">
      <c r="A1" s="12" t="s">
        <v>377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3" spans="1:17" ht="12.75" x14ac:dyDescent="0.25">
      <c r="A3" s="98" t="s">
        <v>91</v>
      </c>
      <c r="B3" s="297"/>
      <c r="C3" s="297"/>
      <c r="D3" s="297"/>
      <c r="E3" s="297"/>
      <c r="F3" s="297"/>
      <c r="G3" s="297"/>
      <c r="H3" s="297"/>
      <c r="I3" s="297"/>
      <c r="J3" s="297"/>
      <c r="K3" s="297"/>
      <c r="L3" s="297"/>
      <c r="M3" s="297"/>
      <c r="N3" s="297"/>
      <c r="O3" s="297"/>
      <c r="P3" s="297"/>
      <c r="Q3" s="297"/>
    </row>
    <row r="5" spans="1:17" ht="12.75" x14ac:dyDescent="0.25">
      <c r="A5" s="97" t="s">
        <v>8</v>
      </c>
      <c r="B5" s="96">
        <v>85.222552015227592</v>
      </c>
      <c r="C5" s="96">
        <v>91.107312262036444</v>
      </c>
      <c r="D5" s="96">
        <v>127.38014311195454</v>
      </c>
      <c r="E5" s="96">
        <v>100.90121336291482</v>
      </c>
      <c r="F5" s="96">
        <v>86.801319879585535</v>
      </c>
      <c r="G5" s="96">
        <v>90.936084150860722</v>
      </c>
      <c r="H5" s="96">
        <v>80.414483689282946</v>
      </c>
      <c r="I5" s="96">
        <v>77.648018786838037</v>
      </c>
      <c r="J5" s="96">
        <v>67.91180793996476</v>
      </c>
      <c r="K5" s="96">
        <v>59.991778288956567</v>
      </c>
      <c r="L5" s="96">
        <v>52.714126970215105</v>
      </c>
      <c r="M5" s="96">
        <v>52.593394538366084</v>
      </c>
      <c r="N5" s="96">
        <v>62.566999227535504</v>
      </c>
      <c r="O5" s="96">
        <v>63.611415161324814</v>
      </c>
      <c r="P5" s="96">
        <v>63.198386836225325</v>
      </c>
      <c r="Q5" s="96">
        <v>61.882734495833823</v>
      </c>
    </row>
    <row r="6" spans="1:17" x14ac:dyDescent="0.25">
      <c r="A6" s="132" t="s">
        <v>83</v>
      </c>
      <c r="B6" s="160">
        <v>1.3309450227891544</v>
      </c>
      <c r="C6" s="160">
        <v>1.4453057218622836</v>
      </c>
      <c r="D6" s="160">
        <v>2.030942728485043</v>
      </c>
      <c r="E6" s="160">
        <v>1.6372877922698077</v>
      </c>
      <c r="F6" s="160">
        <v>1.3915295089645852</v>
      </c>
      <c r="G6" s="160">
        <v>1.473117882749061</v>
      </c>
      <c r="H6" s="160">
        <v>1.3003045646761124</v>
      </c>
      <c r="I6" s="160">
        <v>1.2481248571334322</v>
      </c>
      <c r="J6" s="160">
        <v>1.0838021235214874</v>
      </c>
      <c r="K6" s="160">
        <v>0.95613251264373667</v>
      </c>
      <c r="L6" s="160">
        <v>0.83511941132560252</v>
      </c>
      <c r="M6" s="160">
        <v>0.83842102797070861</v>
      </c>
      <c r="N6" s="160">
        <v>1.0036614122800924</v>
      </c>
      <c r="O6" s="160">
        <v>1.0183506105595317</v>
      </c>
      <c r="P6" s="160">
        <v>1.0082266620094347</v>
      </c>
      <c r="Q6" s="160">
        <v>0.98992901654177479</v>
      </c>
    </row>
    <row r="7" spans="1:17" x14ac:dyDescent="0.25">
      <c r="A7" s="76" t="s">
        <v>82</v>
      </c>
      <c r="B7" s="159">
        <v>0.38894972547880347</v>
      </c>
      <c r="C7" s="159">
        <v>0.4223700108763499</v>
      </c>
      <c r="D7" s="159">
        <v>0.59351408449015208</v>
      </c>
      <c r="E7" s="159">
        <v>0.47847403643961189</v>
      </c>
      <c r="F7" s="159">
        <v>0.40665467862316873</v>
      </c>
      <c r="G7" s="159">
        <v>0.43049771875057524</v>
      </c>
      <c r="H7" s="159">
        <v>0.37999548802530014</v>
      </c>
      <c r="I7" s="159">
        <v>0.36474671172215989</v>
      </c>
      <c r="J7" s="159">
        <v>0.31672573336923393</v>
      </c>
      <c r="K7" s="159">
        <v>0.27941610806343092</v>
      </c>
      <c r="L7" s="159">
        <v>0.24405175286385236</v>
      </c>
      <c r="M7" s="159">
        <v>0.24501660330152042</v>
      </c>
      <c r="N7" s="159">
        <v>0.29330575200013526</v>
      </c>
      <c r="O7" s="159">
        <v>0.29759846097042658</v>
      </c>
      <c r="P7" s="159">
        <v>0.2946398812080035</v>
      </c>
      <c r="Q7" s="159">
        <v>0.28929265494418643</v>
      </c>
    </row>
    <row r="8" spans="1:17" x14ac:dyDescent="0.25">
      <c r="A8" s="76" t="s">
        <v>81</v>
      </c>
      <c r="B8" s="159">
        <v>4.8451269692036742</v>
      </c>
      <c r="C8" s="159">
        <v>5.2614417664407807</v>
      </c>
      <c r="D8" s="159">
        <v>7.393374796255455</v>
      </c>
      <c r="E8" s="159">
        <v>5.9603267624459182</v>
      </c>
      <c r="F8" s="159">
        <v>5.0656766710003556</v>
      </c>
      <c r="G8" s="159">
        <v>5.3626882104914637</v>
      </c>
      <c r="H8" s="159">
        <v>4.7335844881768141</v>
      </c>
      <c r="I8" s="159">
        <v>4.5436312565020804</v>
      </c>
      <c r="J8" s="159">
        <v>3.9454363689265994</v>
      </c>
      <c r="K8" s="159">
        <v>3.4806722620552044</v>
      </c>
      <c r="L8" s="159">
        <v>3.0401402860651245</v>
      </c>
      <c r="M8" s="159">
        <v>3.0521593789467012</v>
      </c>
      <c r="N8" s="159">
        <v>3.6536948508936944</v>
      </c>
      <c r="O8" s="159">
        <v>3.707168908440071</v>
      </c>
      <c r="P8" s="159">
        <v>3.6703140306539761</v>
      </c>
      <c r="Q8" s="159">
        <v>3.6037039047582429</v>
      </c>
    </row>
    <row r="9" spans="1:17" x14ac:dyDescent="0.25">
      <c r="A9" s="76" t="s">
        <v>80</v>
      </c>
      <c r="B9" s="159">
        <v>2.5928985865050032</v>
      </c>
      <c r="C9" s="159">
        <v>2.815691932511915</v>
      </c>
      <c r="D9" s="159">
        <v>3.9566086050090101</v>
      </c>
      <c r="E9" s="159">
        <v>3.1897044052065384</v>
      </c>
      <c r="F9" s="159">
        <v>2.7109270744429996</v>
      </c>
      <c r="G9" s="159">
        <v>2.8698745707247619</v>
      </c>
      <c r="H9" s="159">
        <v>2.533205962714518</v>
      </c>
      <c r="I9" s="159">
        <v>2.4315513581928903</v>
      </c>
      <c r="J9" s="159">
        <v>2.1114237973863856</v>
      </c>
      <c r="K9" s="159">
        <v>1.8627025144510154</v>
      </c>
      <c r="L9" s="159">
        <v>1.6269492008401918</v>
      </c>
      <c r="M9" s="159">
        <v>1.6333812900592768</v>
      </c>
      <c r="N9" s="159">
        <v>1.9552965845103376</v>
      </c>
      <c r="O9" s="159">
        <v>1.9839135452438719</v>
      </c>
      <c r="P9" s="159">
        <v>1.9641904376504524</v>
      </c>
      <c r="Q9" s="159">
        <v>1.9285436316163158</v>
      </c>
    </row>
    <row r="10" spans="1:17" x14ac:dyDescent="0.25">
      <c r="A10" s="129" t="s">
        <v>79</v>
      </c>
      <c r="B10" s="158">
        <v>2.7063085491410854</v>
      </c>
      <c r="C10" s="158">
        <v>2.9023413422555056</v>
      </c>
      <c r="D10" s="158">
        <v>4.1912946885360389</v>
      </c>
      <c r="E10" s="158">
        <v>3.4517340349846251</v>
      </c>
      <c r="F10" s="158">
        <v>2.8729036736158009</v>
      </c>
      <c r="G10" s="158">
        <v>3.1001399723289529</v>
      </c>
      <c r="H10" s="158">
        <v>2.7305454040823713</v>
      </c>
      <c r="I10" s="158">
        <v>2.6629658689996814</v>
      </c>
      <c r="J10" s="158">
        <v>2.2670856327490014</v>
      </c>
      <c r="K10" s="158">
        <v>2.0399787992836824</v>
      </c>
      <c r="L10" s="158">
        <v>1.7817884774819752</v>
      </c>
      <c r="M10" s="158">
        <v>1.7415409620328797</v>
      </c>
      <c r="N10" s="158">
        <v>2.0890188409944477</v>
      </c>
      <c r="O10" s="158">
        <v>2.1727256717114707</v>
      </c>
      <c r="P10" s="158">
        <v>2.089772171018295</v>
      </c>
      <c r="Q10" s="158">
        <v>2.1120861176001298</v>
      </c>
    </row>
    <row r="11" spans="1:17" x14ac:dyDescent="0.25">
      <c r="A11" s="92" t="s">
        <v>125</v>
      </c>
      <c r="B11" s="91">
        <v>0.34879273619966494</v>
      </c>
      <c r="C11" s="91">
        <v>0.47423902521105366</v>
      </c>
      <c r="D11" s="91">
        <v>0.37105066425763539</v>
      </c>
      <c r="E11" s="91">
        <v>0.10864311735827101</v>
      </c>
      <c r="F11" s="91">
        <v>0.25114954212523977</v>
      </c>
      <c r="G11" s="91">
        <v>0.11210992538416344</v>
      </c>
      <c r="H11" s="91">
        <v>0.11442375214882101</v>
      </c>
      <c r="I11" s="91">
        <v>0</v>
      </c>
      <c r="J11" s="91">
        <v>0.11844088736512189</v>
      </c>
      <c r="K11" s="91">
        <v>0</v>
      </c>
      <c r="L11" s="91">
        <v>0</v>
      </c>
      <c r="M11" s="91">
        <v>0.12368772280461637</v>
      </c>
      <c r="N11" s="91">
        <v>0.13695990569043073</v>
      </c>
      <c r="O11" s="91">
        <v>0</v>
      </c>
      <c r="P11" s="91">
        <v>0.1604645776321677</v>
      </c>
      <c r="Q11" s="91">
        <v>0</v>
      </c>
    </row>
    <row r="12" spans="1:17" x14ac:dyDescent="0.25">
      <c r="A12" s="92" t="s">
        <v>26</v>
      </c>
      <c r="B12" s="91">
        <v>0.72674841967431547</v>
      </c>
      <c r="C12" s="91">
        <v>0.78919386700772698</v>
      </c>
      <c r="D12" s="91">
        <v>1.1089747458407004</v>
      </c>
      <c r="E12" s="91">
        <v>0.89402364125496481</v>
      </c>
      <c r="F12" s="91">
        <v>0.75982993606370408</v>
      </c>
      <c r="G12" s="91">
        <v>0.80438040260920207</v>
      </c>
      <c r="H12" s="91">
        <v>0.71001752235664484</v>
      </c>
      <c r="I12" s="91">
        <v>0.68152534623637073</v>
      </c>
      <c r="J12" s="91">
        <v>0.5917986596157746</v>
      </c>
      <c r="K12" s="91">
        <v>0.52208602208593835</v>
      </c>
      <c r="L12" s="91">
        <v>0.45600810103211437</v>
      </c>
      <c r="M12" s="91">
        <v>0.45781091379907068</v>
      </c>
      <c r="N12" s="91">
        <v>0.54803867385452509</v>
      </c>
      <c r="O12" s="91">
        <v>0.55605955484741065</v>
      </c>
      <c r="P12" s="91">
        <v>0.55053148007071662</v>
      </c>
      <c r="Q12" s="91">
        <v>0.54054024474567264</v>
      </c>
    </row>
    <row r="13" spans="1:17" x14ac:dyDescent="0.25">
      <c r="A13" s="92" t="s">
        <v>126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2" t="s">
        <v>21</v>
      </c>
      <c r="B14" s="157">
        <v>1.6307673932671047</v>
      </c>
      <c r="C14" s="157">
        <v>1.6389084500367248</v>
      </c>
      <c r="D14" s="157">
        <v>2.7112692784377033</v>
      </c>
      <c r="E14" s="157">
        <v>2.4490672763713892</v>
      </c>
      <c r="F14" s="157">
        <v>1.8619241954268571</v>
      </c>
      <c r="G14" s="157">
        <v>2.1836496443355875</v>
      </c>
      <c r="H14" s="157">
        <v>1.9061041295769052</v>
      </c>
      <c r="I14" s="157">
        <v>1.9814405227633107</v>
      </c>
      <c r="J14" s="157">
        <v>1.556846085768105</v>
      </c>
      <c r="K14" s="157">
        <v>1.5178927771977442</v>
      </c>
      <c r="L14" s="157">
        <v>1.3257803764498608</v>
      </c>
      <c r="M14" s="157">
        <v>1.1600423254291925</v>
      </c>
      <c r="N14" s="157">
        <v>1.4040202614494917</v>
      </c>
      <c r="O14" s="157">
        <v>1.6166661168640599</v>
      </c>
      <c r="P14" s="157">
        <v>1.3787761133154106</v>
      </c>
      <c r="Q14" s="157">
        <v>1.5715458728544571</v>
      </c>
    </row>
    <row r="15" spans="1:17" x14ac:dyDescent="0.25">
      <c r="A15" s="156" t="s">
        <v>263</v>
      </c>
      <c r="B15" s="204">
        <v>6.4330121695544502</v>
      </c>
      <c r="C15" s="204">
        <v>6.9857389064801456</v>
      </c>
      <c r="D15" s="204">
        <v>9.8163929120325122</v>
      </c>
      <c r="E15" s="204">
        <v>5.1154061254261345</v>
      </c>
      <c r="F15" s="204">
        <v>6.7258422490689318</v>
      </c>
      <c r="G15" s="204">
        <v>7.1201928739728704</v>
      </c>
      <c r="H15" s="204">
        <v>6.2849140614080659</v>
      </c>
      <c r="I15" s="204">
        <v>6.0327077809995711</v>
      </c>
      <c r="J15" s="204">
        <v>5.2384675028813676</v>
      </c>
      <c r="K15" s="204">
        <v>4.6213870477189749</v>
      </c>
      <c r="L15" s="204">
        <v>4.0364802783742215</v>
      </c>
      <c r="M15" s="204">
        <v>4.0524383680725196</v>
      </c>
      <c r="N15" s="204">
        <v>4.8511140345823884</v>
      </c>
      <c r="O15" s="204">
        <v>4.9221130538315849</v>
      </c>
      <c r="P15" s="204">
        <v>4.8731797897886908</v>
      </c>
      <c r="Q15" s="204">
        <v>4.7847396409078788</v>
      </c>
    </row>
    <row r="16" spans="1:17" x14ac:dyDescent="0.25">
      <c r="A16" s="152" t="s">
        <v>277</v>
      </c>
      <c r="B16" s="264">
        <v>2.8701131218012166</v>
      </c>
      <c r="C16" s="264">
        <v>3.1166997711565201</v>
      </c>
      <c r="D16" s="264">
        <v>4.3796214530606585</v>
      </c>
      <c r="E16" s="264">
        <v>2.2822581174978138</v>
      </c>
      <c r="F16" s="264">
        <v>3.0007603880461389</v>
      </c>
      <c r="G16" s="264">
        <v>3.1767014360802039</v>
      </c>
      <c r="H16" s="264">
        <v>2.8040385812435988</v>
      </c>
      <c r="I16" s="264">
        <v>2.6915157792151931</v>
      </c>
      <c r="J16" s="264">
        <v>2.3371624243624565</v>
      </c>
      <c r="K16" s="264">
        <v>2.0618496059053886</v>
      </c>
      <c r="L16" s="264">
        <v>1.8008912011208067</v>
      </c>
      <c r="M16" s="264">
        <v>1.8080109642169702</v>
      </c>
      <c r="N16" s="264">
        <v>2.1643431846598347</v>
      </c>
      <c r="O16" s="264">
        <v>2.1960196701710148</v>
      </c>
      <c r="P16" s="264">
        <v>2.1741879062134162</v>
      </c>
      <c r="Q16" s="264">
        <v>2.1347299936358231</v>
      </c>
    </row>
    <row r="17" spans="1:17" x14ac:dyDescent="0.25">
      <c r="A17" s="154" t="s">
        <v>33</v>
      </c>
      <c r="B17" s="83">
        <v>0</v>
      </c>
      <c r="C17" s="83">
        <v>0</v>
      </c>
      <c r="D17" s="83">
        <v>0</v>
      </c>
      <c r="E17" s="83">
        <v>0</v>
      </c>
      <c r="F17" s="83">
        <v>0</v>
      </c>
      <c r="G17" s="83">
        <v>0</v>
      </c>
      <c r="H17" s="83">
        <v>0</v>
      </c>
      <c r="I17" s="83">
        <v>0</v>
      </c>
      <c r="J17" s="83">
        <v>0</v>
      </c>
      <c r="K17" s="83">
        <v>0</v>
      </c>
      <c r="L17" s="83">
        <v>0</v>
      </c>
      <c r="M17" s="83">
        <v>0</v>
      </c>
      <c r="N17" s="83">
        <v>0</v>
      </c>
      <c r="O17" s="83">
        <v>0</v>
      </c>
      <c r="P17" s="83">
        <v>0</v>
      </c>
      <c r="Q17" s="83">
        <v>0</v>
      </c>
    </row>
    <row r="18" spans="1:17" x14ac:dyDescent="0.25">
      <c r="A18" s="154" t="s">
        <v>30</v>
      </c>
      <c r="B18" s="83">
        <v>0</v>
      </c>
      <c r="C18" s="83">
        <v>0</v>
      </c>
      <c r="D18" s="83">
        <v>0</v>
      </c>
      <c r="E18" s="83">
        <v>0</v>
      </c>
      <c r="F18" s="83">
        <v>0</v>
      </c>
      <c r="G18" s="83">
        <v>0</v>
      </c>
      <c r="H18" s="83">
        <v>0</v>
      </c>
      <c r="I18" s="83">
        <v>0</v>
      </c>
      <c r="J18" s="83">
        <v>0</v>
      </c>
      <c r="K18" s="83">
        <v>0</v>
      </c>
      <c r="L18" s="83">
        <v>0</v>
      </c>
      <c r="M18" s="83">
        <v>0</v>
      </c>
      <c r="N18" s="83">
        <v>0</v>
      </c>
      <c r="O18" s="83">
        <v>0</v>
      </c>
      <c r="P18" s="83">
        <v>0</v>
      </c>
      <c r="Q18" s="83">
        <v>0</v>
      </c>
    </row>
    <row r="19" spans="1:17" x14ac:dyDescent="0.25">
      <c r="A19" s="154" t="s">
        <v>125</v>
      </c>
      <c r="B19" s="83">
        <v>0</v>
      </c>
      <c r="C19" s="83">
        <v>3.1621124557845715E-4</v>
      </c>
      <c r="D19" s="83">
        <v>0</v>
      </c>
      <c r="E19" s="83">
        <v>0</v>
      </c>
      <c r="F19" s="83">
        <v>0</v>
      </c>
      <c r="G19" s="83">
        <v>0</v>
      </c>
      <c r="H19" s="83">
        <v>0</v>
      </c>
      <c r="I19" s="83">
        <v>0</v>
      </c>
      <c r="J19" s="83">
        <v>0</v>
      </c>
      <c r="K19" s="83">
        <v>0</v>
      </c>
      <c r="L19" s="83">
        <v>0</v>
      </c>
      <c r="M19" s="83">
        <v>0</v>
      </c>
      <c r="N19" s="83">
        <v>0</v>
      </c>
      <c r="O19" s="83">
        <v>0</v>
      </c>
      <c r="P19" s="83">
        <v>0</v>
      </c>
      <c r="Q19" s="83">
        <v>0</v>
      </c>
    </row>
    <row r="20" spans="1:17" x14ac:dyDescent="0.25">
      <c r="A20" s="154" t="s">
        <v>29</v>
      </c>
      <c r="B20" s="83">
        <v>0</v>
      </c>
      <c r="C20" s="83">
        <v>0</v>
      </c>
      <c r="D20" s="83">
        <v>0</v>
      </c>
      <c r="E20" s="83">
        <v>0</v>
      </c>
      <c r="F20" s="83">
        <v>0</v>
      </c>
      <c r="G20" s="83">
        <v>0</v>
      </c>
      <c r="H20" s="83">
        <v>0</v>
      </c>
      <c r="I20" s="83">
        <v>0</v>
      </c>
      <c r="J20" s="83">
        <v>0</v>
      </c>
      <c r="K20" s="83">
        <v>0</v>
      </c>
      <c r="L20" s="83">
        <v>0</v>
      </c>
      <c r="M20" s="83">
        <v>0</v>
      </c>
      <c r="N20" s="83">
        <v>0</v>
      </c>
      <c r="O20" s="83">
        <v>0</v>
      </c>
      <c r="P20" s="83">
        <v>0</v>
      </c>
      <c r="Q20" s="83">
        <v>0</v>
      </c>
    </row>
    <row r="21" spans="1:17" x14ac:dyDescent="0.25">
      <c r="A21" s="154" t="s">
        <v>26</v>
      </c>
      <c r="B21" s="83">
        <v>2.8701131218012166</v>
      </c>
      <c r="C21" s="83">
        <v>3.1163835599109415</v>
      </c>
      <c r="D21" s="83">
        <v>4.3796214530606585</v>
      </c>
      <c r="E21" s="83">
        <v>2.2822581174978138</v>
      </c>
      <c r="F21" s="83">
        <v>3.0007603880461389</v>
      </c>
      <c r="G21" s="83">
        <v>3.1767014360802039</v>
      </c>
      <c r="H21" s="83">
        <v>2.8040385812435988</v>
      </c>
      <c r="I21" s="83">
        <v>2.6915157792151931</v>
      </c>
      <c r="J21" s="83">
        <v>2.3371624243624565</v>
      </c>
      <c r="K21" s="83">
        <v>2.0618496059053886</v>
      </c>
      <c r="L21" s="83">
        <v>1.8008912011208067</v>
      </c>
      <c r="M21" s="83">
        <v>1.8080109642169702</v>
      </c>
      <c r="N21" s="83">
        <v>2.1643431846598347</v>
      </c>
      <c r="O21" s="83">
        <v>2.1960196701710148</v>
      </c>
      <c r="P21" s="83">
        <v>2.1741879062134162</v>
      </c>
      <c r="Q21" s="83">
        <v>2.1347299936358231</v>
      </c>
    </row>
    <row r="22" spans="1:17" x14ac:dyDescent="0.25">
      <c r="A22" s="152" t="s">
        <v>276</v>
      </c>
      <c r="B22" s="264">
        <v>3.5608094629408598</v>
      </c>
      <c r="C22" s="264">
        <v>3.8667261927038084</v>
      </c>
      <c r="D22" s="264">
        <v>5.4336568409146997</v>
      </c>
      <c r="E22" s="264">
        <v>2.8313686565398339</v>
      </c>
      <c r="F22" s="264">
        <v>3.7229492496811849</v>
      </c>
      <c r="G22" s="264">
        <v>3.9413043453251388</v>
      </c>
      <c r="H22" s="264">
        <v>3.4789378614737734</v>
      </c>
      <c r="I22" s="264">
        <v>3.3393825362562568</v>
      </c>
      <c r="J22" s="264">
        <v>2.8996794902899197</v>
      </c>
      <c r="K22" s="264">
        <v>2.5581512913719404</v>
      </c>
      <c r="L22" s="264">
        <v>2.2343783652176588</v>
      </c>
      <c r="M22" s="264">
        <v>2.243155148562717</v>
      </c>
      <c r="N22" s="264">
        <v>2.6852529476197882</v>
      </c>
      <c r="O22" s="264">
        <v>2.7246170327051211</v>
      </c>
      <c r="P22" s="264">
        <v>2.6974565771948198</v>
      </c>
      <c r="Q22" s="264">
        <v>2.6485745004432104</v>
      </c>
    </row>
    <row r="23" spans="1:17" x14ac:dyDescent="0.25">
      <c r="A23" s="152" t="s">
        <v>275</v>
      </c>
      <c r="B23" s="264">
        <v>2.0895848123742345E-3</v>
      </c>
      <c r="C23" s="264">
        <v>2.3129426198165094E-3</v>
      </c>
      <c r="D23" s="264">
        <v>3.1146180571533736E-3</v>
      </c>
      <c r="E23" s="264">
        <v>1.7793513884862978E-3</v>
      </c>
      <c r="F23" s="264">
        <v>2.1326113416081393E-3</v>
      </c>
      <c r="G23" s="264">
        <v>2.187092567527805E-3</v>
      </c>
      <c r="H23" s="264">
        <v>1.9376186906941313E-3</v>
      </c>
      <c r="I23" s="264">
        <v>1.8094655281207666E-3</v>
      </c>
      <c r="J23" s="264">
        <v>1.6255882289916484E-3</v>
      </c>
      <c r="K23" s="264">
        <v>1.3861504416455722E-3</v>
      </c>
      <c r="L23" s="264">
        <v>1.210712035756402E-3</v>
      </c>
      <c r="M23" s="264">
        <v>1.2722552928324524E-3</v>
      </c>
      <c r="N23" s="264">
        <v>1.517902302765245E-3</v>
      </c>
      <c r="O23" s="264">
        <v>1.4763509554486869E-3</v>
      </c>
      <c r="P23" s="264">
        <v>1.5353063804552107E-3</v>
      </c>
      <c r="Q23" s="264">
        <v>1.4351468288459383E-3</v>
      </c>
    </row>
    <row r="24" spans="1:17" x14ac:dyDescent="0.25">
      <c r="A24" s="156" t="s">
        <v>262</v>
      </c>
      <c r="B24" s="204">
        <v>2.7645289818531125</v>
      </c>
      <c r="C24" s="204">
        <v>3.0132317779418871</v>
      </c>
      <c r="D24" s="204">
        <v>4.1996323470072117</v>
      </c>
      <c r="E24" s="204">
        <v>3.3633181848142542</v>
      </c>
      <c r="F24" s="204">
        <v>2.8770774893943818</v>
      </c>
      <c r="G24" s="204">
        <v>3.0277617172877127</v>
      </c>
      <c r="H24" s="204">
        <v>2.6743821019077449</v>
      </c>
      <c r="I24" s="204">
        <v>2.5542015453594082</v>
      </c>
      <c r="J24" s="204">
        <v>2.2317951534479876</v>
      </c>
      <c r="K24" s="204">
        <v>1.9566593257119314</v>
      </c>
      <c r="L24" s="204">
        <v>1.7090143496272472</v>
      </c>
      <c r="M24" s="204">
        <v>1.7302540190155082</v>
      </c>
      <c r="N24" s="204">
        <v>2.0699611813754712</v>
      </c>
      <c r="O24" s="204">
        <v>2.0839843773184135</v>
      </c>
      <c r="P24" s="204">
        <v>2.0820559156815022</v>
      </c>
      <c r="Q24" s="204">
        <v>2.0258215429298279</v>
      </c>
    </row>
    <row r="25" spans="1:17" x14ac:dyDescent="0.25">
      <c r="A25" s="152" t="s">
        <v>274</v>
      </c>
      <c r="B25" s="264">
        <v>1.9656620602246122</v>
      </c>
      <c r="C25" s="264">
        <v>2.0882267642168766</v>
      </c>
      <c r="D25" s="264">
        <v>3.0776753819030689</v>
      </c>
      <c r="E25" s="264">
        <v>2.5735400417047041</v>
      </c>
      <c r="F25" s="264">
        <v>2.1102080594779471</v>
      </c>
      <c r="G25" s="264">
        <v>2.3085263529102971</v>
      </c>
      <c r="H25" s="264">
        <v>2.0302077758327903</v>
      </c>
      <c r="I25" s="264">
        <v>2.0020180201015365</v>
      </c>
      <c r="J25" s="264">
        <v>1.6809846600074803</v>
      </c>
      <c r="K25" s="264">
        <v>1.5336562756342029</v>
      </c>
      <c r="L25" s="264">
        <v>1.3395487645766064</v>
      </c>
      <c r="M25" s="264">
        <v>1.284843052625479</v>
      </c>
      <c r="N25" s="264">
        <v>1.5434536314125309</v>
      </c>
      <c r="O25" s="264">
        <v>1.6334553882726153</v>
      </c>
      <c r="P25" s="264">
        <v>1.5393741446029943</v>
      </c>
      <c r="Q25" s="264">
        <v>1.5878665651205359</v>
      </c>
    </row>
    <row r="26" spans="1:17" x14ac:dyDescent="0.25">
      <c r="A26" s="154" t="s">
        <v>33</v>
      </c>
      <c r="B26" s="83">
        <v>0</v>
      </c>
      <c r="C26" s="83">
        <v>0</v>
      </c>
      <c r="D26" s="83">
        <v>0</v>
      </c>
      <c r="E26" s="83">
        <v>0</v>
      </c>
      <c r="F26" s="83">
        <v>0</v>
      </c>
      <c r="G26" s="83">
        <v>0</v>
      </c>
      <c r="H26" s="83">
        <v>0</v>
      </c>
      <c r="I26" s="83">
        <v>0</v>
      </c>
      <c r="J26" s="83">
        <v>0</v>
      </c>
      <c r="K26" s="83">
        <v>0</v>
      </c>
      <c r="L26" s="83">
        <v>0</v>
      </c>
      <c r="M26" s="83">
        <v>0</v>
      </c>
      <c r="N26" s="83">
        <v>0</v>
      </c>
      <c r="O26" s="83">
        <v>0</v>
      </c>
      <c r="P26" s="83">
        <v>0</v>
      </c>
      <c r="Q26" s="83">
        <v>0</v>
      </c>
    </row>
    <row r="27" spans="1:17" x14ac:dyDescent="0.25">
      <c r="A27" s="154" t="s">
        <v>30</v>
      </c>
      <c r="B27" s="83">
        <v>0</v>
      </c>
      <c r="C27" s="83">
        <v>0</v>
      </c>
      <c r="D27" s="83">
        <v>0</v>
      </c>
      <c r="E27" s="83">
        <v>0</v>
      </c>
      <c r="F27" s="83">
        <v>0</v>
      </c>
      <c r="G27" s="83">
        <v>0</v>
      </c>
      <c r="H27" s="83">
        <v>0</v>
      </c>
      <c r="I27" s="83">
        <v>0</v>
      </c>
      <c r="J27" s="83">
        <v>0</v>
      </c>
      <c r="K27" s="83">
        <v>0</v>
      </c>
      <c r="L27" s="83">
        <v>0</v>
      </c>
      <c r="M27" s="83">
        <v>0</v>
      </c>
      <c r="N27" s="83">
        <v>0</v>
      </c>
      <c r="O27" s="83">
        <v>0</v>
      </c>
      <c r="P27" s="83">
        <v>0</v>
      </c>
      <c r="Q27" s="83">
        <v>0</v>
      </c>
    </row>
    <row r="28" spans="1:17" x14ac:dyDescent="0.25">
      <c r="A28" s="154" t="s">
        <v>125</v>
      </c>
      <c r="B28" s="83">
        <v>0</v>
      </c>
      <c r="C28" s="83">
        <v>2.1186538154050789E-4</v>
      </c>
      <c r="D28" s="83">
        <v>0</v>
      </c>
      <c r="E28" s="83">
        <v>0</v>
      </c>
      <c r="F28" s="83">
        <v>0</v>
      </c>
      <c r="G28" s="83">
        <v>0</v>
      </c>
      <c r="H28" s="83">
        <v>0</v>
      </c>
      <c r="I28" s="83">
        <v>0</v>
      </c>
      <c r="J28" s="83">
        <v>0</v>
      </c>
      <c r="K28" s="83">
        <v>0</v>
      </c>
      <c r="L28" s="83">
        <v>0</v>
      </c>
      <c r="M28" s="83">
        <v>0</v>
      </c>
      <c r="N28" s="83">
        <v>0</v>
      </c>
      <c r="O28" s="83">
        <v>0</v>
      </c>
      <c r="P28" s="83">
        <v>0</v>
      </c>
      <c r="Q28" s="83">
        <v>0</v>
      </c>
    </row>
    <row r="29" spans="1:17" x14ac:dyDescent="0.25">
      <c r="A29" s="154" t="s">
        <v>29</v>
      </c>
      <c r="B29" s="83">
        <v>0</v>
      </c>
      <c r="C29" s="83">
        <v>0</v>
      </c>
      <c r="D29" s="83">
        <v>0</v>
      </c>
      <c r="E29" s="83">
        <v>0</v>
      </c>
      <c r="F29" s="83">
        <v>0</v>
      </c>
      <c r="G29" s="83">
        <v>0</v>
      </c>
      <c r="H29" s="83">
        <v>0</v>
      </c>
      <c r="I29" s="83">
        <v>0</v>
      </c>
      <c r="J29" s="83">
        <v>0</v>
      </c>
      <c r="K29" s="83">
        <v>0</v>
      </c>
      <c r="L29" s="83">
        <v>0</v>
      </c>
      <c r="M29" s="83">
        <v>0</v>
      </c>
      <c r="N29" s="83">
        <v>0</v>
      </c>
      <c r="O29" s="83">
        <v>0</v>
      </c>
      <c r="P29" s="83">
        <v>0</v>
      </c>
      <c r="Q29" s="83">
        <v>0</v>
      </c>
    </row>
    <row r="30" spans="1:17" x14ac:dyDescent="0.25">
      <c r="A30" s="154" t="s">
        <v>26</v>
      </c>
      <c r="B30" s="83">
        <v>1.9656620602246122</v>
      </c>
      <c r="C30" s="83">
        <v>2.0880148988353362</v>
      </c>
      <c r="D30" s="83">
        <v>3.0776753819030689</v>
      </c>
      <c r="E30" s="83">
        <v>2.5735400417047041</v>
      </c>
      <c r="F30" s="83">
        <v>2.1102080594779471</v>
      </c>
      <c r="G30" s="83">
        <v>2.3085263529102971</v>
      </c>
      <c r="H30" s="83">
        <v>2.0302077758327903</v>
      </c>
      <c r="I30" s="83">
        <v>2.0020180201015365</v>
      </c>
      <c r="J30" s="83">
        <v>1.6809846600074803</v>
      </c>
      <c r="K30" s="83">
        <v>1.5336562756342029</v>
      </c>
      <c r="L30" s="83">
        <v>1.3395487645766064</v>
      </c>
      <c r="M30" s="83">
        <v>1.284843052625479</v>
      </c>
      <c r="N30" s="83">
        <v>1.5434536314125309</v>
      </c>
      <c r="O30" s="83">
        <v>1.6334553882726153</v>
      </c>
      <c r="P30" s="83">
        <v>1.5393741446029943</v>
      </c>
      <c r="Q30" s="83">
        <v>1.5878665651205359</v>
      </c>
    </row>
    <row r="31" spans="1:17" x14ac:dyDescent="0.25">
      <c r="A31" s="152" t="s">
        <v>273</v>
      </c>
      <c r="B31" s="264">
        <v>0.79430782749241091</v>
      </c>
      <c r="C31" s="264">
        <v>0.91995859346359266</v>
      </c>
      <c r="D31" s="264">
        <v>1.1151614347976266</v>
      </c>
      <c r="E31" s="264">
        <v>0.78589592189830704</v>
      </c>
      <c r="F31" s="264">
        <v>0.76221645971656271</v>
      </c>
      <c r="G31" s="264">
        <v>0.71446352604826402</v>
      </c>
      <c r="H31" s="264">
        <v>0.63994679438616764</v>
      </c>
      <c r="I31" s="264">
        <v>0.5482356004692448</v>
      </c>
      <c r="J31" s="264">
        <v>0.54726375548634354</v>
      </c>
      <c r="K31" s="264">
        <v>0.41997872184141072</v>
      </c>
      <c r="L31" s="264">
        <v>0.36682403151808129</v>
      </c>
      <c r="M31" s="264">
        <v>0.44263513666021298</v>
      </c>
      <c r="N31" s="264">
        <v>0.52319576312054339</v>
      </c>
      <c r="O31" s="264">
        <v>0.44730785968845582</v>
      </c>
      <c r="P31" s="264">
        <v>0.53933201170296929</v>
      </c>
      <c r="Q31" s="264">
        <v>0.43482374836453697</v>
      </c>
    </row>
    <row r="32" spans="1:17" x14ac:dyDescent="0.25">
      <c r="A32" s="152" t="s">
        <v>272</v>
      </c>
      <c r="B32" s="264">
        <v>4.5590941360892402E-3</v>
      </c>
      <c r="C32" s="264">
        <v>5.0464202614178381E-3</v>
      </c>
      <c r="D32" s="264">
        <v>6.7955303065164556E-3</v>
      </c>
      <c r="E32" s="264">
        <v>3.8822212112428339E-3</v>
      </c>
      <c r="F32" s="264">
        <v>4.6529701998723055E-3</v>
      </c>
      <c r="G32" s="264">
        <v>4.7718383291515754E-3</v>
      </c>
      <c r="H32" s="264">
        <v>4.2275316887871962E-3</v>
      </c>
      <c r="I32" s="264">
        <v>3.9479247886271282E-3</v>
      </c>
      <c r="J32" s="264">
        <v>3.546737954163597E-3</v>
      </c>
      <c r="K32" s="264">
        <v>3.0243282363176115E-3</v>
      </c>
      <c r="L32" s="264">
        <v>2.641553532559422E-3</v>
      </c>
      <c r="M32" s="264">
        <v>2.7758297298162596E-3</v>
      </c>
      <c r="N32" s="264">
        <v>3.3117868423968989E-3</v>
      </c>
      <c r="O32" s="264">
        <v>3.2211293573425905E-3</v>
      </c>
      <c r="P32" s="264">
        <v>3.349759375538643E-3</v>
      </c>
      <c r="Q32" s="264">
        <v>3.1312294447547761E-3</v>
      </c>
    </row>
    <row r="33" spans="1:17" x14ac:dyDescent="0.25">
      <c r="A33" s="156" t="s">
        <v>261</v>
      </c>
      <c r="B33" s="204">
        <v>22.161811303851785</v>
      </c>
      <c r="C33" s="204">
        <v>32.653719441025856</v>
      </c>
      <c r="D33" s="204">
        <v>55.451575210422547</v>
      </c>
      <c r="E33" s="204">
        <v>58.331293911342115</v>
      </c>
      <c r="F33" s="204">
        <v>46.975384868607783</v>
      </c>
      <c r="G33" s="204">
        <v>48.509389579753801</v>
      </c>
      <c r="H33" s="204">
        <v>41.79355171183667</v>
      </c>
      <c r="I33" s="204">
        <v>39.218392503710781</v>
      </c>
      <c r="J33" s="204">
        <v>30.956880193064759</v>
      </c>
      <c r="K33" s="204">
        <v>27.295608347889328</v>
      </c>
      <c r="L33" s="204">
        <v>21.744265211404059</v>
      </c>
      <c r="M33" s="204">
        <v>23.327977790692895</v>
      </c>
      <c r="N33" s="204">
        <v>27.143428830811843</v>
      </c>
      <c r="O33" s="204">
        <v>27.498832499411531</v>
      </c>
      <c r="P33" s="204">
        <v>24.521548910262972</v>
      </c>
      <c r="Q33" s="204">
        <v>24.739676161270008</v>
      </c>
    </row>
    <row r="34" spans="1:17" x14ac:dyDescent="0.25">
      <c r="A34" s="150" t="s">
        <v>33</v>
      </c>
      <c r="B34" s="87">
        <v>2.0583757081317624</v>
      </c>
      <c r="C34" s="87">
        <v>2.5167757554155514</v>
      </c>
      <c r="D34" s="87">
        <v>0.88973560975767763</v>
      </c>
      <c r="E34" s="87">
        <v>1.192543390352921</v>
      </c>
      <c r="F34" s="87">
        <v>0.84353697404265371</v>
      </c>
      <c r="G34" s="87">
        <v>1.1263092257953742</v>
      </c>
      <c r="H34" s="87">
        <v>0.84197709241718799</v>
      </c>
      <c r="I34" s="87">
        <v>0.1869608843931799</v>
      </c>
      <c r="J34" s="87">
        <v>0.21534878619314435</v>
      </c>
      <c r="K34" s="87">
        <v>0.1850967891411977</v>
      </c>
      <c r="L34" s="87">
        <v>0.20430057313668945</v>
      </c>
      <c r="M34" s="87">
        <v>0.41131812016014896</v>
      </c>
      <c r="N34" s="87">
        <v>2.6770062449167615</v>
      </c>
      <c r="O34" s="87">
        <v>2.7959148793607085</v>
      </c>
      <c r="P34" s="87">
        <v>3.0672468457167095</v>
      </c>
      <c r="Q34" s="87">
        <v>3.4869143242960154</v>
      </c>
    </row>
    <row r="35" spans="1:17" x14ac:dyDescent="0.25">
      <c r="A35" s="150" t="s">
        <v>31</v>
      </c>
      <c r="B35" s="87">
        <v>0</v>
      </c>
      <c r="C35" s="87">
        <v>0</v>
      </c>
      <c r="D35" s="87">
        <v>0</v>
      </c>
      <c r="E35" s="87">
        <v>0</v>
      </c>
      <c r="F35" s="87">
        <v>0</v>
      </c>
      <c r="G35" s="87">
        <v>0</v>
      </c>
      <c r="H35" s="87">
        <v>0</v>
      </c>
      <c r="I35" s="87">
        <v>0</v>
      </c>
      <c r="J35" s="87">
        <v>0</v>
      </c>
      <c r="K35" s="87">
        <v>0</v>
      </c>
      <c r="L35" s="87">
        <v>0</v>
      </c>
      <c r="M35" s="87">
        <v>0</v>
      </c>
      <c r="N35" s="87">
        <v>0</v>
      </c>
      <c r="O35" s="87">
        <v>0</v>
      </c>
      <c r="P35" s="87">
        <v>0</v>
      </c>
      <c r="Q35" s="87">
        <v>0</v>
      </c>
    </row>
    <row r="36" spans="1:17" x14ac:dyDescent="0.25">
      <c r="A36" s="150" t="s">
        <v>30</v>
      </c>
      <c r="B36" s="87">
        <v>0</v>
      </c>
      <c r="C36" s="87">
        <v>0</v>
      </c>
      <c r="D36" s="87">
        <v>0</v>
      </c>
      <c r="E36" s="87">
        <v>0</v>
      </c>
      <c r="F36" s="87">
        <v>0</v>
      </c>
      <c r="G36" s="87">
        <v>0</v>
      </c>
      <c r="H36" s="87">
        <v>0</v>
      </c>
      <c r="I36" s="87">
        <v>0</v>
      </c>
      <c r="J36" s="87">
        <v>0</v>
      </c>
      <c r="K36" s="87">
        <v>0</v>
      </c>
      <c r="L36" s="87">
        <v>0</v>
      </c>
      <c r="M36" s="87">
        <v>0</v>
      </c>
      <c r="N36" s="87">
        <v>0</v>
      </c>
      <c r="O36" s="87">
        <v>0</v>
      </c>
      <c r="P36" s="87">
        <v>0</v>
      </c>
      <c r="Q36" s="87">
        <v>0</v>
      </c>
    </row>
    <row r="37" spans="1:17" x14ac:dyDescent="0.25">
      <c r="A37" s="150" t="s">
        <v>125</v>
      </c>
      <c r="B37" s="87">
        <v>0.46072891632962754</v>
      </c>
      <c r="C37" s="87">
        <v>0.75973717452551526</v>
      </c>
      <c r="D37" s="87">
        <v>0.8580442078583902</v>
      </c>
      <c r="E37" s="87">
        <v>0.29067089410397468</v>
      </c>
      <c r="F37" s="87">
        <v>0.55566683182508858</v>
      </c>
      <c r="G37" s="87">
        <v>0.29464175749934562</v>
      </c>
      <c r="H37" s="87">
        <v>0.28523883536848643</v>
      </c>
      <c r="I37" s="87">
        <v>0</v>
      </c>
      <c r="J37" s="87">
        <v>0.27905596117727288</v>
      </c>
      <c r="K37" s="87">
        <v>0</v>
      </c>
      <c r="L37" s="87">
        <v>0</v>
      </c>
      <c r="M37" s="87">
        <v>0.28351217830332864</v>
      </c>
      <c r="N37" s="87">
        <v>0.27528527321931795</v>
      </c>
      <c r="O37" s="87">
        <v>0</v>
      </c>
      <c r="P37" s="87">
        <v>0.27543043665220057</v>
      </c>
      <c r="Q37" s="87">
        <v>0</v>
      </c>
    </row>
    <row r="38" spans="1:17" x14ac:dyDescent="0.25">
      <c r="A38" s="150" t="s">
        <v>29</v>
      </c>
      <c r="B38" s="87">
        <v>0</v>
      </c>
      <c r="C38" s="87">
        <v>1.1611378900068789</v>
      </c>
      <c r="D38" s="87">
        <v>0</v>
      </c>
      <c r="E38" s="87">
        <v>0.93886607075871875</v>
      </c>
      <c r="F38" s="87">
        <v>0</v>
      </c>
      <c r="G38" s="87">
        <v>0.61580511602922472</v>
      </c>
      <c r="H38" s="87">
        <v>1.2221452077682744</v>
      </c>
      <c r="I38" s="87">
        <v>0.32079567154121841</v>
      </c>
      <c r="J38" s="87">
        <v>0</v>
      </c>
      <c r="K38" s="87">
        <v>0</v>
      </c>
      <c r="L38" s="87">
        <v>0</v>
      </c>
      <c r="M38" s="87">
        <v>0</v>
      </c>
      <c r="N38" s="87">
        <v>0</v>
      </c>
      <c r="O38" s="87">
        <v>0</v>
      </c>
      <c r="P38" s="87">
        <v>0</v>
      </c>
      <c r="Q38" s="87">
        <v>0</v>
      </c>
    </row>
    <row r="39" spans="1:17" x14ac:dyDescent="0.25">
      <c r="A39" s="150" t="s">
        <v>28</v>
      </c>
      <c r="B39" s="87">
        <v>0</v>
      </c>
      <c r="C39" s="87">
        <v>0</v>
      </c>
      <c r="D39" s="87">
        <v>0</v>
      </c>
      <c r="E39" s="87">
        <v>0</v>
      </c>
      <c r="F39" s="87">
        <v>0</v>
      </c>
      <c r="G39" s="87">
        <v>0</v>
      </c>
      <c r="H39" s="87">
        <v>0</v>
      </c>
      <c r="I39" s="87">
        <v>0</v>
      </c>
      <c r="J39" s="87">
        <v>0</v>
      </c>
      <c r="K39" s="87">
        <v>0</v>
      </c>
      <c r="L39" s="87">
        <v>0</v>
      </c>
      <c r="M39" s="87">
        <v>0</v>
      </c>
      <c r="N39" s="87">
        <v>0</v>
      </c>
      <c r="O39" s="87">
        <v>0</v>
      </c>
      <c r="P39" s="87">
        <v>0</v>
      </c>
      <c r="Q39" s="87">
        <v>0</v>
      </c>
    </row>
    <row r="40" spans="1:17" x14ac:dyDescent="0.25">
      <c r="A40" s="150" t="s">
        <v>26</v>
      </c>
      <c r="B40" s="87">
        <v>19.098394593193813</v>
      </c>
      <c r="C40" s="87">
        <v>25.148519702693743</v>
      </c>
      <c r="D40" s="87">
        <v>53.578592865696848</v>
      </c>
      <c r="E40" s="87">
        <v>46.718376659931607</v>
      </c>
      <c r="F40" s="87">
        <v>34.911828778715034</v>
      </c>
      <c r="G40" s="87">
        <v>45.219850327018555</v>
      </c>
      <c r="H40" s="87">
        <v>37.591626682710782</v>
      </c>
      <c r="I40" s="87">
        <v>37.779624312840163</v>
      </c>
      <c r="J40" s="87">
        <v>29.401928363644966</v>
      </c>
      <c r="K40" s="87">
        <v>26.512081168021545</v>
      </c>
      <c r="L40" s="87">
        <v>20.911776725225394</v>
      </c>
      <c r="M40" s="87">
        <v>21.981519163907102</v>
      </c>
      <c r="N40" s="87">
        <v>22.812364178985224</v>
      </c>
      <c r="O40" s="87">
        <v>22.428026162844418</v>
      </c>
      <c r="P40" s="87">
        <v>19.285420680488713</v>
      </c>
      <c r="Q40" s="87">
        <v>19.419949876608541</v>
      </c>
    </row>
    <row r="41" spans="1:17" x14ac:dyDescent="0.25">
      <c r="A41" s="150" t="s">
        <v>25</v>
      </c>
      <c r="B41" s="87">
        <v>0</v>
      </c>
      <c r="C41" s="87">
        <v>0</v>
      </c>
      <c r="D41" s="87">
        <v>0</v>
      </c>
      <c r="E41" s="87">
        <v>0</v>
      </c>
      <c r="F41" s="87">
        <v>0</v>
      </c>
      <c r="G41" s="87">
        <v>0</v>
      </c>
      <c r="H41" s="87">
        <v>0</v>
      </c>
      <c r="I41" s="87">
        <v>0</v>
      </c>
      <c r="J41" s="87">
        <v>0</v>
      </c>
      <c r="K41" s="87">
        <v>0</v>
      </c>
      <c r="L41" s="87">
        <v>0</v>
      </c>
      <c r="M41" s="87">
        <v>0</v>
      </c>
      <c r="N41" s="87">
        <v>0</v>
      </c>
      <c r="O41" s="87">
        <v>0</v>
      </c>
      <c r="P41" s="87">
        <v>0</v>
      </c>
      <c r="Q41" s="87">
        <v>0</v>
      </c>
    </row>
    <row r="42" spans="1:17" x14ac:dyDescent="0.25">
      <c r="A42" s="150" t="s">
        <v>86</v>
      </c>
      <c r="B42" s="87">
        <v>0</v>
      </c>
      <c r="C42" s="87">
        <v>0.15129431128574936</v>
      </c>
      <c r="D42" s="87">
        <v>0.12520252710962754</v>
      </c>
      <c r="E42" s="87">
        <v>0</v>
      </c>
      <c r="F42" s="87">
        <v>0.41422595354353325</v>
      </c>
      <c r="G42" s="87">
        <v>0.54734109764031025</v>
      </c>
      <c r="H42" s="87">
        <v>0.38105797793252982</v>
      </c>
      <c r="I42" s="87">
        <v>0.3172733714439917</v>
      </c>
      <c r="J42" s="87">
        <v>0.25134440241331724</v>
      </c>
      <c r="K42" s="87">
        <v>3.1426670907468736E-2</v>
      </c>
      <c r="L42" s="87">
        <v>1.4870609622021819E-2</v>
      </c>
      <c r="M42" s="87">
        <v>1.4969344060385201E-2</v>
      </c>
      <c r="N42" s="87">
        <v>1.5331674126910862E-2</v>
      </c>
      <c r="O42" s="87">
        <v>1.6080529382446074E-2</v>
      </c>
      <c r="P42" s="87">
        <v>1.5921294433038958E-2</v>
      </c>
      <c r="Q42" s="87">
        <v>3.1939530486383247E-2</v>
      </c>
    </row>
    <row r="43" spans="1:17" x14ac:dyDescent="0.25">
      <c r="A43" s="150" t="s">
        <v>22</v>
      </c>
      <c r="B43" s="87">
        <v>0.54431208619658256</v>
      </c>
      <c r="C43" s="87">
        <v>2.9162546070984163</v>
      </c>
      <c r="D43" s="87">
        <v>0</v>
      </c>
      <c r="E43" s="87">
        <v>9.1908368961948952</v>
      </c>
      <c r="F43" s="87">
        <v>10.25012633048147</v>
      </c>
      <c r="G43" s="87">
        <v>0.70544205577098751</v>
      </c>
      <c r="H43" s="87">
        <v>1.4715059156394148</v>
      </c>
      <c r="I43" s="87">
        <v>0.61373826349223071</v>
      </c>
      <c r="J43" s="87">
        <v>0.80920267963605896</v>
      </c>
      <c r="K43" s="87">
        <v>0.56700371981911502</v>
      </c>
      <c r="L43" s="87">
        <v>0.61331730341995383</v>
      </c>
      <c r="M43" s="87">
        <v>0.63665898426192613</v>
      </c>
      <c r="N43" s="87">
        <v>1.3634414595636271</v>
      </c>
      <c r="O43" s="87">
        <v>2.2588109278239599</v>
      </c>
      <c r="P43" s="87">
        <v>1.87752965297231</v>
      </c>
      <c r="Q43" s="87">
        <v>1.8008724298790666</v>
      </c>
    </row>
    <row r="44" spans="1:17" x14ac:dyDescent="0.25">
      <c r="A44" s="156" t="s">
        <v>260</v>
      </c>
      <c r="B44" s="204">
        <v>6.9932552770877132</v>
      </c>
      <c r="C44" s="204">
        <v>7.5983493264799193</v>
      </c>
      <c r="D44" s="204">
        <v>10.740364684695109</v>
      </c>
      <c r="E44" s="204">
        <v>8.6976850976805764</v>
      </c>
      <c r="F44" s="204">
        <v>7.413030813753358</v>
      </c>
      <c r="G44" s="204">
        <v>7.7771550105522005</v>
      </c>
      <c r="H44" s="204">
        <v>6.8640699514457078</v>
      </c>
      <c r="I44" s="204">
        <v>6.6067019222935279</v>
      </c>
      <c r="J44" s="204">
        <v>5.7401601727160028</v>
      </c>
      <c r="K44" s="204">
        <v>5.0674273930387566</v>
      </c>
      <c r="L44" s="204">
        <v>4.426315042344763</v>
      </c>
      <c r="M44" s="204">
        <v>4.438608645993531</v>
      </c>
      <c r="N44" s="204">
        <v>5.276779825462663</v>
      </c>
      <c r="O44" s="204">
        <v>5.359995643992451</v>
      </c>
      <c r="P44" s="204">
        <v>5.2922163493898813</v>
      </c>
      <c r="Q44" s="204">
        <v>5.1889941870116338</v>
      </c>
    </row>
    <row r="45" spans="1:17" x14ac:dyDescent="0.25">
      <c r="A45" s="299" t="s">
        <v>271</v>
      </c>
      <c r="B45" s="298">
        <v>3.160385926165203</v>
      </c>
      <c r="C45" s="298">
        <v>3.4319114525575771</v>
      </c>
      <c r="D45" s="298">
        <v>4.8225604409270204</v>
      </c>
      <c r="E45" s="298">
        <v>3.8878099449426502</v>
      </c>
      <c r="F45" s="298">
        <v>3.3042463818371677</v>
      </c>
      <c r="G45" s="298">
        <v>3.4979814676837688</v>
      </c>
      <c r="H45" s="298">
        <v>3.087628846846644</v>
      </c>
      <c r="I45" s="298">
        <v>2.9637258977949101</v>
      </c>
      <c r="J45" s="298">
        <v>2.5735345331900219</v>
      </c>
      <c r="K45" s="298">
        <v>2.2703775774117285</v>
      </c>
      <c r="L45" s="298">
        <v>1.9830267885068884</v>
      </c>
      <c r="M45" s="298">
        <v>1.9908666185525499</v>
      </c>
      <c r="N45" s="298">
        <v>2.383236984017477</v>
      </c>
      <c r="O45" s="298">
        <v>2.4181171140860376</v>
      </c>
      <c r="P45" s="298">
        <v>2.3940773649100002</v>
      </c>
      <c r="Q45" s="298">
        <v>2.3506288225376277</v>
      </c>
    </row>
    <row r="46" spans="1:17" x14ac:dyDescent="0.25">
      <c r="A46" s="154" t="s">
        <v>33</v>
      </c>
      <c r="B46" s="83">
        <v>0</v>
      </c>
      <c r="C46" s="83">
        <v>0</v>
      </c>
      <c r="D46" s="83">
        <v>0</v>
      </c>
      <c r="E46" s="83">
        <v>0</v>
      </c>
      <c r="F46" s="83">
        <v>0</v>
      </c>
      <c r="G46" s="83">
        <v>0</v>
      </c>
      <c r="H46" s="83">
        <v>0</v>
      </c>
      <c r="I46" s="83">
        <v>0</v>
      </c>
      <c r="J46" s="83">
        <v>0</v>
      </c>
      <c r="K46" s="83">
        <v>0</v>
      </c>
      <c r="L46" s="83">
        <v>0</v>
      </c>
      <c r="M46" s="83">
        <v>0</v>
      </c>
      <c r="N46" s="83">
        <v>0</v>
      </c>
      <c r="O46" s="83">
        <v>0</v>
      </c>
      <c r="P46" s="83">
        <v>0</v>
      </c>
      <c r="Q46" s="83">
        <v>0</v>
      </c>
    </row>
    <row r="47" spans="1:17" x14ac:dyDescent="0.25">
      <c r="A47" s="154" t="s">
        <v>30</v>
      </c>
      <c r="B47" s="83">
        <v>0</v>
      </c>
      <c r="C47" s="83">
        <v>0</v>
      </c>
      <c r="D47" s="83">
        <v>0</v>
      </c>
      <c r="E47" s="83">
        <v>0</v>
      </c>
      <c r="F47" s="83">
        <v>0</v>
      </c>
      <c r="G47" s="83">
        <v>0</v>
      </c>
      <c r="H47" s="83">
        <v>0</v>
      </c>
      <c r="I47" s="83">
        <v>0</v>
      </c>
      <c r="J47" s="83">
        <v>0</v>
      </c>
      <c r="K47" s="83">
        <v>0</v>
      </c>
      <c r="L47" s="83">
        <v>0</v>
      </c>
      <c r="M47" s="83">
        <v>0</v>
      </c>
      <c r="N47" s="83">
        <v>0</v>
      </c>
      <c r="O47" s="83">
        <v>0</v>
      </c>
      <c r="P47" s="83">
        <v>0</v>
      </c>
      <c r="Q47" s="83">
        <v>0</v>
      </c>
    </row>
    <row r="48" spans="1:17" x14ac:dyDescent="0.25">
      <c r="A48" s="154" t="s">
        <v>125</v>
      </c>
      <c r="B48" s="83">
        <v>0</v>
      </c>
      <c r="C48" s="83">
        <v>3.4819170109718744E-4</v>
      </c>
      <c r="D48" s="83">
        <v>0</v>
      </c>
      <c r="E48" s="83">
        <v>0</v>
      </c>
      <c r="F48" s="83">
        <v>0</v>
      </c>
      <c r="G48" s="83">
        <v>0</v>
      </c>
      <c r="H48" s="83">
        <v>0</v>
      </c>
      <c r="I48" s="83">
        <v>0</v>
      </c>
      <c r="J48" s="83">
        <v>0</v>
      </c>
      <c r="K48" s="83">
        <v>0</v>
      </c>
      <c r="L48" s="83">
        <v>0</v>
      </c>
      <c r="M48" s="83">
        <v>0</v>
      </c>
      <c r="N48" s="83">
        <v>0</v>
      </c>
      <c r="O48" s="83">
        <v>0</v>
      </c>
      <c r="P48" s="83">
        <v>0</v>
      </c>
      <c r="Q48" s="83">
        <v>0</v>
      </c>
    </row>
    <row r="49" spans="1:17" x14ac:dyDescent="0.25">
      <c r="A49" s="154" t="s">
        <v>29</v>
      </c>
      <c r="B49" s="83">
        <v>0</v>
      </c>
      <c r="C49" s="83">
        <v>0</v>
      </c>
      <c r="D49" s="83">
        <v>0</v>
      </c>
      <c r="E49" s="83">
        <v>0</v>
      </c>
      <c r="F49" s="83">
        <v>0</v>
      </c>
      <c r="G49" s="83">
        <v>0</v>
      </c>
      <c r="H49" s="83">
        <v>0</v>
      </c>
      <c r="I49" s="83">
        <v>0</v>
      </c>
      <c r="J49" s="83">
        <v>0</v>
      </c>
      <c r="K49" s="83">
        <v>0</v>
      </c>
      <c r="L49" s="83">
        <v>0</v>
      </c>
      <c r="M49" s="83">
        <v>0</v>
      </c>
      <c r="N49" s="83">
        <v>0</v>
      </c>
      <c r="O49" s="83">
        <v>0</v>
      </c>
      <c r="P49" s="83">
        <v>0</v>
      </c>
      <c r="Q49" s="83">
        <v>0</v>
      </c>
    </row>
    <row r="50" spans="1:17" x14ac:dyDescent="0.25">
      <c r="A50" s="154" t="s">
        <v>26</v>
      </c>
      <c r="B50" s="83">
        <v>3.160385926165203</v>
      </c>
      <c r="C50" s="83">
        <v>3.4315632608564801</v>
      </c>
      <c r="D50" s="83">
        <v>4.8225604409270204</v>
      </c>
      <c r="E50" s="83">
        <v>3.8878099449426502</v>
      </c>
      <c r="F50" s="83">
        <v>3.3042463818371677</v>
      </c>
      <c r="G50" s="83">
        <v>3.4979814676837688</v>
      </c>
      <c r="H50" s="83">
        <v>3.087628846846644</v>
      </c>
      <c r="I50" s="83">
        <v>2.9637258977949101</v>
      </c>
      <c r="J50" s="83">
        <v>2.5735345331900219</v>
      </c>
      <c r="K50" s="83">
        <v>2.2703775774117285</v>
      </c>
      <c r="L50" s="83">
        <v>1.9830267885068884</v>
      </c>
      <c r="M50" s="83">
        <v>1.9908666185525499</v>
      </c>
      <c r="N50" s="83">
        <v>2.383236984017477</v>
      </c>
      <c r="O50" s="83">
        <v>2.4181171140860376</v>
      </c>
      <c r="P50" s="83">
        <v>2.3940773649100002</v>
      </c>
      <c r="Q50" s="83">
        <v>2.3506288225376277</v>
      </c>
    </row>
    <row r="51" spans="1:17" x14ac:dyDescent="0.25">
      <c r="A51" s="299" t="s">
        <v>270</v>
      </c>
      <c r="B51" s="298">
        <v>3.2162499085441003</v>
      </c>
      <c r="C51" s="298">
        <v>3.4968357543596404</v>
      </c>
      <c r="D51" s="298">
        <v>4.9768797492938157</v>
      </c>
      <c r="E51" s="298">
        <v>4.0513288054465217</v>
      </c>
      <c r="F51" s="298">
        <v>3.4640965333336387</v>
      </c>
      <c r="G51" s="298">
        <v>3.5966862035230185</v>
      </c>
      <c r="H51" s="298">
        <v>3.1740172164113818</v>
      </c>
      <c r="I51" s="298">
        <v>3.0647267052206333</v>
      </c>
      <c r="J51" s="298">
        <v>2.6645061307472719</v>
      </c>
      <c r="K51" s="298">
        <v>2.3540789290078816</v>
      </c>
      <c r="L51" s="298">
        <v>2.0563820654426257</v>
      </c>
      <c r="M51" s="298">
        <v>2.0593062183778668</v>
      </c>
      <c r="N51" s="298">
        <v>2.4285520794075866</v>
      </c>
      <c r="O51" s="298">
        <v>2.470082343830283</v>
      </c>
      <c r="P51" s="298">
        <v>2.4310331675795904</v>
      </c>
      <c r="Q51" s="298">
        <v>2.3797367451678446</v>
      </c>
    </row>
    <row r="52" spans="1:17" x14ac:dyDescent="0.25">
      <c r="A52" s="150" t="s">
        <v>33</v>
      </c>
      <c r="B52" s="87">
        <v>0.29872335759295821</v>
      </c>
      <c r="C52" s="87">
        <v>0.26951758016838362</v>
      </c>
      <c r="D52" s="87">
        <v>7.9855389529065596E-2</v>
      </c>
      <c r="E52" s="87">
        <v>8.2826645272516666E-2</v>
      </c>
      <c r="F52" s="87">
        <v>6.2204780560992289E-2</v>
      </c>
      <c r="G52" s="87">
        <v>8.350921107054414E-2</v>
      </c>
      <c r="H52" s="87">
        <v>6.394406978336005E-2</v>
      </c>
      <c r="I52" s="87">
        <v>1.4610084163373884E-2</v>
      </c>
      <c r="J52" s="87">
        <v>1.853540012695349E-2</v>
      </c>
      <c r="K52" s="87">
        <v>1.5963463630881199E-2</v>
      </c>
      <c r="L52" s="87">
        <v>1.9320957984710393E-2</v>
      </c>
      <c r="M52" s="87">
        <v>3.6309618012206217E-2</v>
      </c>
      <c r="N52" s="87">
        <v>0.2395146583433781</v>
      </c>
      <c r="O52" s="87">
        <v>0.2511430250178458</v>
      </c>
      <c r="P52" s="87">
        <v>0.30408270058219727</v>
      </c>
      <c r="Q52" s="87">
        <v>0.33541013595682251</v>
      </c>
    </row>
    <row r="53" spans="1:17" x14ac:dyDescent="0.25">
      <c r="A53" s="150" t="s">
        <v>31</v>
      </c>
      <c r="B53" s="87">
        <v>0</v>
      </c>
      <c r="C53" s="87">
        <v>0</v>
      </c>
      <c r="D53" s="87">
        <v>0</v>
      </c>
      <c r="E53" s="87">
        <v>0</v>
      </c>
      <c r="F53" s="87">
        <v>0</v>
      </c>
      <c r="G53" s="87">
        <v>0</v>
      </c>
      <c r="H53" s="87">
        <v>0</v>
      </c>
      <c r="I53" s="87">
        <v>0</v>
      </c>
      <c r="J53" s="87">
        <v>0</v>
      </c>
      <c r="K53" s="87">
        <v>0</v>
      </c>
      <c r="L53" s="87">
        <v>0</v>
      </c>
      <c r="M53" s="87">
        <v>0</v>
      </c>
      <c r="N53" s="87">
        <v>0</v>
      </c>
      <c r="O53" s="87">
        <v>0</v>
      </c>
      <c r="P53" s="87">
        <v>0</v>
      </c>
      <c r="Q53" s="87">
        <v>0</v>
      </c>
    </row>
    <row r="54" spans="1:17" x14ac:dyDescent="0.25">
      <c r="A54" s="150" t="s">
        <v>30</v>
      </c>
      <c r="B54" s="87">
        <v>0</v>
      </c>
      <c r="C54" s="87">
        <v>0</v>
      </c>
      <c r="D54" s="87">
        <v>0</v>
      </c>
      <c r="E54" s="87">
        <v>0</v>
      </c>
      <c r="F54" s="87">
        <v>0</v>
      </c>
      <c r="G54" s="87">
        <v>0</v>
      </c>
      <c r="H54" s="87">
        <v>0</v>
      </c>
      <c r="I54" s="87">
        <v>0</v>
      </c>
      <c r="J54" s="87">
        <v>0</v>
      </c>
      <c r="K54" s="87">
        <v>0</v>
      </c>
      <c r="L54" s="87">
        <v>0</v>
      </c>
      <c r="M54" s="87">
        <v>0</v>
      </c>
      <c r="N54" s="87">
        <v>0</v>
      </c>
      <c r="O54" s="87">
        <v>0</v>
      </c>
      <c r="P54" s="87">
        <v>0</v>
      </c>
      <c r="Q54" s="87">
        <v>0</v>
      </c>
    </row>
    <row r="55" spans="1:17" x14ac:dyDescent="0.25">
      <c r="A55" s="150" t="s">
        <v>125</v>
      </c>
      <c r="B55" s="87">
        <v>6.6863638296173158E-2</v>
      </c>
      <c r="C55" s="87">
        <v>8.1359066019877843E-2</v>
      </c>
      <c r="D55" s="87">
        <v>7.701102855751922E-2</v>
      </c>
      <c r="E55" s="87">
        <v>2.018819208739259E-2</v>
      </c>
      <c r="F55" s="87">
        <v>4.097642948956691E-2</v>
      </c>
      <c r="G55" s="87">
        <v>2.1845955048297883E-2</v>
      </c>
      <c r="H55" s="87">
        <v>2.1662503835305665E-2</v>
      </c>
      <c r="I55" s="87">
        <v>0</v>
      </c>
      <c r="J55" s="87">
        <v>2.4018774331949384E-2</v>
      </c>
      <c r="K55" s="87">
        <v>0</v>
      </c>
      <c r="L55" s="87">
        <v>0</v>
      </c>
      <c r="M55" s="87">
        <v>2.5027389729376018E-2</v>
      </c>
      <c r="N55" s="87">
        <v>2.463007259967696E-2</v>
      </c>
      <c r="O55" s="87">
        <v>0</v>
      </c>
      <c r="P55" s="87">
        <v>2.7305800678120717E-2</v>
      </c>
      <c r="Q55" s="87">
        <v>0</v>
      </c>
    </row>
    <row r="56" spans="1:17" x14ac:dyDescent="0.25">
      <c r="A56" s="150" t="s">
        <v>29</v>
      </c>
      <c r="B56" s="87">
        <v>0</v>
      </c>
      <c r="C56" s="87">
        <v>0.12434444097098564</v>
      </c>
      <c r="D56" s="87">
        <v>0</v>
      </c>
      <c r="E56" s="87">
        <v>6.5207796739471871E-2</v>
      </c>
      <c r="F56" s="87">
        <v>0</v>
      </c>
      <c r="G56" s="87">
        <v>4.5658330976104708E-2</v>
      </c>
      <c r="H56" s="87">
        <v>9.2815991260023392E-2</v>
      </c>
      <c r="I56" s="87">
        <v>2.5068622111386503E-2</v>
      </c>
      <c r="J56" s="87">
        <v>0</v>
      </c>
      <c r="K56" s="87">
        <v>0</v>
      </c>
      <c r="L56" s="87">
        <v>0</v>
      </c>
      <c r="M56" s="87">
        <v>0</v>
      </c>
      <c r="N56" s="87">
        <v>0</v>
      </c>
      <c r="O56" s="87">
        <v>0</v>
      </c>
      <c r="P56" s="87">
        <v>0</v>
      </c>
      <c r="Q56" s="87">
        <v>0</v>
      </c>
    </row>
    <row r="57" spans="1:17" x14ac:dyDescent="0.25">
      <c r="A57" s="150" t="s">
        <v>28</v>
      </c>
      <c r="B57" s="87">
        <v>0</v>
      </c>
      <c r="C57" s="87">
        <v>0</v>
      </c>
      <c r="D57" s="87">
        <v>0</v>
      </c>
      <c r="E57" s="87">
        <v>0</v>
      </c>
      <c r="F57" s="87">
        <v>0</v>
      </c>
      <c r="G57" s="87">
        <v>0</v>
      </c>
      <c r="H57" s="87">
        <v>0</v>
      </c>
      <c r="I57" s="87">
        <v>0</v>
      </c>
      <c r="J57" s="87">
        <v>0</v>
      </c>
      <c r="K57" s="87">
        <v>0</v>
      </c>
      <c r="L57" s="87">
        <v>0</v>
      </c>
      <c r="M57" s="87">
        <v>0</v>
      </c>
      <c r="N57" s="87">
        <v>0</v>
      </c>
      <c r="O57" s="87">
        <v>0</v>
      </c>
      <c r="P57" s="87">
        <v>0</v>
      </c>
      <c r="Q57" s="87">
        <v>0</v>
      </c>
    </row>
    <row r="58" spans="1:17" x14ac:dyDescent="0.25">
      <c r="A58" s="150" t="s">
        <v>26</v>
      </c>
      <c r="B58" s="87">
        <v>2.771669202553984</v>
      </c>
      <c r="C58" s="87">
        <v>2.6931156502529991</v>
      </c>
      <c r="D58" s="87">
        <v>4.8087761766382622</v>
      </c>
      <c r="E58" s="87">
        <v>3.2447678152614894</v>
      </c>
      <c r="F58" s="87">
        <v>2.5744960979660529</v>
      </c>
      <c r="G58" s="87">
        <v>3.3527861967664228</v>
      </c>
      <c r="H58" s="87">
        <v>2.8549014237055368</v>
      </c>
      <c r="I58" s="87">
        <v>2.9522939659958944</v>
      </c>
      <c r="J58" s="87">
        <v>2.530669043267316</v>
      </c>
      <c r="K58" s="87">
        <v>2.2865045118736931</v>
      </c>
      <c r="L58" s="87">
        <v>1.9776525992582519</v>
      </c>
      <c r="M58" s="87">
        <v>1.9404459104760499</v>
      </c>
      <c r="N58" s="87">
        <v>2.0410470176188387</v>
      </c>
      <c r="O58" s="87">
        <v>2.0145972172815401</v>
      </c>
      <c r="P58" s="87">
        <v>1.9119305022926725</v>
      </c>
      <c r="Q58" s="87">
        <v>1.8680264046071768</v>
      </c>
    </row>
    <row r="59" spans="1:17" x14ac:dyDescent="0.25">
      <c r="A59" s="150" t="s">
        <v>25</v>
      </c>
      <c r="B59" s="87">
        <v>0</v>
      </c>
      <c r="C59" s="87">
        <v>0</v>
      </c>
      <c r="D59" s="87">
        <v>0</v>
      </c>
      <c r="E59" s="87">
        <v>0</v>
      </c>
      <c r="F59" s="87">
        <v>0</v>
      </c>
      <c r="G59" s="87">
        <v>0</v>
      </c>
      <c r="H59" s="87">
        <v>0</v>
      </c>
      <c r="I59" s="87">
        <v>0</v>
      </c>
      <c r="J59" s="87">
        <v>0</v>
      </c>
      <c r="K59" s="87">
        <v>0</v>
      </c>
      <c r="L59" s="87">
        <v>0</v>
      </c>
      <c r="M59" s="87">
        <v>0</v>
      </c>
      <c r="N59" s="87">
        <v>0</v>
      </c>
      <c r="O59" s="87">
        <v>0</v>
      </c>
      <c r="P59" s="87">
        <v>0</v>
      </c>
      <c r="Q59" s="87">
        <v>0</v>
      </c>
    </row>
    <row r="60" spans="1:17" x14ac:dyDescent="0.25">
      <c r="A60" s="150" t="s">
        <v>86</v>
      </c>
      <c r="B60" s="87">
        <v>0</v>
      </c>
      <c r="C60" s="87">
        <v>1.6201871216867562E-2</v>
      </c>
      <c r="D60" s="87">
        <v>1.1237154568968776E-2</v>
      </c>
      <c r="E60" s="87">
        <v>0</v>
      </c>
      <c r="F60" s="87">
        <v>3.0546182723153948E-2</v>
      </c>
      <c r="G60" s="87">
        <v>4.058212629675479E-2</v>
      </c>
      <c r="H60" s="87">
        <v>2.893950221670704E-2</v>
      </c>
      <c r="I60" s="87">
        <v>2.4793371483234149E-2</v>
      </c>
      <c r="J60" s="87">
        <v>2.1633597991225464E-2</v>
      </c>
      <c r="K60" s="87">
        <v>2.7103577560621699E-3</v>
      </c>
      <c r="L60" s="87">
        <v>1.4063319515108894E-3</v>
      </c>
      <c r="M60" s="87">
        <v>1.3214374424210822E-3</v>
      </c>
      <c r="N60" s="87">
        <v>1.3717415479743294E-3</v>
      </c>
      <c r="O60" s="87">
        <v>1.4444333848673079E-3</v>
      </c>
      <c r="P60" s="87">
        <v>1.5784155796666976E-3</v>
      </c>
      <c r="Q60" s="87">
        <v>3.072298676279559E-3</v>
      </c>
    </row>
    <row r="61" spans="1:17" x14ac:dyDescent="0.25">
      <c r="A61" s="150" t="s">
        <v>22</v>
      </c>
      <c r="B61" s="87">
        <v>7.899371010098534E-2</v>
      </c>
      <c r="C61" s="87">
        <v>0.31229714573052619</v>
      </c>
      <c r="D61" s="87">
        <v>0</v>
      </c>
      <c r="E61" s="87">
        <v>0.63833835608565126</v>
      </c>
      <c r="F61" s="87">
        <v>0.75587304259387211</v>
      </c>
      <c r="G61" s="87">
        <v>5.2304383364893792E-2</v>
      </c>
      <c r="H61" s="87">
        <v>0.11175372561044872</v>
      </c>
      <c r="I61" s="87">
        <v>4.7960661466744339E-2</v>
      </c>
      <c r="J61" s="87">
        <v>6.9649315029827658E-2</v>
      </c>
      <c r="K61" s="87">
        <v>4.8900595747245208E-2</v>
      </c>
      <c r="L61" s="87">
        <v>5.8002176248152362E-2</v>
      </c>
      <c r="M61" s="87">
        <v>5.6201862717813356E-2</v>
      </c>
      <c r="N61" s="87">
        <v>0.12198858929771869</v>
      </c>
      <c r="O61" s="87">
        <v>0.20289766814602989</v>
      </c>
      <c r="P61" s="87">
        <v>0.18613574844693351</v>
      </c>
      <c r="Q61" s="87">
        <v>0.1732279059275656</v>
      </c>
    </row>
    <row r="62" spans="1:17" x14ac:dyDescent="0.25">
      <c r="A62" s="303" t="s">
        <v>269</v>
      </c>
      <c r="B62" s="302">
        <v>0.26998037456469959</v>
      </c>
      <c r="C62" s="302">
        <v>0.29317828570496723</v>
      </c>
      <c r="D62" s="302">
        <v>0.41197395021380068</v>
      </c>
      <c r="E62" s="302">
        <v>0.33212158568418876</v>
      </c>
      <c r="F62" s="302">
        <v>0.28226985458858167</v>
      </c>
      <c r="G62" s="302">
        <v>0.29881994443999926</v>
      </c>
      <c r="H62" s="302">
        <v>0.26376499961190297</v>
      </c>
      <c r="I62" s="302">
        <v>0.2531804174196744</v>
      </c>
      <c r="J62" s="302">
        <v>0.21984777601794445</v>
      </c>
      <c r="K62" s="302">
        <v>0.19395017035045253</v>
      </c>
      <c r="L62" s="302">
        <v>0.16940282852814384</v>
      </c>
      <c r="M62" s="302">
        <v>0.17007255694160367</v>
      </c>
      <c r="N62" s="302">
        <v>0.20359134253018737</v>
      </c>
      <c r="O62" s="302">
        <v>0.20657102627792573</v>
      </c>
      <c r="P62" s="302">
        <v>0.20451739718368936</v>
      </c>
      <c r="Q62" s="302">
        <v>0.20080574486715827</v>
      </c>
    </row>
    <row r="63" spans="1:17" x14ac:dyDescent="0.25">
      <c r="A63" s="152" t="s">
        <v>268</v>
      </c>
      <c r="B63" s="151">
        <v>0.33758005148699394</v>
      </c>
      <c r="C63" s="151">
        <v>0.36658642667166713</v>
      </c>
      <c r="D63" s="151">
        <v>0.51512702561699208</v>
      </c>
      <c r="E63" s="151">
        <v>0.41528063725366099</v>
      </c>
      <c r="F63" s="151">
        <v>0.35294666213748882</v>
      </c>
      <c r="G63" s="151">
        <v>0.37364068552035157</v>
      </c>
      <c r="H63" s="151">
        <v>0.32980842512356279</v>
      </c>
      <c r="I63" s="151">
        <v>0.31657359719511818</v>
      </c>
      <c r="J63" s="151">
        <v>0.27489488325623918</v>
      </c>
      <c r="K63" s="151">
        <v>0.24251284412203281</v>
      </c>
      <c r="L63" s="151">
        <v>0.2118191578509297</v>
      </c>
      <c r="M63" s="151">
        <v>0.21265657780288946</v>
      </c>
      <c r="N63" s="151">
        <v>0.25456804408268735</v>
      </c>
      <c r="O63" s="151">
        <v>0.2582938030183074</v>
      </c>
      <c r="P63" s="151">
        <v>0.25572597112872913</v>
      </c>
      <c r="Q63" s="151">
        <v>0.25108496793678747</v>
      </c>
    </row>
    <row r="64" spans="1:17" x14ac:dyDescent="0.25">
      <c r="A64" s="301" t="s">
        <v>267</v>
      </c>
      <c r="B64" s="300">
        <v>9.059016326716917E-3</v>
      </c>
      <c r="C64" s="300">
        <v>9.8374071860682574E-3</v>
      </c>
      <c r="D64" s="300">
        <v>1.3823518643480167E-2</v>
      </c>
      <c r="E64" s="300">
        <v>1.114412435355429E-2</v>
      </c>
      <c r="F64" s="300">
        <v>9.4713818564807466E-3</v>
      </c>
      <c r="G64" s="300">
        <v>1.0026709385062624E-2</v>
      </c>
      <c r="H64" s="300">
        <v>8.85046345221693E-3</v>
      </c>
      <c r="I64" s="300">
        <v>8.4953046631920728E-3</v>
      </c>
      <c r="J64" s="300">
        <v>7.3768495045245727E-3</v>
      </c>
      <c r="K64" s="300">
        <v>6.5078721466593865E-3</v>
      </c>
      <c r="L64" s="300">
        <v>5.6842020161754978E-3</v>
      </c>
      <c r="M64" s="300">
        <v>5.7066743186225946E-3</v>
      </c>
      <c r="N64" s="300">
        <v>6.8313754247244229E-3</v>
      </c>
      <c r="O64" s="300">
        <v>6.9313567798978768E-3</v>
      </c>
      <c r="P64" s="300">
        <v>6.8624485878720515E-3</v>
      </c>
      <c r="Q64" s="300">
        <v>6.7379065022157708E-3</v>
      </c>
    </row>
    <row r="65" spans="1:17" x14ac:dyDescent="0.25">
      <c r="A65" s="156" t="s">
        <v>259</v>
      </c>
      <c r="B65" s="204">
        <v>7.7941296521195014</v>
      </c>
      <c r="C65" s="204">
        <v>8.464460683519718</v>
      </c>
      <c r="D65" s="204">
        <v>11.903577129837537</v>
      </c>
      <c r="E65" s="204">
        <v>9.6020980469361366</v>
      </c>
      <c r="F65" s="204">
        <v>8.1638976830513688</v>
      </c>
      <c r="G65" s="204">
        <v>8.6321513111239074</v>
      </c>
      <c r="H65" s="204">
        <v>7.6193938860807293</v>
      </c>
      <c r="I65" s="204">
        <v>7.3163062068745832</v>
      </c>
      <c r="J65" s="204">
        <v>6.3535554980896558</v>
      </c>
      <c r="K65" s="204">
        <v>5.6056288918665267</v>
      </c>
      <c r="L65" s="204">
        <v>4.8961879214332971</v>
      </c>
      <c r="M65" s="204">
        <v>4.9147761185174534</v>
      </c>
      <c r="N65" s="204">
        <v>5.8779992075197693</v>
      </c>
      <c r="O65" s="204">
        <v>5.9649114012183597</v>
      </c>
      <c r="P65" s="204">
        <v>5.9034710024219041</v>
      </c>
      <c r="Q65" s="204">
        <v>5.7952729243683851</v>
      </c>
    </row>
    <row r="66" spans="1:17" x14ac:dyDescent="0.25">
      <c r="A66" s="299" t="s">
        <v>266</v>
      </c>
      <c r="B66" s="298">
        <v>3.978277914271954</v>
      </c>
      <c r="C66" s="298">
        <v>4.320109196250761</v>
      </c>
      <c r="D66" s="298">
        <v>6.0706148364801615</v>
      </c>
      <c r="E66" s="298">
        <v>4.8939556118133751</v>
      </c>
      <c r="F66" s="298">
        <v>4.1593687325794892</v>
      </c>
      <c r="G66" s="298">
        <v>4.403241484594405</v>
      </c>
      <c r="H66" s="298">
        <v>3.8866916686291093</v>
      </c>
      <c r="I66" s="298">
        <v>3.7307232593140522</v>
      </c>
      <c r="J66" s="298">
        <v>3.2395523313284302</v>
      </c>
      <c r="K66" s="298">
        <v>2.857939879587732</v>
      </c>
      <c r="L66" s="298">
        <v>2.4962241512381067</v>
      </c>
      <c r="M66" s="298">
        <v>2.5060928898829933</v>
      </c>
      <c r="N66" s="298">
        <v>3.0000067331957916</v>
      </c>
      <c r="O66" s="298">
        <v>3.043913665558025</v>
      </c>
      <c r="P66" s="298">
        <v>3.0136525501607312</v>
      </c>
      <c r="Q66" s="298">
        <v>2.9589597434701718</v>
      </c>
    </row>
    <row r="67" spans="1:17" x14ac:dyDescent="0.25">
      <c r="A67" s="299" t="s">
        <v>265</v>
      </c>
      <c r="B67" s="298">
        <v>0.47494025343884627</v>
      </c>
      <c r="C67" s="298">
        <v>0.51637407124292001</v>
      </c>
      <c r="D67" s="298">
        <v>0.73493061692281603</v>
      </c>
      <c r="E67" s="298">
        <v>0.59825547900096754</v>
      </c>
      <c r="F67" s="298">
        <v>0.51153950478396026</v>
      </c>
      <c r="G67" s="298">
        <v>0.53111888242990424</v>
      </c>
      <c r="H67" s="298">
        <v>0.46870379605049672</v>
      </c>
      <c r="I67" s="298">
        <v>0.45256498079689861</v>
      </c>
      <c r="J67" s="298">
        <v>0.39346482798636567</v>
      </c>
      <c r="K67" s="298">
        <v>0.34762436842607086</v>
      </c>
      <c r="L67" s="298">
        <v>0.30366378456284909</v>
      </c>
      <c r="M67" s="298">
        <v>0.30409559116235102</v>
      </c>
      <c r="N67" s="298">
        <v>0.35862174049944801</v>
      </c>
      <c r="O67" s="298">
        <v>0.36475447112398662</v>
      </c>
      <c r="P67" s="298">
        <v>0.35898812018968462</v>
      </c>
      <c r="Q67" s="298">
        <v>0.35141323124961182</v>
      </c>
    </row>
    <row r="68" spans="1:17" x14ac:dyDescent="0.25">
      <c r="A68" s="150" t="s">
        <v>33</v>
      </c>
      <c r="B68" s="87">
        <v>4.411216516055045E-2</v>
      </c>
      <c r="C68" s="87">
        <v>3.9799378615245906E-2</v>
      </c>
      <c r="D68" s="87">
        <v>1.1792161685147287E-2</v>
      </c>
      <c r="E68" s="87">
        <v>1.2230923906975088E-2</v>
      </c>
      <c r="F68" s="87">
        <v>9.1857147562637523E-3</v>
      </c>
      <c r="G68" s="87">
        <v>1.2331717683056562E-2</v>
      </c>
      <c r="H68" s="87">
        <v>9.4425537729957345E-3</v>
      </c>
      <c r="I68" s="87">
        <v>2.1574558173735651E-3</v>
      </c>
      <c r="J68" s="87">
        <v>2.7371031120746033E-3</v>
      </c>
      <c r="K68" s="87">
        <v>2.3573079450298455E-3</v>
      </c>
      <c r="L68" s="87">
        <v>2.853105617683014E-3</v>
      </c>
      <c r="M68" s="87">
        <v>5.3618032402187182E-3</v>
      </c>
      <c r="N68" s="87">
        <v>3.5368878591718694E-2</v>
      </c>
      <c r="O68" s="87">
        <v>3.7086027312276774E-2</v>
      </c>
      <c r="P68" s="87">
        <v>4.4903573723303308E-2</v>
      </c>
      <c r="Q68" s="87">
        <v>4.9529663274643143E-2</v>
      </c>
    </row>
    <row r="69" spans="1:17" x14ac:dyDescent="0.25">
      <c r="A69" s="150" t="s">
        <v>31</v>
      </c>
      <c r="B69" s="87">
        <v>0</v>
      </c>
      <c r="C69" s="87">
        <v>0</v>
      </c>
      <c r="D69" s="87">
        <v>0</v>
      </c>
      <c r="E69" s="87">
        <v>0</v>
      </c>
      <c r="F69" s="87">
        <v>0</v>
      </c>
      <c r="G69" s="87">
        <v>0</v>
      </c>
      <c r="H69" s="87">
        <v>0</v>
      </c>
      <c r="I69" s="87">
        <v>0</v>
      </c>
      <c r="J69" s="87">
        <v>0</v>
      </c>
      <c r="K69" s="87">
        <v>0</v>
      </c>
      <c r="L69" s="87">
        <v>0</v>
      </c>
      <c r="M69" s="87">
        <v>0</v>
      </c>
      <c r="N69" s="87">
        <v>0</v>
      </c>
      <c r="O69" s="87">
        <v>0</v>
      </c>
      <c r="P69" s="87">
        <v>0</v>
      </c>
      <c r="Q69" s="87">
        <v>0</v>
      </c>
    </row>
    <row r="70" spans="1:17" x14ac:dyDescent="0.25">
      <c r="A70" s="150" t="s">
        <v>30</v>
      </c>
      <c r="B70" s="87">
        <v>0</v>
      </c>
      <c r="C70" s="87">
        <v>0</v>
      </c>
      <c r="D70" s="87">
        <v>0</v>
      </c>
      <c r="E70" s="87">
        <v>0</v>
      </c>
      <c r="F70" s="87">
        <v>0</v>
      </c>
      <c r="G70" s="87">
        <v>0</v>
      </c>
      <c r="H70" s="87">
        <v>0</v>
      </c>
      <c r="I70" s="87">
        <v>0</v>
      </c>
      <c r="J70" s="87">
        <v>0</v>
      </c>
      <c r="K70" s="87">
        <v>0</v>
      </c>
      <c r="L70" s="87">
        <v>0</v>
      </c>
      <c r="M70" s="87">
        <v>0</v>
      </c>
      <c r="N70" s="87">
        <v>0</v>
      </c>
      <c r="O70" s="87">
        <v>0</v>
      </c>
      <c r="P70" s="87">
        <v>0</v>
      </c>
      <c r="Q70" s="87">
        <v>0</v>
      </c>
    </row>
    <row r="71" spans="1:17" x14ac:dyDescent="0.25">
      <c r="A71" s="150" t="s">
        <v>125</v>
      </c>
      <c r="B71" s="87">
        <v>9.8736833956422597E-3</v>
      </c>
      <c r="C71" s="87">
        <v>1.2014208016727184E-2</v>
      </c>
      <c r="D71" s="87">
        <v>1.1372137881303847E-2</v>
      </c>
      <c r="E71" s="87">
        <v>2.9811691687847185E-3</v>
      </c>
      <c r="F71" s="87">
        <v>6.0509464003695827E-3</v>
      </c>
      <c r="G71" s="87">
        <v>3.2259692879241858E-3</v>
      </c>
      <c r="H71" s="87">
        <v>3.1988792395542718E-3</v>
      </c>
      <c r="I71" s="87">
        <v>0</v>
      </c>
      <c r="J71" s="87">
        <v>3.5468272344764159E-3</v>
      </c>
      <c r="K71" s="87">
        <v>0</v>
      </c>
      <c r="L71" s="87">
        <v>0</v>
      </c>
      <c r="M71" s="87">
        <v>3.6957684132086881E-3</v>
      </c>
      <c r="N71" s="87">
        <v>3.6370970090452339E-3</v>
      </c>
      <c r="O71" s="87">
        <v>0</v>
      </c>
      <c r="P71" s="87">
        <v>4.0322189702875974E-3</v>
      </c>
      <c r="Q71" s="87">
        <v>0</v>
      </c>
    </row>
    <row r="72" spans="1:17" x14ac:dyDescent="0.25">
      <c r="A72" s="150" t="s">
        <v>29</v>
      </c>
      <c r="B72" s="87">
        <v>0</v>
      </c>
      <c r="C72" s="87">
        <v>1.8361813288073906E-2</v>
      </c>
      <c r="D72" s="87">
        <v>0</v>
      </c>
      <c r="E72" s="87">
        <v>9.6291670082480126E-3</v>
      </c>
      <c r="F72" s="87">
        <v>0</v>
      </c>
      <c r="G72" s="87">
        <v>6.7423178863616449E-3</v>
      </c>
      <c r="H72" s="87">
        <v>1.3706040160345578E-2</v>
      </c>
      <c r="I72" s="87">
        <v>3.70185715584959E-3</v>
      </c>
      <c r="J72" s="87">
        <v>0</v>
      </c>
      <c r="K72" s="87">
        <v>0</v>
      </c>
      <c r="L72" s="87">
        <v>0</v>
      </c>
      <c r="M72" s="87">
        <v>0</v>
      </c>
      <c r="N72" s="87">
        <v>0</v>
      </c>
      <c r="O72" s="87">
        <v>0</v>
      </c>
      <c r="P72" s="87">
        <v>0</v>
      </c>
      <c r="Q72" s="87">
        <v>0</v>
      </c>
    </row>
    <row r="73" spans="1:17" x14ac:dyDescent="0.25">
      <c r="A73" s="150" t="s">
        <v>28</v>
      </c>
      <c r="B73" s="87">
        <v>0</v>
      </c>
      <c r="C73" s="87">
        <v>0</v>
      </c>
      <c r="D73" s="87">
        <v>0</v>
      </c>
      <c r="E73" s="87">
        <v>0</v>
      </c>
      <c r="F73" s="87">
        <v>0</v>
      </c>
      <c r="G73" s="87">
        <v>0</v>
      </c>
      <c r="H73" s="87">
        <v>0</v>
      </c>
      <c r="I73" s="87">
        <v>0</v>
      </c>
      <c r="J73" s="87">
        <v>0</v>
      </c>
      <c r="K73" s="87">
        <v>0</v>
      </c>
      <c r="L73" s="87">
        <v>0</v>
      </c>
      <c r="M73" s="87">
        <v>0</v>
      </c>
      <c r="N73" s="87">
        <v>0</v>
      </c>
      <c r="O73" s="87">
        <v>0</v>
      </c>
      <c r="P73" s="87">
        <v>0</v>
      </c>
      <c r="Q73" s="87">
        <v>0</v>
      </c>
    </row>
    <row r="74" spans="1:17" x14ac:dyDescent="0.25">
      <c r="A74" s="150" t="s">
        <v>26</v>
      </c>
      <c r="B74" s="87">
        <v>0.40928948649563068</v>
      </c>
      <c r="C74" s="87">
        <v>0.39768956574965858</v>
      </c>
      <c r="D74" s="87">
        <v>0.71010693851744455</v>
      </c>
      <c r="E74" s="87">
        <v>0.47915146283769328</v>
      </c>
      <c r="F74" s="87">
        <v>0.38017314077400521</v>
      </c>
      <c r="G74" s="87">
        <v>0.49510242403374982</v>
      </c>
      <c r="H74" s="87">
        <v>0.42158030136762881</v>
      </c>
      <c r="I74" s="87">
        <v>0.43596215602250371</v>
      </c>
      <c r="J74" s="87">
        <v>0.37370124553638712</v>
      </c>
      <c r="K74" s="87">
        <v>0.33764572506429869</v>
      </c>
      <c r="L74" s="87">
        <v>0.29203788679807069</v>
      </c>
      <c r="M74" s="87">
        <v>0.28654361405735607</v>
      </c>
      <c r="N74" s="87">
        <v>0.30139927412148743</v>
      </c>
      <c r="O74" s="87">
        <v>0.2974934598244604</v>
      </c>
      <c r="P74" s="87">
        <v>0.28233277361440812</v>
      </c>
      <c r="Q74" s="87">
        <v>0.27584950151967458</v>
      </c>
    </row>
    <row r="75" spans="1:17" x14ac:dyDescent="0.25">
      <c r="A75" s="150" t="s">
        <v>25</v>
      </c>
      <c r="B75" s="87">
        <v>0</v>
      </c>
      <c r="C75" s="87">
        <v>0</v>
      </c>
      <c r="D75" s="87">
        <v>0</v>
      </c>
      <c r="E75" s="87">
        <v>0</v>
      </c>
      <c r="F75" s="87">
        <v>0</v>
      </c>
      <c r="G75" s="87">
        <v>0</v>
      </c>
      <c r="H75" s="87">
        <v>0</v>
      </c>
      <c r="I75" s="87">
        <v>0</v>
      </c>
      <c r="J75" s="87">
        <v>0</v>
      </c>
      <c r="K75" s="87">
        <v>0</v>
      </c>
      <c r="L75" s="87">
        <v>0</v>
      </c>
      <c r="M75" s="87">
        <v>0</v>
      </c>
      <c r="N75" s="87">
        <v>0</v>
      </c>
      <c r="O75" s="87">
        <v>0</v>
      </c>
      <c r="P75" s="87">
        <v>0</v>
      </c>
      <c r="Q75" s="87">
        <v>0</v>
      </c>
    </row>
    <row r="76" spans="1:17" x14ac:dyDescent="0.25">
      <c r="A76" s="150" t="s">
        <v>86</v>
      </c>
      <c r="B76" s="87">
        <v>0</v>
      </c>
      <c r="C76" s="87">
        <v>2.3925133434067893E-3</v>
      </c>
      <c r="D76" s="87">
        <v>1.6593788389203273E-3</v>
      </c>
      <c r="E76" s="87">
        <v>0</v>
      </c>
      <c r="F76" s="87">
        <v>4.5107227910318693E-3</v>
      </c>
      <c r="G76" s="87">
        <v>5.9927200611076831E-3</v>
      </c>
      <c r="H76" s="87">
        <v>4.2734659644090367E-3</v>
      </c>
      <c r="I76" s="87">
        <v>3.6612111840466531E-3</v>
      </c>
      <c r="J76" s="87">
        <v>3.1946107438516084E-3</v>
      </c>
      <c r="K76" s="87">
        <v>4.0023568944516896E-4</v>
      </c>
      <c r="L76" s="87">
        <v>2.0767156547610378E-4</v>
      </c>
      <c r="M76" s="87">
        <v>1.9513528228630309E-4</v>
      </c>
      <c r="N76" s="87">
        <v>2.0256363683580651E-4</v>
      </c>
      <c r="O76" s="87">
        <v>2.1329796421042105E-4</v>
      </c>
      <c r="P76" s="87">
        <v>2.3308297450619125E-4</v>
      </c>
      <c r="Q76" s="87">
        <v>4.5368312582791869E-4</v>
      </c>
    </row>
    <row r="77" spans="1:17" x14ac:dyDescent="0.25">
      <c r="A77" s="150" t="s">
        <v>22</v>
      </c>
      <c r="B77" s="87">
        <v>1.1664918387022874E-2</v>
      </c>
      <c r="C77" s="87">
        <v>4.6116592229807615E-2</v>
      </c>
      <c r="D77" s="87">
        <v>0</v>
      </c>
      <c r="E77" s="87">
        <v>9.4262756079266471E-2</v>
      </c>
      <c r="F77" s="87">
        <v>0.11161898006228982</v>
      </c>
      <c r="G77" s="87">
        <v>7.7237334777042277E-3</v>
      </c>
      <c r="H77" s="87">
        <v>1.6502555545563263E-2</v>
      </c>
      <c r="I77" s="87">
        <v>7.082300617125047E-3</v>
      </c>
      <c r="J77" s="87">
        <v>1.0285041359575937E-2</v>
      </c>
      <c r="K77" s="87">
        <v>7.2210997272971252E-3</v>
      </c>
      <c r="L77" s="87">
        <v>8.56512058161925E-3</v>
      </c>
      <c r="M77" s="87">
        <v>8.2992701692812219E-3</v>
      </c>
      <c r="N77" s="87">
        <v>1.8013927140360892E-2</v>
      </c>
      <c r="O77" s="87">
        <v>2.996168602303903E-2</v>
      </c>
      <c r="P77" s="87">
        <v>2.7486470907179428E-2</v>
      </c>
      <c r="Q77" s="87">
        <v>2.5580383329466171E-2</v>
      </c>
    </row>
    <row r="78" spans="1:17" x14ac:dyDescent="0.25">
      <c r="A78" s="299" t="s">
        <v>264</v>
      </c>
      <c r="B78" s="298">
        <v>3.3409114844087013</v>
      </c>
      <c r="C78" s="298">
        <v>3.6279774160260363</v>
      </c>
      <c r="D78" s="298">
        <v>5.0980316764345579</v>
      </c>
      <c r="E78" s="298">
        <v>4.1098869561217937</v>
      </c>
      <c r="F78" s="298">
        <v>3.4929894456879187</v>
      </c>
      <c r="G78" s="298">
        <v>3.6977909440995984</v>
      </c>
      <c r="H78" s="298">
        <v>3.2639984214011228</v>
      </c>
      <c r="I78" s="298">
        <v>3.1330179667636324</v>
      </c>
      <c r="J78" s="298">
        <v>2.7205383387748601</v>
      </c>
      <c r="K78" s="298">
        <v>2.4000646438527236</v>
      </c>
      <c r="L78" s="298">
        <v>2.0962999856323408</v>
      </c>
      <c r="M78" s="298">
        <v>2.1045876374721098</v>
      </c>
      <c r="N78" s="298">
        <v>2.5193707338245299</v>
      </c>
      <c r="O78" s="298">
        <v>2.5562432645363482</v>
      </c>
      <c r="P78" s="298">
        <v>2.530830332071488</v>
      </c>
      <c r="Q78" s="298">
        <v>2.4848999496486019</v>
      </c>
    </row>
    <row r="79" spans="1:17" x14ac:dyDescent="0.25">
      <c r="A79" s="243" t="s">
        <v>258</v>
      </c>
      <c r="B79" s="278">
        <v>27.211585777643315</v>
      </c>
      <c r="C79" s="278">
        <v>19.544661352642084</v>
      </c>
      <c r="D79" s="278">
        <v>17.102865925183913</v>
      </c>
      <c r="E79" s="278">
        <v>1.0738849653691032</v>
      </c>
      <c r="F79" s="278">
        <v>2.198395169062811</v>
      </c>
      <c r="G79" s="278">
        <v>2.6331153031254062</v>
      </c>
      <c r="H79" s="278">
        <v>3.5005360689289033</v>
      </c>
      <c r="I79" s="278">
        <v>4.6686887750499109</v>
      </c>
      <c r="J79" s="278">
        <v>7.666475763812282</v>
      </c>
      <c r="K79" s="278">
        <v>6.8261650862339867</v>
      </c>
      <c r="L79" s="278">
        <v>8.3738150384547705</v>
      </c>
      <c r="M79" s="278">
        <v>6.6188203337630922</v>
      </c>
      <c r="N79" s="278">
        <v>8.3527387071046633</v>
      </c>
      <c r="O79" s="278">
        <v>8.6018209886271109</v>
      </c>
      <c r="P79" s="278">
        <v>11.498771686140216</v>
      </c>
      <c r="Q79" s="278">
        <v>10.424674713885436</v>
      </c>
    </row>
    <row r="81" spans="1:17" ht="12.75" x14ac:dyDescent="0.25">
      <c r="A81" s="98" t="s">
        <v>90</v>
      </c>
      <c r="B81" s="297"/>
      <c r="C81" s="297"/>
      <c r="D81" s="297"/>
      <c r="E81" s="297"/>
      <c r="F81" s="297"/>
      <c r="G81" s="297"/>
      <c r="H81" s="297"/>
      <c r="I81" s="297"/>
      <c r="J81" s="297"/>
      <c r="K81" s="297"/>
      <c r="L81" s="297"/>
      <c r="M81" s="297"/>
      <c r="N81" s="297"/>
      <c r="O81" s="297"/>
      <c r="P81" s="297"/>
      <c r="Q81" s="297"/>
    </row>
    <row r="83" spans="1:17" x14ac:dyDescent="0.25">
      <c r="A83" s="78" t="s">
        <v>8</v>
      </c>
      <c r="B83" s="77">
        <f t="shared" ref="B83:Q83" si="0">SUM(B$84:B$88,B$90:B$92,B$94:B$96,B$97,B$99:B$103,B$105:B$108)</f>
        <v>0.99999999999999989</v>
      </c>
      <c r="C83" s="77">
        <f t="shared" si="0"/>
        <v>1</v>
      </c>
      <c r="D83" s="77">
        <f t="shared" si="0"/>
        <v>1</v>
      </c>
      <c r="E83" s="77">
        <f t="shared" si="0"/>
        <v>0.99999999999999978</v>
      </c>
      <c r="F83" s="77">
        <f t="shared" si="0"/>
        <v>1</v>
      </c>
      <c r="G83" s="77">
        <f t="shared" si="0"/>
        <v>0.99999999999999989</v>
      </c>
      <c r="H83" s="77">
        <f t="shared" si="0"/>
        <v>1</v>
      </c>
      <c r="I83" s="77">
        <f t="shared" si="0"/>
        <v>0.99999999999999978</v>
      </c>
      <c r="J83" s="77">
        <f t="shared" si="0"/>
        <v>1</v>
      </c>
      <c r="K83" s="77">
        <f t="shared" si="0"/>
        <v>1</v>
      </c>
      <c r="L83" s="77">
        <f t="shared" si="0"/>
        <v>1.0000000000000002</v>
      </c>
      <c r="M83" s="77">
        <f t="shared" si="0"/>
        <v>1</v>
      </c>
      <c r="N83" s="77">
        <f t="shared" si="0"/>
        <v>1</v>
      </c>
      <c r="O83" s="77">
        <f t="shared" si="0"/>
        <v>1.0000000000000002</v>
      </c>
      <c r="P83" s="77">
        <f t="shared" si="0"/>
        <v>1</v>
      </c>
      <c r="Q83" s="77">
        <f t="shared" si="0"/>
        <v>1</v>
      </c>
    </row>
    <row r="84" spans="1:17" x14ac:dyDescent="0.25">
      <c r="A84" s="132" t="s">
        <v>83</v>
      </c>
      <c r="B84" s="203">
        <f t="shared" ref="B84:Q84" si="1">IF(B$6=0,0,B$6/B$5)</f>
        <v>1.561728663736027E-2</v>
      </c>
      <c r="C84" s="203">
        <f t="shared" si="1"/>
        <v>1.5863773016433599E-2</v>
      </c>
      <c r="D84" s="203">
        <f t="shared" si="1"/>
        <v>1.5943950751413784E-2</v>
      </c>
      <c r="E84" s="203">
        <f t="shared" si="1"/>
        <v>1.6226641263281136E-2</v>
      </c>
      <c r="F84" s="203">
        <f t="shared" si="1"/>
        <v>1.6031202185577062E-2</v>
      </c>
      <c r="G84" s="203">
        <f t="shared" si="1"/>
        <v>1.6199486666978034E-2</v>
      </c>
      <c r="H84" s="203">
        <f t="shared" si="1"/>
        <v>1.6170029390481649E-2</v>
      </c>
      <c r="I84" s="203">
        <f t="shared" si="1"/>
        <v>1.6074136554080364E-2</v>
      </c>
      <c r="J84" s="203">
        <f t="shared" si="1"/>
        <v>1.5958964374495635E-2</v>
      </c>
      <c r="K84" s="203">
        <f t="shared" si="1"/>
        <v>1.5937725800332609E-2</v>
      </c>
      <c r="L84" s="203">
        <f t="shared" si="1"/>
        <v>1.5842421364532271E-2</v>
      </c>
      <c r="M84" s="203">
        <f t="shared" si="1"/>
        <v>1.5941565197110319E-2</v>
      </c>
      <c r="N84" s="203">
        <f t="shared" si="1"/>
        <v>1.6041386428492559E-2</v>
      </c>
      <c r="O84" s="203">
        <f t="shared" si="1"/>
        <v>1.6008928711566849E-2</v>
      </c>
      <c r="P84" s="203">
        <f t="shared" si="1"/>
        <v>1.5953360718244141E-2</v>
      </c>
      <c r="Q84" s="203">
        <f t="shared" si="1"/>
        <v>1.5996853154710229E-2</v>
      </c>
    </row>
    <row r="85" spans="1:17" x14ac:dyDescent="0.25">
      <c r="A85" s="76" t="s">
        <v>82</v>
      </c>
      <c r="B85" s="202">
        <f t="shared" ref="B85:Q85" si="2">IF(B$7=0,0,B$7/B$5)</f>
        <v>4.5639295735864114E-3</v>
      </c>
      <c r="C85" s="202">
        <f t="shared" si="2"/>
        <v>4.6359617070203868E-3</v>
      </c>
      <c r="D85" s="202">
        <f t="shared" si="2"/>
        <v>4.6593925080497985E-3</v>
      </c>
      <c r="E85" s="202">
        <f t="shared" si="2"/>
        <v>4.7420047836161106E-3</v>
      </c>
      <c r="F85" s="202">
        <f t="shared" si="2"/>
        <v>4.6848904969106148E-3</v>
      </c>
      <c r="G85" s="202">
        <f t="shared" si="2"/>
        <v>4.7340692396253851E-3</v>
      </c>
      <c r="H85" s="202">
        <f t="shared" si="2"/>
        <v>4.7254607701465992E-3</v>
      </c>
      <c r="I85" s="202">
        <f t="shared" si="2"/>
        <v>4.6974374545662896E-3</v>
      </c>
      <c r="J85" s="202">
        <f t="shared" si="2"/>
        <v>4.6637800255476206E-3</v>
      </c>
      <c r="K85" s="202">
        <f t="shared" si="2"/>
        <v>4.6575733547619558E-3</v>
      </c>
      <c r="L85" s="202">
        <f t="shared" si="2"/>
        <v>4.6297219908763383E-3</v>
      </c>
      <c r="M85" s="202">
        <f t="shared" si="2"/>
        <v>4.65869536378346E-3</v>
      </c>
      <c r="N85" s="202">
        <f t="shared" si="2"/>
        <v>4.6878666968425183E-3</v>
      </c>
      <c r="O85" s="202">
        <f t="shared" si="2"/>
        <v>4.6783813913852971E-3</v>
      </c>
      <c r="P85" s="202">
        <f t="shared" si="2"/>
        <v>4.662142436824287E-3</v>
      </c>
      <c r="Q85" s="202">
        <f t="shared" si="2"/>
        <v>4.6748524818931957E-3</v>
      </c>
    </row>
    <row r="86" spans="1:17" x14ac:dyDescent="0.25">
      <c r="A86" s="76" t="s">
        <v>81</v>
      </c>
      <c r="B86" s="202">
        <f t="shared" ref="B86:Q86" si="3">IF(B$8=0,0,B$8/B$5)</f>
        <v>5.6852638821915887E-2</v>
      </c>
      <c r="C86" s="202">
        <f t="shared" si="3"/>
        <v>5.7749939448418719E-2</v>
      </c>
      <c r="D86" s="202">
        <f t="shared" si="3"/>
        <v>5.8041815746410416E-2</v>
      </c>
      <c r="E86" s="202">
        <f t="shared" si="3"/>
        <v>5.9070912665918185E-2</v>
      </c>
      <c r="F86" s="202">
        <f t="shared" si="3"/>
        <v>5.8359442898191831E-2</v>
      </c>
      <c r="G86" s="202">
        <f t="shared" si="3"/>
        <v>5.8972059997601127E-2</v>
      </c>
      <c r="H86" s="202">
        <f t="shared" si="3"/>
        <v>5.8864824730668161E-2</v>
      </c>
      <c r="I86" s="202">
        <f t="shared" si="3"/>
        <v>5.8515739712244434E-2</v>
      </c>
      <c r="J86" s="202">
        <f t="shared" si="3"/>
        <v>5.8096470828967399E-2</v>
      </c>
      <c r="K86" s="202">
        <f t="shared" si="3"/>
        <v>5.8019154646328182E-2</v>
      </c>
      <c r="L86" s="202">
        <f t="shared" si="3"/>
        <v>5.767221162142902E-2</v>
      </c>
      <c r="M86" s="202">
        <f t="shared" si="3"/>
        <v>5.8033131455703948E-2</v>
      </c>
      <c r="N86" s="202">
        <f t="shared" si="3"/>
        <v>5.8396517269533953E-2</v>
      </c>
      <c r="O86" s="202">
        <f t="shared" si="3"/>
        <v>5.8278359301366357E-2</v>
      </c>
      <c r="P86" s="202">
        <f t="shared" si="3"/>
        <v>5.8076071469440604E-2</v>
      </c>
      <c r="Q86" s="202">
        <f t="shared" si="3"/>
        <v>5.8234399855113993E-2</v>
      </c>
    </row>
    <row r="87" spans="1:17" x14ac:dyDescent="0.25">
      <c r="A87" s="76" t="s">
        <v>80</v>
      </c>
      <c r="B87" s="202">
        <f t="shared" ref="B87:Q87" si="4">IF(B$9=0,0,B$9/B$5)</f>
        <v>3.0425028647836118E-2</v>
      </c>
      <c r="C87" s="202">
        <f t="shared" si="4"/>
        <v>3.0905224428239304E-2</v>
      </c>
      <c r="D87" s="202">
        <f t="shared" si="4"/>
        <v>3.1061423769413909E-2</v>
      </c>
      <c r="E87" s="202">
        <f t="shared" si="4"/>
        <v>3.1612151121850444E-2</v>
      </c>
      <c r="F87" s="202">
        <f t="shared" si="4"/>
        <v>3.1231403833532859E-2</v>
      </c>
      <c r="G87" s="202">
        <f t="shared" si="4"/>
        <v>3.1559249526994265E-2</v>
      </c>
      <c r="H87" s="202">
        <f t="shared" si="4"/>
        <v>3.1501861934507769E-2</v>
      </c>
      <c r="I87" s="202">
        <f t="shared" si="4"/>
        <v>3.1315047005488539E-2</v>
      </c>
      <c r="J87" s="202">
        <f t="shared" si="4"/>
        <v>3.1090672762723703E-2</v>
      </c>
      <c r="K87" s="202">
        <f t="shared" si="4"/>
        <v>3.1049296546588723E-2</v>
      </c>
      <c r="L87" s="202">
        <f t="shared" si="4"/>
        <v>3.0863627918175741E-2</v>
      </c>
      <c r="M87" s="202">
        <f t="shared" si="4"/>
        <v>3.1056776319462513E-2</v>
      </c>
      <c r="N87" s="202">
        <f t="shared" si="4"/>
        <v>3.1251244404411502E-2</v>
      </c>
      <c r="O87" s="202">
        <f t="shared" si="4"/>
        <v>3.1188011463233002E-2</v>
      </c>
      <c r="P87" s="202">
        <f t="shared" si="4"/>
        <v>3.1079755923842319E-2</v>
      </c>
      <c r="Q87" s="202">
        <f t="shared" si="4"/>
        <v>3.1164486303464054E-2</v>
      </c>
    </row>
    <row r="88" spans="1:17" x14ac:dyDescent="0.25">
      <c r="A88" s="129" t="s">
        <v>79</v>
      </c>
      <c r="B88" s="201">
        <f t="shared" ref="B88:Q88" si="5">IF(B$10=0,0,B$10/B$5)</f>
        <v>3.1755779252626952E-2</v>
      </c>
      <c r="C88" s="201">
        <f t="shared" si="5"/>
        <v>3.1856294189735235E-2</v>
      </c>
      <c r="D88" s="201">
        <f t="shared" si="5"/>
        <v>3.2903830896565296E-2</v>
      </c>
      <c r="E88" s="201">
        <f t="shared" si="5"/>
        <v>3.4209043875118292E-2</v>
      </c>
      <c r="F88" s="201">
        <f t="shared" si="5"/>
        <v>3.309746531044936E-2</v>
      </c>
      <c r="G88" s="201">
        <f t="shared" si="5"/>
        <v>3.409141707912007E-2</v>
      </c>
      <c r="H88" s="201">
        <f t="shared" si="5"/>
        <v>3.3955890516353317E-2</v>
      </c>
      <c r="I88" s="201">
        <f t="shared" si="5"/>
        <v>3.4295348556286354E-2</v>
      </c>
      <c r="J88" s="201">
        <f t="shared" si="5"/>
        <v>3.3382790143845757E-2</v>
      </c>
      <c r="K88" s="201">
        <f t="shared" si="5"/>
        <v>3.4004306214393494E-2</v>
      </c>
      <c r="L88" s="201">
        <f t="shared" si="5"/>
        <v>3.3800967214893521E-2</v>
      </c>
      <c r="M88" s="201">
        <f t="shared" si="5"/>
        <v>3.3113302104173022E-2</v>
      </c>
      <c r="N88" s="201">
        <f t="shared" si="5"/>
        <v>3.3388509386511833E-2</v>
      </c>
      <c r="O88" s="201">
        <f t="shared" si="5"/>
        <v>3.4156222844614045E-2</v>
      </c>
      <c r="P88" s="201">
        <f t="shared" si="5"/>
        <v>3.3066859387310139E-2</v>
      </c>
      <c r="Q88" s="201">
        <f t="shared" si="5"/>
        <v>3.4130458758934182E-2</v>
      </c>
    </row>
    <row r="89" spans="1:17" x14ac:dyDescent="0.25">
      <c r="A89" s="127" t="s">
        <v>263</v>
      </c>
      <c r="B89" s="200">
        <f t="shared" ref="B89:Q89" si="6">IF(B$15=0,0,B$15/B$5)</f>
        <v>7.5484857205461262E-2</v>
      </c>
      <c r="C89" s="200">
        <f t="shared" si="6"/>
        <v>7.6675941074721365E-2</v>
      </c>
      <c r="D89" s="200">
        <f t="shared" si="6"/>
        <v>7.7063761055794031E-2</v>
      </c>
      <c r="E89" s="200">
        <f t="shared" si="6"/>
        <v>5.0697171569457543E-2</v>
      </c>
      <c r="F89" s="200">
        <f t="shared" si="6"/>
        <v>7.7485483612453179E-2</v>
      </c>
      <c r="G89" s="200">
        <f t="shared" si="6"/>
        <v>7.829887266929865E-2</v>
      </c>
      <c r="H89" s="200">
        <f t="shared" si="6"/>
        <v>7.8156493371177027E-2</v>
      </c>
      <c r="I89" s="200">
        <f t="shared" si="6"/>
        <v>7.7693003314878703E-2</v>
      </c>
      <c r="J89" s="200">
        <f t="shared" si="6"/>
        <v>7.7136328155366821E-2</v>
      </c>
      <c r="K89" s="200">
        <f t="shared" si="6"/>
        <v>7.7033673272020528E-2</v>
      </c>
      <c r="L89" s="200">
        <f t="shared" si="6"/>
        <v>7.6573027201132265E-2</v>
      </c>
      <c r="M89" s="200">
        <f t="shared" si="6"/>
        <v>7.7052230677301631E-2</v>
      </c>
      <c r="N89" s="200">
        <f t="shared" si="6"/>
        <v>7.7534708304300953E-2</v>
      </c>
      <c r="O89" s="200">
        <f t="shared" si="6"/>
        <v>7.7377826626693041E-2</v>
      </c>
      <c r="P89" s="200">
        <f t="shared" si="6"/>
        <v>7.7109243348524578E-2</v>
      </c>
      <c r="Q89" s="200">
        <f t="shared" si="6"/>
        <v>7.7319460426074182E-2</v>
      </c>
    </row>
    <row r="90" spans="1:17" x14ac:dyDescent="0.25">
      <c r="A90" s="142" t="s">
        <v>277</v>
      </c>
      <c r="B90" s="199">
        <f t="shared" ref="B90:Q90" si="7">IF(B$16=0,0,B$16/B$5)</f>
        <v>3.3677859368590413E-2</v>
      </c>
      <c r="C90" s="199">
        <f t="shared" si="7"/>
        <v>3.4209106753061568E-2</v>
      </c>
      <c r="D90" s="199">
        <f t="shared" si="7"/>
        <v>3.4382293394123485E-2</v>
      </c>
      <c r="E90" s="199">
        <f t="shared" si="7"/>
        <v>2.2618738084834902E-2</v>
      </c>
      <c r="F90" s="199">
        <f t="shared" si="7"/>
        <v>3.457044653478681E-2</v>
      </c>
      <c r="G90" s="199">
        <f t="shared" si="7"/>
        <v>3.4933343190917863E-2</v>
      </c>
      <c r="H90" s="199">
        <f t="shared" si="7"/>
        <v>3.4869820119448218E-2</v>
      </c>
      <c r="I90" s="199">
        <f t="shared" si="7"/>
        <v>3.4663032248176649E-2</v>
      </c>
      <c r="J90" s="199">
        <f t="shared" si="7"/>
        <v>3.4414669484702121E-2</v>
      </c>
      <c r="K90" s="199">
        <f t="shared" si="7"/>
        <v>3.4368869613670694E-2</v>
      </c>
      <c r="L90" s="199">
        <f t="shared" si="7"/>
        <v>3.4163350597428248E-2</v>
      </c>
      <c r="M90" s="199">
        <f t="shared" si="7"/>
        <v>3.4377149071411497E-2</v>
      </c>
      <c r="N90" s="199">
        <f t="shared" si="7"/>
        <v>3.4592408320380422E-2</v>
      </c>
      <c r="O90" s="199">
        <f t="shared" si="7"/>
        <v>3.452241495652459E-2</v>
      </c>
      <c r="P90" s="199">
        <f t="shared" si="7"/>
        <v>3.4402585493957125E-2</v>
      </c>
      <c r="Q90" s="199">
        <f t="shared" si="7"/>
        <v>3.4496374651633098E-2</v>
      </c>
    </row>
    <row r="91" spans="1:17" x14ac:dyDescent="0.25">
      <c r="A91" s="142" t="s">
        <v>276</v>
      </c>
      <c r="B91" s="199">
        <f t="shared" ref="B91:Q91" si="8">IF(B$22=0,0,B$22/B$5)</f>
        <v>4.1782478683630754E-2</v>
      </c>
      <c r="C91" s="199">
        <f t="shared" si="8"/>
        <v>4.2441447307572884E-2</v>
      </c>
      <c r="D91" s="199">
        <f t="shared" si="8"/>
        <v>4.2657016299149961E-2</v>
      </c>
      <c r="E91" s="199">
        <f t="shared" si="8"/>
        <v>2.8060798896006871E-2</v>
      </c>
      <c r="F91" s="199">
        <f t="shared" si="8"/>
        <v>4.2890468196172794E-2</v>
      </c>
      <c r="G91" s="199">
        <f t="shared" si="8"/>
        <v>4.3341478601460474E-2</v>
      </c>
      <c r="H91" s="199">
        <f t="shared" si="8"/>
        <v>4.3262577857444112E-2</v>
      </c>
      <c r="I91" s="199">
        <f t="shared" si="8"/>
        <v>4.3006667632095576E-2</v>
      </c>
      <c r="J91" s="199">
        <f t="shared" si="8"/>
        <v>4.2697721916832014E-2</v>
      </c>
      <c r="K91" s="199">
        <f t="shared" si="8"/>
        <v>4.2641697984852886E-2</v>
      </c>
      <c r="L91" s="199">
        <f t="shared" si="8"/>
        <v>4.2386709097546896E-2</v>
      </c>
      <c r="M91" s="199">
        <f t="shared" si="8"/>
        <v>4.265089120509933E-2</v>
      </c>
      <c r="N91" s="199">
        <f t="shared" si="8"/>
        <v>4.2918039553957357E-2</v>
      </c>
      <c r="O91" s="199">
        <f t="shared" si="8"/>
        <v>4.2832202770449676E-2</v>
      </c>
      <c r="P91" s="199">
        <f t="shared" si="8"/>
        <v>4.2682364412008018E-2</v>
      </c>
      <c r="Q91" s="199">
        <f t="shared" si="8"/>
        <v>4.2799894381227166E-2</v>
      </c>
    </row>
    <row r="92" spans="1:17" x14ac:dyDescent="0.25">
      <c r="A92" s="142" t="s">
        <v>275</v>
      </c>
      <c r="B92" s="199">
        <f t="shared" ref="B92:Q92" si="9">IF(B$23=0,0,B$23/B$5)</f>
        <v>2.4519153240105586E-5</v>
      </c>
      <c r="C92" s="199">
        <f t="shared" si="9"/>
        <v>2.538701408690651E-5</v>
      </c>
      <c r="D92" s="199">
        <f t="shared" si="9"/>
        <v>2.4451362520576953E-5</v>
      </c>
      <c r="E92" s="199">
        <f t="shared" si="9"/>
        <v>1.7634588615762669E-5</v>
      </c>
      <c r="F92" s="199">
        <f t="shared" si="9"/>
        <v>2.456888149358314E-5</v>
      </c>
      <c r="G92" s="199">
        <f t="shared" si="9"/>
        <v>2.4050876920315508E-5</v>
      </c>
      <c r="H92" s="199">
        <f t="shared" si="9"/>
        <v>2.4095394284703501E-5</v>
      </c>
      <c r="I92" s="199">
        <f t="shared" si="9"/>
        <v>2.3303434606466555E-5</v>
      </c>
      <c r="J92" s="199">
        <f t="shared" si="9"/>
        <v>2.3936753832686905E-5</v>
      </c>
      <c r="K92" s="199">
        <f t="shared" si="9"/>
        <v>2.3105673496942132E-5</v>
      </c>
      <c r="L92" s="199">
        <f t="shared" si="9"/>
        <v>2.296750615713482E-5</v>
      </c>
      <c r="M92" s="199">
        <f t="shared" si="9"/>
        <v>2.4190400790813407E-5</v>
      </c>
      <c r="N92" s="199">
        <f t="shared" si="9"/>
        <v>2.4260429963168535E-5</v>
      </c>
      <c r="O92" s="199">
        <f t="shared" si="9"/>
        <v>2.3208899718777134E-5</v>
      </c>
      <c r="P92" s="199">
        <f t="shared" si="9"/>
        <v>2.4293442559441611E-5</v>
      </c>
      <c r="Q92" s="199">
        <f t="shared" si="9"/>
        <v>2.3191393213927187E-5</v>
      </c>
    </row>
    <row r="93" spans="1:17" x14ac:dyDescent="0.25">
      <c r="A93" s="127" t="s">
        <v>262</v>
      </c>
      <c r="B93" s="200">
        <f t="shared" ref="B93:Q93" si="10">IF(B$24=0,0,B$24/B$5)</f>
        <v>3.2438936836333483E-2</v>
      </c>
      <c r="C93" s="200">
        <f t="shared" si="10"/>
        <v>3.3073435085818816E-2</v>
      </c>
      <c r="D93" s="200">
        <f t="shared" si="10"/>
        <v>3.2969285827510422E-2</v>
      </c>
      <c r="E93" s="200">
        <f t="shared" si="10"/>
        <v>3.3332782359289312E-2</v>
      </c>
      <c r="F93" s="200">
        <f t="shared" si="10"/>
        <v>3.3145550014511131E-2</v>
      </c>
      <c r="G93" s="200">
        <f t="shared" si="10"/>
        <v>3.3295492604066064E-2</v>
      </c>
      <c r="H93" s="200">
        <f t="shared" si="10"/>
        <v>3.3257467799475124E-2</v>
      </c>
      <c r="I93" s="200">
        <f t="shared" si="10"/>
        <v>3.2894613220863865E-2</v>
      </c>
      <c r="J93" s="200">
        <f t="shared" si="10"/>
        <v>3.2863138549056654E-2</v>
      </c>
      <c r="K93" s="200">
        <f t="shared" si="10"/>
        <v>3.2615458009720606E-2</v>
      </c>
      <c r="L93" s="200">
        <f t="shared" si="10"/>
        <v>3.242042404672444E-2</v>
      </c>
      <c r="M93" s="200">
        <f t="shared" si="10"/>
        <v>3.2898694488208292E-2</v>
      </c>
      <c r="N93" s="200">
        <f t="shared" si="10"/>
        <v>3.3083913355788509E-2</v>
      </c>
      <c r="O93" s="200">
        <f t="shared" si="10"/>
        <v>3.276116986288112E-2</v>
      </c>
      <c r="P93" s="200">
        <f t="shared" si="10"/>
        <v>3.2944763623113042E-2</v>
      </c>
      <c r="Q93" s="200">
        <f t="shared" si="10"/>
        <v>3.2736458067576406E-2</v>
      </c>
    </row>
    <row r="94" spans="1:17" x14ac:dyDescent="0.25">
      <c r="A94" s="142" t="s">
        <v>274</v>
      </c>
      <c r="B94" s="199">
        <f t="shared" ref="B94:Q94" si="11">IF(B$25=0,0,B$25/B$5)</f>
        <v>2.306504573898922E-2</v>
      </c>
      <c r="C94" s="199">
        <f t="shared" si="11"/>
        <v>2.2920517710047966E-2</v>
      </c>
      <c r="D94" s="199">
        <f t="shared" si="11"/>
        <v>2.4161343414397775E-2</v>
      </c>
      <c r="E94" s="199">
        <f t="shared" si="11"/>
        <v>2.5505541072616891E-2</v>
      </c>
      <c r="F94" s="199">
        <f t="shared" si="11"/>
        <v>2.431078308953501E-2</v>
      </c>
      <c r="G94" s="199">
        <f t="shared" si="11"/>
        <v>2.5386252052381195E-2</v>
      </c>
      <c r="H94" s="199">
        <f t="shared" si="11"/>
        <v>2.5246792402192113E-2</v>
      </c>
      <c r="I94" s="199">
        <f t="shared" si="11"/>
        <v>2.5783246647896375E-2</v>
      </c>
      <c r="J94" s="199">
        <f t="shared" si="11"/>
        <v>2.4752465160307623E-2</v>
      </c>
      <c r="K94" s="199">
        <f t="shared" si="11"/>
        <v>2.5564440984682763E-2</v>
      </c>
      <c r="L94" s="199">
        <f t="shared" si="11"/>
        <v>2.5411570703494479E-2</v>
      </c>
      <c r="M94" s="199">
        <f t="shared" si="11"/>
        <v>2.4429741869736236E-2</v>
      </c>
      <c r="N94" s="199">
        <f t="shared" si="11"/>
        <v>2.4668813439485886E-2</v>
      </c>
      <c r="O94" s="199">
        <f t="shared" si="11"/>
        <v>2.5678651923243832E-2</v>
      </c>
      <c r="P94" s="199">
        <f t="shared" si="11"/>
        <v>2.435780755911043E-2</v>
      </c>
      <c r="Q94" s="199">
        <f t="shared" si="11"/>
        <v>2.5659282480922641E-2</v>
      </c>
    </row>
    <row r="95" spans="1:17" x14ac:dyDescent="0.25">
      <c r="A95" s="142" t="s">
        <v>273</v>
      </c>
      <c r="B95" s="199">
        <f t="shared" ref="B95:Q95" si="12">IF(B$31=0,0,B$31/B$5)</f>
        <v>9.3203947630022127E-3</v>
      </c>
      <c r="C95" s="199">
        <f t="shared" si="12"/>
        <v>1.0097527526853963E-2</v>
      </c>
      <c r="D95" s="199">
        <f t="shared" si="12"/>
        <v>8.7545939857950235E-3</v>
      </c>
      <c r="E95" s="199">
        <f t="shared" si="12"/>
        <v>7.7887658206016661E-3</v>
      </c>
      <c r="F95" s="199">
        <f t="shared" si="12"/>
        <v>8.7811620926264902E-3</v>
      </c>
      <c r="G95" s="199">
        <f t="shared" si="12"/>
        <v>7.8567659111314567E-3</v>
      </c>
      <c r="H95" s="199">
        <f t="shared" si="12"/>
        <v>7.9581036279345665E-3</v>
      </c>
      <c r="I95" s="199">
        <f t="shared" si="12"/>
        <v>7.0605227156442935E-3</v>
      </c>
      <c r="J95" s="199">
        <f t="shared" si="12"/>
        <v>8.0584477440231658E-3</v>
      </c>
      <c r="K95" s="199">
        <f t="shared" si="12"/>
        <v>7.0006046464990588E-3</v>
      </c>
      <c r="L95" s="199">
        <f t="shared" si="12"/>
        <v>6.9587424207053017E-3</v>
      </c>
      <c r="M95" s="199">
        <f t="shared" si="12"/>
        <v>8.4161735622011874E-3</v>
      </c>
      <c r="N95" s="199">
        <f t="shared" si="12"/>
        <v>8.3621680691102554E-3</v>
      </c>
      <c r="O95" s="199">
        <f t="shared" si="12"/>
        <v>7.0318803402508656E-3</v>
      </c>
      <c r="P95" s="199">
        <f t="shared" si="12"/>
        <v>8.5339521893274678E-3</v>
      </c>
      <c r="Q95" s="199">
        <f t="shared" si="12"/>
        <v>7.0265761832779211E-3</v>
      </c>
    </row>
    <row r="96" spans="1:17" x14ac:dyDescent="0.25">
      <c r="A96" s="142" t="s">
        <v>272</v>
      </c>
      <c r="B96" s="199">
        <f t="shared" ref="B96:Q96" si="13">IF(B$32=0,0,B$32/B$5)</f>
        <v>5.3496334342048565E-5</v>
      </c>
      <c r="C96" s="199">
        <f t="shared" si="13"/>
        <v>5.5389848916886922E-5</v>
      </c>
      <c r="D96" s="199">
        <f t="shared" si="13"/>
        <v>5.3348427317622474E-5</v>
      </c>
      <c r="E96" s="199">
        <f t="shared" si="13"/>
        <v>3.847546607075494E-5</v>
      </c>
      <c r="F96" s="199">
        <f t="shared" si="13"/>
        <v>5.3604832349635962E-5</v>
      </c>
      <c r="G96" s="199">
        <f t="shared" si="13"/>
        <v>5.2474640553415661E-5</v>
      </c>
      <c r="H96" s="199">
        <f t="shared" si="13"/>
        <v>5.257176934844401E-5</v>
      </c>
      <c r="I96" s="199">
        <f t="shared" si="13"/>
        <v>5.0843857323199765E-5</v>
      </c>
      <c r="J96" s="199">
        <f t="shared" si="13"/>
        <v>5.222564472586234E-5</v>
      </c>
      <c r="K96" s="199">
        <f t="shared" si="13"/>
        <v>5.0412378538782823E-5</v>
      </c>
      <c r="L96" s="199">
        <f t="shared" si="13"/>
        <v>5.0110922524657773E-5</v>
      </c>
      <c r="M96" s="199">
        <f t="shared" si="13"/>
        <v>5.2779056270865609E-5</v>
      </c>
      <c r="N96" s="199">
        <f t="shared" si="13"/>
        <v>5.2931847192367724E-5</v>
      </c>
      <c r="O96" s="199">
        <f t="shared" si="13"/>
        <v>5.0637599386422849E-5</v>
      </c>
      <c r="P96" s="199">
        <f t="shared" si="13"/>
        <v>5.3003874675145356E-5</v>
      </c>
      <c r="Q96" s="199">
        <f t="shared" si="13"/>
        <v>5.059940337584116E-5</v>
      </c>
    </row>
    <row r="97" spans="1:17" x14ac:dyDescent="0.25">
      <c r="A97" s="127" t="s">
        <v>261</v>
      </c>
      <c r="B97" s="200">
        <f t="shared" ref="B97:Q97" si="14">IF(B$33=0,0,B$33/B$5)</f>
        <v>0.26004632318323329</v>
      </c>
      <c r="C97" s="200">
        <f t="shared" si="14"/>
        <v>0.3584094254378784</v>
      </c>
      <c r="D97" s="200">
        <f t="shared" si="14"/>
        <v>0.43532354302417531</v>
      </c>
      <c r="E97" s="200">
        <f t="shared" si="14"/>
        <v>0.57810299764721329</v>
      </c>
      <c r="F97" s="200">
        <f t="shared" si="14"/>
        <v>0.54118284069613254</v>
      </c>
      <c r="G97" s="200">
        <f t="shared" si="14"/>
        <v>0.53344489190097433</v>
      </c>
      <c r="H97" s="200">
        <f t="shared" si="14"/>
        <v>0.51972666856041272</v>
      </c>
      <c r="I97" s="200">
        <f t="shared" si="14"/>
        <v>0.50507911362651037</v>
      </c>
      <c r="J97" s="200">
        <f t="shared" si="14"/>
        <v>0.45583943546947225</v>
      </c>
      <c r="K97" s="200">
        <f t="shared" si="14"/>
        <v>0.45498915228712217</v>
      </c>
      <c r="L97" s="200">
        <f t="shared" si="14"/>
        <v>0.41249407817547945</v>
      </c>
      <c r="M97" s="200">
        <f t="shared" si="14"/>
        <v>0.44355337767132502</v>
      </c>
      <c r="N97" s="200">
        <f t="shared" si="14"/>
        <v>0.4338298011080915</v>
      </c>
      <c r="O97" s="200">
        <f t="shared" si="14"/>
        <v>0.43229399046809103</v>
      </c>
      <c r="P97" s="200">
        <f t="shared" si="14"/>
        <v>0.38800909545063289</v>
      </c>
      <c r="Q97" s="200">
        <f t="shared" si="14"/>
        <v>0.39978317640335653</v>
      </c>
    </row>
    <row r="98" spans="1:17" x14ac:dyDescent="0.25">
      <c r="A98" s="127" t="s">
        <v>260</v>
      </c>
      <c r="B98" s="200">
        <f t="shared" ref="B98:Q98" si="15">IF(B$44=0,0,B$44/B$5)</f>
        <v>8.2058740459193896E-2</v>
      </c>
      <c r="C98" s="200">
        <f t="shared" si="15"/>
        <v>8.3399994334440258E-2</v>
      </c>
      <c r="D98" s="200">
        <f t="shared" si="15"/>
        <v>8.4317417317198273E-2</v>
      </c>
      <c r="E98" s="200">
        <f t="shared" si="15"/>
        <v>8.620000501279719E-2</v>
      </c>
      <c r="F98" s="200">
        <f t="shared" si="15"/>
        <v>8.5402282177702224E-2</v>
      </c>
      <c r="G98" s="200">
        <f t="shared" si="15"/>
        <v>8.5523311050540646E-2</v>
      </c>
      <c r="H98" s="200">
        <f t="shared" si="15"/>
        <v>8.5358627408068544E-2</v>
      </c>
      <c r="I98" s="200">
        <f t="shared" si="15"/>
        <v>8.5085260712581337E-2</v>
      </c>
      <c r="J98" s="200">
        <f t="shared" si="15"/>
        <v>8.4523742583769906E-2</v>
      </c>
      <c r="K98" s="200">
        <f t="shared" si="15"/>
        <v>8.4468697837743231E-2</v>
      </c>
      <c r="L98" s="200">
        <f t="shared" si="15"/>
        <v>8.3968288896176718E-2</v>
      </c>
      <c r="M98" s="200">
        <f t="shared" si="15"/>
        <v>8.4394793014465591E-2</v>
      </c>
      <c r="N98" s="200">
        <f t="shared" si="15"/>
        <v>8.4338067841047609E-2</v>
      </c>
      <c r="O98" s="200">
        <f t="shared" si="15"/>
        <v>8.4261537499189007E-2</v>
      </c>
      <c r="P98" s="200">
        <f t="shared" si="15"/>
        <v>8.3739737900341185E-2</v>
      </c>
      <c r="Q98" s="200">
        <f t="shared" si="15"/>
        <v>8.3852050645256734E-2</v>
      </c>
    </row>
    <row r="99" spans="1:17" x14ac:dyDescent="0.25">
      <c r="A99" s="142" t="s">
        <v>271</v>
      </c>
      <c r="B99" s="199">
        <f t="shared" ref="B99:Q99" si="16">IF(B$45=0,0,B$45/B$5)</f>
        <v>3.7083915600186486E-2</v>
      </c>
      <c r="C99" s="199">
        <f t="shared" si="16"/>
        <v>3.7668891413314386E-2</v>
      </c>
      <c r="D99" s="199">
        <f t="shared" si="16"/>
        <v>3.78595935214837E-2</v>
      </c>
      <c r="E99" s="199">
        <f t="shared" si="16"/>
        <v>3.8530854242151004E-2</v>
      </c>
      <c r="F99" s="199">
        <f t="shared" si="16"/>
        <v>3.8066775786600456E-2</v>
      </c>
      <c r="G99" s="199">
        <f t="shared" si="16"/>
        <v>3.8466374490908402E-2</v>
      </c>
      <c r="H99" s="199">
        <f t="shared" si="16"/>
        <v>3.8396426926983314E-2</v>
      </c>
      <c r="I99" s="199">
        <f t="shared" si="16"/>
        <v>3.816872528236722E-2</v>
      </c>
      <c r="J99" s="199">
        <f t="shared" si="16"/>
        <v>3.7895244012132207E-2</v>
      </c>
      <c r="K99" s="199">
        <f t="shared" si="16"/>
        <v>3.7844812108689653E-2</v>
      </c>
      <c r="L99" s="199">
        <f t="shared" si="16"/>
        <v>3.7618507646486332E-2</v>
      </c>
      <c r="M99" s="199">
        <f t="shared" si="16"/>
        <v>3.785392892067925E-2</v>
      </c>
      <c r="N99" s="199">
        <f t="shared" si="16"/>
        <v>3.8090958707327989E-2</v>
      </c>
      <c r="O99" s="199">
        <f t="shared" si="16"/>
        <v>3.8013886469173093E-2</v>
      </c>
      <c r="P99" s="199">
        <f t="shared" si="16"/>
        <v>3.7881937890505056E-2</v>
      </c>
      <c r="Q99" s="199">
        <f t="shared" si="16"/>
        <v>3.7985212542536902E-2</v>
      </c>
    </row>
    <row r="100" spans="1:17" x14ac:dyDescent="0.25">
      <c r="A100" s="142" t="s">
        <v>270</v>
      </c>
      <c r="B100" s="199">
        <f t="shared" ref="B100:Q100" si="17">IF(B$51=0,0,B$51/B$5)</f>
        <v>3.7739422635095693E-2</v>
      </c>
      <c r="C100" s="199">
        <f t="shared" si="17"/>
        <v>3.8381504925776841E-2</v>
      </c>
      <c r="D100" s="199">
        <f t="shared" si="17"/>
        <v>3.9071079900731713E-2</v>
      </c>
      <c r="E100" s="199">
        <f t="shared" si="17"/>
        <v>4.01514379304337E-2</v>
      </c>
      <c r="F100" s="199">
        <f t="shared" si="17"/>
        <v>3.9908339390912255E-2</v>
      </c>
      <c r="G100" s="199">
        <f t="shared" si="17"/>
        <v>3.9551804293180302E-2</v>
      </c>
      <c r="H100" s="199">
        <f t="shared" si="17"/>
        <v>3.9470715607347627E-2</v>
      </c>
      <c r="I100" s="199">
        <f t="shared" si="17"/>
        <v>3.9469477175380671E-2</v>
      </c>
      <c r="J100" s="199">
        <f t="shared" si="17"/>
        <v>3.923479894840589E-2</v>
      </c>
      <c r="K100" s="199">
        <f t="shared" si="17"/>
        <v>3.9240025819358419E-2</v>
      </c>
      <c r="L100" s="199">
        <f t="shared" si="17"/>
        <v>3.9010075356166608E-2</v>
      </c>
      <c r="M100" s="199">
        <f t="shared" si="17"/>
        <v>3.9155225412872599E-2</v>
      </c>
      <c r="N100" s="199">
        <f t="shared" si="17"/>
        <v>3.8815223830309407E-2</v>
      </c>
      <c r="O100" s="199">
        <f t="shared" si="17"/>
        <v>3.8830803206718653E-2</v>
      </c>
      <c r="P100" s="199">
        <f t="shared" si="17"/>
        <v>3.8466696529445621E-2</v>
      </c>
      <c r="Q100" s="199">
        <f t="shared" si="17"/>
        <v>3.8455584817895488E-2</v>
      </c>
    </row>
    <row r="101" spans="1:17" x14ac:dyDescent="0.25">
      <c r="A101" s="142" t="s">
        <v>269</v>
      </c>
      <c r="B101" s="199">
        <f t="shared" ref="B101:Q101" si="18">IF(B$62=0,0,B$62/B$5)</f>
        <v>3.1679451997220103E-3</v>
      </c>
      <c r="C101" s="199">
        <f t="shared" si="18"/>
        <v>3.2179446240467335E-3</v>
      </c>
      <c r="D101" s="199">
        <f t="shared" si="18"/>
        <v>3.2342085677491846E-3</v>
      </c>
      <c r="E101" s="199">
        <f t="shared" si="18"/>
        <v>3.2915519508138697E-3</v>
      </c>
      <c r="F101" s="199">
        <f t="shared" si="18"/>
        <v>3.2519074016404172E-3</v>
      </c>
      <c r="G101" s="199">
        <f t="shared" si="18"/>
        <v>3.2860436781538154E-3</v>
      </c>
      <c r="H101" s="199">
        <f t="shared" si="18"/>
        <v>3.2800683099710758E-3</v>
      </c>
      <c r="I101" s="199">
        <f t="shared" si="18"/>
        <v>3.2606165794740213E-3</v>
      </c>
      <c r="J101" s="199">
        <f t="shared" si="18"/>
        <v>3.2372540606236512E-3</v>
      </c>
      <c r="K101" s="199">
        <f t="shared" si="18"/>
        <v>3.2329458449501464E-3</v>
      </c>
      <c r="L101" s="199">
        <f t="shared" si="18"/>
        <v>3.2136134707089238E-3</v>
      </c>
      <c r="M101" s="199">
        <f t="shared" si="18"/>
        <v>3.2337246613267814E-3</v>
      </c>
      <c r="N101" s="199">
        <f t="shared" si="18"/>
        <v>3.2539732613640769E-3</v>
      </c>
      <c r="O101" s="199">
        <f t="shared" si="18"/>
        <v>3.2473892579506563E-3</v>
      </c>
      <c r="P101" s="199">
        <f t="shared" si="18"/>
        <v>3.2361173666296803E-3</v>
      </c>
      <c r="Q101" s="199">
        <f t="shared" si="18"/>
        <v>3.2449397477850184E-3</v>
      </c>
    </row>
    <row r="102" spans="1:17" x14ac:dyDescent="0.25">
      <c r="A102" s="142" t="s">
        <v>268</v>
      </c>
      <c r="B102" s="199">
        <f t="shared" ref="B102:Q102" si="19">IF(B$63=0,0,B$63/B$5)</f>
        <v>3.9611586781240138E-3</v>
      </c>
      <c r="C102" s="199">
        <f t="shared" si="19"/>
        <v>4.0236773269890459E-3</v>
      </c>
      <c r="D102" s="199">
        <f t="shared" si="19"/>
        <v>4.0440135568402241E-3</v>
      </c>
      <c r="E102" s="199">
        <f t="shared" si="19"/>
        <v>4.115714998986256E-3</v>
      </c>
      <c r="F102" s="199">
        <f t="shared" si="19"/>
        <v>4.0661439552660186E-3</v>
      </c>
      <c r="G102" s="199">
        <f t="shared" si="19"/>
        <v>4.1088275244015445E-3</v>
      </c>
      <c r="H102" s="199">
        <f t="shared" si="19"/>
        <v>4.101355999472981E-3</v>
      </c>
      <c r="I102" s="199">
        <f t="shared" si="19"/>
        <v>4.0770338012639665E-3</v>
      </c>
      <c r="J102" s="199">
        <f t="shared" si="19"/>
        <v>4.047821602676977E-3</v>
      </c>
      <c r="K102" s="199">
        <f t="shared" si="19"/>
        <v>4.0424346641958963E-3</v>
      </c>
      <c r="L102" s="199">
        <f t="shared" si="19"/>
        <v>4.0182617075421399E-3</v>
      </c>
      <c r="M102" s="199">
        <f t="shared" si="19"/>
        <v>4.0434084863596263E-3</v>
      </c>
      <c r="N102" s="199">
        <f t="shared" si="19"/>
        <v>4.0687270801801996E-3</v>
      </c>
      <c r="O102" s="199">
        <f t="shared" si="19"/>
        <v>4.0604945254440394E-3</v>
      </c>
      <c r="P102" s="199">
        <f t="shared" si="19"/>
        <v>4.046400294859219E-3</v>
      </c>
      <c r="Q102" s="199">
        <f t="shared" si="19"/>
        <v>4.0574316888613163E-3</v>
      </c>
    </row>
    <row r="103" spans="1:17" x14ac:dyDescent="0.25">
      <c r="A103" s="142" t="s">
        <v>267</v>
      </c>
      <c r="B103" s="199">
        <f t="shared" ref="B103:Q103" si="20">IF(B$64=0,0,B$64/B$5)</f>
        <v>1.0629834606570159E-4</v>
      </c>
      <c r="C103" s="199">
        <f t="shared" si="20"/>
        <v>1.0797604431326653E-4</v>
      </c>
      <c r="D103" s="199">
        <f t="shared" si="20"/>
        <v>1.085217703934487E-4</v>
      </c>
      <c r="E103" s="199">
        <f t="shared" si="20"/>
        <v>1.1044589041235649E-4</v>
      </c>
      <c r="F103" s="199">
        <f t="shared" si="20"/>
        <v>1.0911564328307275E-4</v>
      </c>
      <c r="G103" s="199">
        <f t="shared" si="20"/>
        <v>1.1026106389657773E-4</v>
      </c>
      <c r="H103" s="199">
        <f t="shared" si="20"/>
        <v>1.1006056429354971E-4</v>
      </c>
      <c r="I103" s="199">
        <f t="shared" si="20"/>
        <v>1.0940787409545722E-4</v>
      </c>
      <c r="J103" s="199">
        <f t="shared" si="20"/>
        <v>1.0862395993117778E-4</v>
      </c>
      <c r="K103" s="199">
        <f t="shared" si="20"/>
        <v>1.084794005490811E-4</v>
      </c>
      <c r="L103" s="199">
        <f t="shared" si="20"/>
        <v>1.0783071527272422E-4</v>
      </c>
      <c r="M103" s="199">
        <f t="shared" si="20"/>
        <v>1.0850553322736494E-4</v>
      </c>
      <c r="N103" s="199">
        <f t="shared" si="20"/>
        <v>1.0918496186593459E-4</v>
      </c>
      <c r="O103" s="199">
        <f t="shared" si="20"/>
        <v>1.0896403990257524E-4</v>
      </c>
      <c r="P103" s="199">
        <f t="shared" si="20"/>
        <v>1.0858581890160675E-4</v>
      </c>
      <c r="Q103" s="199">
        <f t="shared" si="20"/>
        <v>1.088818481780147E-4</v>
      </c>
    </row>
    <row r="104" spans="1:17" x14ac:dyDescent="0.25">
      <c r="A104" s="127" t="s">
        <v>259</v>
      </c>
      <c r="B104" s="200">
        <f t="shared" ref="B104:Q104" si="21">IF(B$65=0,0,B$65/B$5)</f>
        <v>9.1456186981197701E-2</v>
      </c>
      <c r="C104" s="200">
        <f t="shared" si="21"/>
        <v>9.2906490965015312E-2</v>
      </c>
      <c r="D104" s="200">
        <f t="shared" si="21"/>
        <v>9.3449236584508072E-2</v>
      </c>
      <c r="E104" s="200">
        <f t="shared" si="21"/>
        <v>9.5163355592166612E-2</v>
      </c>
      <c r="F104" s="200">
        <f t="shared" si="21"/>
        <v>9.4052690608583761E-2</v>
      </c>
      <c r="G104" s="200">
        <f t="shared" si="21"/>
        <v>9.4925478612025799E-2</v>
      </c>
      <c r="H104" s="200">
        <f t="shared" si="21"/>
        <v>9.4751511624717261E-2</v>
      </c>
      <c r="I104" s="200">
        <f t="shared" si="21"/>
        <v>9.4223990787962716E-2</v>
      </c>
      <c r="J104" s="200">
        <f t="shared" si="21"/>
        <v>9.3555976358431089E-2</v>
      </c>
      <c r="K104" s="200">
        <f t="shared" si="21"/>
        <v>9.3439952135881674E-2</v>
      </c>
      <c r="L104" s="200">
        <f t="shared" si="21"/>
        <v>9.2881893390737075E-2</v>
      </c>
      <c r="M104" s="200">
        <f t="shared" si="21"/>
        <v>9.3448543522555841E-2</v>
      </c>
      <c r="N104" s="200">
        <f t="shared" si="21"/>
        <v>9.3947277000506743E-2</v>
      </c>
      <c r="O104" s="200">
        <f t="shared" si="21"/>
        <v>9.3771084735196616E-2</v>
      </c>
      <c r="P104" s="200">
        <f t="shared" si="21"/>
        <v>9.3411735614714039E-2</v>
      </c>
      <c r="Q104" s="200">
        <f t="shared" si="21"/>
        <v>9.3649270213787092E-2</v>
      </c>
    </row>
    <row r="105" spans="1:17" x14ac:dyDescent="0.25">
      <c r="A105" s="142" t="s">
        <v>266</v>
      </c>
      <c r="B105" s="199">
        <f t="shared" ref="B105:Q105" si="22">IF(B$66=0,0,B$66/B$5)</f>
        <v>4.6681046509392421E-2</v>
      </c>
      <c r="C105" s="199">
        <f t="shared" si="22"/>
        <v>4.7417809712414376E-2</v>
      </c>
      <c r="D105" s="199">
        <f t="shared" si="22"/>
        <v>4.7657465976817845E-2</v>
      </c>
      <c r="E105" s="199">
        <f t="shared" si="22"/>
        <v>4.8502445597072445E-2</v>
      </c>
      <c r="F105" s="199">
        <f t="shared" si="22"/>
        <v>4.7918265970489177E-2</v>
      </c>
      <c r="G105" s="199">
        <f t="shared" si="22"/>
        <v>4.8421278810395395E-2</v>
      </c>
      <c r="H105" s="199">
        <f t="shared" si="22"/>
        <v>4.8333229168604351E-2</v>
      </c>
      <c r="I105" s="199">
        <f t="shared" si="22"/>
        <v>4.8046599483185265E-2</v>
      </c>
      <c r="J105" s="199">
        <f t="shared" si="22"/>
        <v>4.7702342635204939E-2</v>
      </c>
      <c r="K105" s="199">
        <f t="shared" si="22"/>
        <v>4.763885920870975E-2</v>
      </c>
      <c r="L105" s="199">
        <f t="shared" si="22"/>
        <v>4.7353988289487184E-2</v>
      </c>
      <c r="M105" s="199">
        <f t="shared" si="22"/>
        <v>4.7650335405805315E-2</v>
      </c>
      <c r="N105" s="199">
        <f t="shared" si="22"/>
        <v>4.7948707309515649E-2</v>
      </c>
      <c r="O105" s="199">
        <f t="shared" si="22"/>
        <v>4.7851689163625116E-2</v>
      </c>
      <c r="P105" s="199">
        <f t="shared" si="22"/>
        <v>4.7685592956200347E-2</v>
      </c>
      <c r="Q105" s="199">
        <f t="shared" si="22"/>
        <v>4.7815594568940391E-2</v>
      </c>
    </row>
    <row r="106" spans="1:17" x14ac:dyDescent="0.25">
      <c r="A106" s="142" t="s">
        <v>265</v>
      </c>
      <c r="B106" s="199">
        <f t="shared" ref="B106:Q106" si="23">IF(B$67=0,0,B$67/B$5)</f>
        <v>5.5729409904784807E-3</v>
      </c>
      <c r="C106" s="199">
        <f t="shared" si="23"/>
        <v>5.6677566094559045E-3</v>
      </c>
      <c r="D106" s="199">
        <f t="shared" si="23"/>
        <v>5.7695854233487925E-3</v>
      </c>
      <c r="E106" s="199">
        <f t="shared" si="23"/>
        <v>5.9291207614045405E-3</v>
      </c>
      <c r="F106" s="199">
        <f t="shared" si="23"/>
        <v>5.893222654835082E-3</v>
      </c>
      <c r="G106" s="199">
        <f t="shared" si="23"/>
        <v>5.8405734905935813E-3</v>
      </c>
      <c r="H106" s="199">
        <f t="shared" si="23"/>
        <v>5.8285992093357452E-3</v>
      </c>
      <c r="I106" s="199">
        <f t="shared" si="23"/>
        <v>5.8284163313850326E-3</v>
      </c>
      <c r="J106" s="199">
        <f t="shared" si="23"/>
        <v>5.7937616435450451E-3</v>
      </c>
      <c r="K106" s="199">
        <f t="shared" si="23"/>
        <v>5.794533490100966E-3</v>
      </c>
      <c r="L106" s="199">
        <f t="shared" si="23"/>
        <v>5.7605769461842229E-3</v>
      </c>
      <c r="M106" s="199">
        <f t="shared" si="23"/>
        <v>5.7820111029440761E-3</v>
      </c>
      <c r="N106" s="199">
        <f t="shared" si="23"/>
        <v>5.7318034255608016E-3</v>
      </c>
      <c r="O106" s="199">
        <f t="shared" si="23"/>
        <v>5.7341040157483265E-3</v>
      </c>
      <c r="P106" s="199">
        <f t="shared" si="23"/>
        <v>5.680336764290834E-3</v>
      </c>
      <c r="Q106" s="199">
        <f t="shared" si="23"/>
        <v>5.6786959094910433E-3</v>
      </c>
    </row>
    <row r="107" spans="1:17" x14ac:dyDescent="0.25">
      <c r="A107" s="142" t="s">
        <v>264</v>
      </c>
      <c r="B107" s="199">
        <f t="shared" ref="B107:Q107" si="24">IF(B$78=0,0,B$78/B$5)</f>
        <v>3.9202199481326798E-2</v>
      </c>
      <c r="C107" s="199">
        <f t="shared" si="24"/>
        <v>3.9820924643145031E-2</v>
      </c>
      <c r="D107" s="199">
        <f t="shared" si="24"/>
        <v>4.0022185184341433E-2</v>
      </c>
      <c r="E107" s="199">
        <f t="shared" si="24"/>
        <v>4.0731789233689628E-2</v>
      </c>
      <c r="F107" s="199">
        <f t="shared" si="24"/>
        <v>4.0241201983259492E-2</v>
      </c>
      <c r="G107" s="199">
        <f t="shared" si="24"/>
        <v>4.0663626311036823E-2</v>
      </c>
      <c r="H107" s="199">
        <f t="shared" si="24"/>
        <v>4.0589683246777156E-2</v>
      </c>
      <c r="I107" s="199">
        <f t="shared" si="24"/>
        <v>4.0348974973392418E-2</v>
      </c>
      <c r="J107" s="199">
        <f t="shared" si="24"/>
        <v>4.0059872079681105E-2</v>
      </c>
      <c r="K107" s="199">
        <f t="shared" si="24"/>
        <v>4.0006559437070953E-2</v>
      </c>
      <c r="L107" s="199">
        <f t="shared" si="24"/>
        <v>3.9767328155065652E-2</v>
      </c>
      <c r="M107" s="199">
        <f t="shared" si="24"/>
        <v>4.0016197013806459E-2</v>
      </c>
      <c r="N107" s="199">
        <f t="shared" si="24"/>
        <v>4.0266766265430291E-2</v>
      </c>
      <c r="O107" s="199">
        <f t="shared" si="24"/>
        <v>4.018529155582317E-2</v>
      </c>
      <c r="P107" s="199">
        <f t="shared" si="24"/>
        <v>4.0045805894222852E-2</v>
      </c>
      <c r="Q107" s="199">
        <f t="shared" si="24"/>
        <v>4.0154979735355659E-2</v>
      </c>
    </row>
    <row r="108" spans="1:17" x14ac:dyDescent="0.25">
      <c r="A108" s="72" t="s">
        <v>258</v>
      </c>
      <c r="B108" s="71">
        <f t="shared" ref="B108:Q108" si="25">IF(B$79=0,0,B$79/B$5)</f>
        <v>0.31930029240125479</v>
      </c>
      <c r="C108" s="71">
        <f t="shared" si="25"/>
        <v>0.21452352031227859</v>
      </c>
      <c r="D108" s="71">
        <f t="shared" si="25"/>
        <v>0.13426634251896064</v>
      </c>
      <c r="E108" s="71">
        <f t="shared" si="25"/>
        <v>1.0642934109291874E-2</v>
      </c>
      <c r="F108" s="71">
        <f t="shared" si="25"/>
        <v>2.5326748165955516E-2</v>
      </c>
      <c r="G108" s="71">
        <f t="shared" si="25"/>
        <v>2.8955670652775555E-2</v>
      </c>
      <c r="H108" s="71">
        <f t="shared" si="25"/>
        <v>4.353116389399176E-2</v>
      </c>
      <c r="I108" s="71">
        <f t="shared" si="25"/>
        <v>6.0126309054536899E-2</v>
      </c>
      <c r="J108" s="71">
        <f t="shared" si="25"/>
        <v>0.11288870074832322</v>
      </c>
      <c r="K108" s="71">
        <f t="shared" si="25"/>
        <v>0.11378500989510697</v>
      </c>
      <c r="L108" s="71">
        <f t="shared" si="25"/>
        <v>0.15885333817984315</v>
      </c>
      <c r="M108" s="71">
        <f t="shared" si="25"/>
        <v>0.12584889018591039</v>
      </c>
      <c r="N108" s="71">
        <f t="shared" si="25"/>
        <v>0.13350070820447232</v>
      </c>
      <c r="O108" s="71">
        <f t="shared" si="25"/>
        <v>0.13522448709578377</v>
      </c>
      <c r="P108" s="71">
        <f t="shared" si="25"/>
        <v>0.18194723412701286</v>
      </c>
      <c r="Q108" s="71">
        <f t="shared" si="25"/>
        <v>0.16845853368983338</v>
      </c>
    </row>
    <row r="110" spans="1:17" ht="12.75" x14ac:dyDescent="0.25">
      <c r="A110" s="98" t="s">
        <v>128</v>
      </c>
      <c r="B110" s="297"/>
      <c r="C110" s="297"/>
      <c r="D110" s="297"/>
      <c r="E110" s="297"/>
      <c r="F110" s="297"/>
      <c r="G110" s="297"/>
      <c r="H110" s="297"/>
      <c r="I110" s="297"/>
      <c r="J110" s="297"/>
      <c r="K110" s="297"/>
      <c r="L110" s="297"/>
      <c r="M110" s="297"/>
      <c r="N110" s="297"/>
      <c r="O110" s="297"/>
      <c r="P110" s="297"/>
      <c r="Q110" s="297"/>
    </row>
    <row r="112" spans="1:17" x14ac:dyDescent="0.25">
      <c r="A112" s="78" t="s">
        <v>8</v>
      </c>
      <c r="B112" s="253">
        <f>IF(B$5=0,0,B$5/FBT_fec!B$5)</f>
        <v>0.43615043463512571</v>
      </c>
      <c r="C112" s="253">
        <f>IF(C$5=0,0,C$5/FBT_fec!C$5)</f>
        <v>0.42937366461622151</v>
      </c>
      <c r="D112" s="253">
        <f>IF(D$5=0,0,D$5/FBT_fec!D$5)</f>
        <v>0.43494043191180282</v>
      </c>
      <c r="E112" s="253">
        <f>IF(E$5=0,0,E$5/FBT_fec!E$5)</f>
        <v>0.42736316861165319</v>
      </c>
      <c r="F112" s="253">
        <f>IF(F$5=0,0,F$5/FBT_fec!F$5)</f>
        <v>0.43257322476036164</v>
      </c>
      <c r="G112" s="253">
        <f>IF(G$5=0,0,G$5/FBT_fec!G$5)</f>
        <v>0.42807954157809547</v>
      </c>
      <c r="H112" s="253">
        <f>IF(H$5=0,0,H$5/FBT_fec!H$5)</f>
        <v>0.42885938292001252</v>
      </c>
      <c r="I112" s="253">
        <f>IF(I$5=0,0,I$5/FBT_fec!I$5)</f>
        <v>0.43141781226439085</v>
      </c>
      <c r="J112" s="253">
        <f>IF(J$5=0,0,J$5/FBT_fec!J$5)</f>
        <v>0.43453125550445304</v>
      </c>
      <c r="K112" s="253">
        <f>IF(K$5=0,0,K$5/FBT_fec!K$5)</f>
        <v>0.43511031078572737</v>
      </c>
      <c r="L112" s="253">
        <f>IF(L$5=0,0,L$5/FBT_fec!L$5)</f>
        <v>0.43772783633476875</v>
      </c>
      <c r="M112" s="253">
        <f>IF(M$5=0,0,M$5/FBT_fec!M$5)</f>
        <v>0.43500551799376974</v>
      </c>
      <c r="N112" s="253">
        <f>IF(N$5=0,0,N$5/FBT_fec!N$5)</f>
        <v>0.44339361367784413</v>
      </c>
      <c r="O112" s="253">
        <f>IF(O$5=0,0,O$5/FBT_fec!O$5)</f>
        <v>0.46606284553247657</v>
      </c>
      <c r="P112" s="253">
        <f>IF(P$5=0,0,P$5/FBT_fec!P$5)</f>
        <v>0.46768621364568502</v>
      </c>
      <c r="Q112" s="253">
        <f>IF(Q$5=0,0,Q$5/FBT_fec!Q$5)</f>
        <v>0.46641466275149795</v>
      </c>
    </row>
    <row r="113" spans="1:17" x14ac:dyDescent="0.25">
      <c r="A113" s="132" t="s">
        <v>83</v>
      </c>
      <c r="B113" s="282">
        <f>IF(B$6=0,0,B$6/FBT_fec!B$6)</f>
        <v>0.448236224518619</v>
      </c>
      <c r="C113" s="282">
        <f>IF(C$6=0,0,C$6/FBT_fec!C$6)</f>
        <v>0.448236224518619</v>
      </c>
      <c r="D113" s="282">
        <f>IF(D$6=0,0,D$6/FBT_fec!D$6)</f>
        <v>0.45634236216233259</v>
      </c>
      <c r="E113" s="282">
        <f>IF(E$6=0,0,E$6/FBT_fec!E$6)</f>
        <v>0.45634236216233254</v>
      </c>
      <c r="F113" s="282">
        <f>IF(F$6=0,0,F$6/FBT_fec!F$6)</f>
        <v>0.45634236216233259</v>
      </c>
      <c r="G113" s="282">
        <f>IF(G$6=0,0,G$6/FBT_fec!G$6)</f>
        <v>0.45634236216233259</v>
      </c>
      <c r="H113" s="282">
        <f>IF(H$6=0,0,H$6/FBT_fec!H$6)</f>
        <v>0.45634236216233254</v>
      </c>
      <c r="I113" s="282">
        <f>IF(I$6=0,0,I$6/FBT_fec!I$6)</f>
        <v>0.45634236216233259</v>
      </c>
      <c r="J113" s="282">
        <f>IF(J$6=0,0,J$6/FBT_fec!J$6)</f>
        <v>0.45634236216233259</v>
      </c>
      <c r="K113" s="282">
        <f>IF(K$6=0,0,K$6/FBT_fec!K$6)</f>
        <v>0.45634236216233259</v>
      </c>
      <c r="L113" s="282">
        <f>IF(L$6=0,0,L$6/FBT_fec!L$6)</f>
        <v>0.45634236216233254</v>
      </c>
      <c r="M113" s="282">
        <f>IF(M$6=0,0,M$6/FBT_fec!M$6)</f>
        <v>0.45634236216233254</v>
      </c>
      <c r="N113" s="282">
        <f>IF(N$6=0,0,N$6/FBT_fec!N$6)</f>
        <v>0.46805446754553481</v>
      </c>
      <c r="O113" s="282">
        <f>IF(O$6=0,0,O$6/FBT_fec!O$6)</f>
        <v>0.49098905786703534</v>
      </c>
      <c r="P113" s="282">
        <f>IF(P$6=0,0,P$6/FBT_fec!P$6)</f>
        <v>0.49098905786703534</v>
      </c>
      <c r="Q113" s="282">
        <f>IF(Q$6=0,0,Q$6/FBT_fec!Q$6)</f>
        <v>0.49098905786703534</v>
      </c>
    </row>
    <row r="114" spans="1:17" x14ac:dyDescent="0.25">
      <c r="A114" s="76" t="s">
        <v>82</v>
      </c>
      <c r="B114" s="281">
        <f>IF(B$7=0,0,B$7/FBT_fec!B$7)</f>
        <v>0.11227770182046115</v>
      </c>
      <c r="C114" s="281">
        <f>IF(C$7=0,0,C$7/FBT_fec!C$7)</f>
        <v>0.11227770182046112</v>
      </c>
      <c r="D114" s="281">
        <f>IF(D$7=0,0,D$7/FBT_fec!D$7)</f>
        <v>0.11430819033408793</v>
      </c>
      <c r="E114" s="281">
        <f>IF(E$7=0,0,E$7/FBT_fec!E$7)</f>
        <v>0.11430819033408794</v>
      </c>
      <c r="F114" s="281">
        <f>IF(F$7=0,0,F$7/FBT_fec!F$7)</f>
        <v>0.11430819033408794</v>
      </c>
      <c r="G114" s="281">
        <f>IF(G$7=0,0,G$7/FBT_fec!G$7)</f>
        <v>0.11430819033408791</v>
      </c>
      <c r="H114" s="281">
        <f>IF(H$7=0,0,H$7/FBT_fec!H$7)</f>
        <v>0.11430819033408791</v>
      </c>
      <c r="I114" s="281">
        <f>IF(I$7=0,0,I$7/FBT_fec!I$7)</f>
        <v>0.11430819033408793</v>
      </c>
      <c r="J114" s="281">
        <f>IF(J$7=0,0,J$7/FBT_fec!J$7)</f>
        <v>0.11430819033408791</v>
      </c>
      <c r="K114" s="281">
        <f>IF(K$7=0,0,K$7/FBT_fec!K$7)</f>
        <v>0.11430819033408791</v>
      </c>
      <c r="L114" s="281">
        <f>IF(L$7=0,0,L$7/FBT_fec!L$7)</f>
        <v>0.11430819033408791</v>
      </c>
      <c r="M114" s="281">
        <f>IF(M$7=0,0,M$7/FBT_fec!M$7)</f>
        <v>0.1143081903340879</v>
      </c>
      <c r="N114" s="281">
        <f>IF(N$7=0,0,N$7/FBT_fec!N$7)</f>
        <v>0.11724192974195762</v>
      </c>
      <c r="O114" s="281">
        <f>IF(O$7=0,0,O$7/FBT_fec!O$7)</f>
        <v>0.12298676461392122</v>
      </c>
      <c r="P114" s="281">
        <f>IF(P$7=0,0,P$7/FBT_fec!P$7)</f>
        <v>0.12298676461392122</v>
      </c>
      <c r="Q114" s="281">
        <f>IF(Q$7=0,0,Q$7/FBT_fec!Q$7)</f>
        <v>0.12298676461392122</v>
      </c>
    </row>
    <row r="115" spans="1:17" x14ac:dyDescent="0.25">
      <c r="A115" s="76" t="s">
        <v>81</v>
      </c>
      <c r="B115" s="281">
        <f>IF(B$8=0,0,B$8/FBT_fec!B$8)</f>
        <v>0.61190396188510721</v>
      </c>
      <c r="C115" s="281">
        <f>IF(C$8=0,0,C$8/FBT_fec!C$8)</f>
        <v>0.61190396188510721</v>
      </c>
      <c r="D115" s="281">
        <f>IF(D$8=0,0,D$8/FBT_fec!D$8)</f>
        <v>0.62296995224566165</v>
      </c>
      <c r="E115" s="281">
        <f>IF(E$8=0,0,E$8/FBT_fec!E$8)</f>
        <v>0.62296995224566165</v>
      </c>
      <c r="F115" s="281">
        <f>IF(F$8=0,0,F$8/FBT_fec!F$8)</f>
        <v>0.62296995224566165</v>
      </c>
      <c r="G115" s="281">
        <f>IF(G$8=0,0,G$8/FBT_fec!G$8)</f>
        <v>0.62296995224566165</v>
      </c>
      <c r="H115" s="281">
        <f>IF(H$8=0,0,H$8/FBT_fec!H$8)</f>
        <v>0.62296995224566176</v>
      </c>
      <c r="I115" s="281">
        <f>IF(I$8=0,0,I$8/FBT_fec!I$8)</f>
        <v>0.62296995224566165</v>
      </c>
      <c r="J115" s="281">
        <f>IF(J$8=0,0,J$8/FBT_fec!J$8)</f>
        <v>0.62296995224566176</v>
      </c>
      <c r="K115" s="281">
        <f>IF(K$8=0,0,K$8/FBT_fec!K$8)</f>
        <v>0.62296995224566165</v>
      </c>
      <c r="L115" s="281">
        <f>IF(L$8=0,0,L$8/FBT_fec!L$8)</f>
        <v>0.62296995224566165</v>
      </c>
      <c r="M115" s="281">
        <f>IF(M$8=0,0,M$8/FBT_fec!M$8)</f>
        <v>0.62296995224566165</v>
      </c>
      <c r="N115" s="281">
        <f>IF(N$8=0,0,N$8/FBT_fec!N$8)</f>
        <v>0.63895858344942913</v>
      </c>
      <c r="O115" s="281">
        <f>IF(O$8=0,0,O$8/FBT_fec!O$8)</f>
        <v>0.67026744675473093</v>
      </c>
      <c r="P115" s="281">
        <f>IF(P$8=0,0,P$8/FBT_fec!P$8)</f>
        <v>0.67026744675473104</v>
      </c>
      <c r="Q115" s="281">
        <f>IF(Q$8=0,0,Q$8/FBT_fec!Q$8)</f>
        <v>0.67026744675473104</v>
      </c>
    </row>
    <row r="116" spans="1:17" x14ac:dyDescent="0.25">
      <c r="A116" s="76" t="s">
        <v>80</v>
      </c>
      <c r="B116" s="281">
        <f>IF(B$9=0,0,B$9/FBT_fec!B$9)</f>
        <v>0.43661873821770347</v>
      </c>
      <c r="C116" s="281">
        <f>IF(C$9=0,0,C$9/FBT_fec!C$9)</f>
        <v>0.43661873821770358</v>
      </c>
      <c r="D116" s="281">
        <f>IF(D$9=0,0,D$9/FBT_fec!D$9)</f>
        <v>0.44451477918051996</v>
      </c>
      <c r="E116" s="281">
        <f>IF(E$9=0,0,E$9/FBT_fec!E$9)</f>
        <v>0.44451477918052007</v>
      </c>
      <c r="F116" s="281">
        <f>IF(F$9=0,0,F$9/FBT_fec!F$9)</f>
        <v>0.44451477918052001</v>
      </c>
      <c r="G116" s="281">
        <f>IF(G$9=0,0,G$9/FBT_fec!G$9)</f>
        <v>0.44451477918052001</v>
      </c>
      <c r="H116" s="281">
        <f>IF(H$9=0,0,H$9/FBT_fec!H$9)</f>
        <v>0.44451477918052007</v>
      </c>
      <c r="I116" s="281">
        <f>IF(I$9=0,0,I$9/FBT_fec!I$9)</f>
        <v>0.44451477918052013</v>
      </c>
      <c r="J116" s="281">
        <f>IF(J$9=0,0,J$9/FBT_fec!J$9)</f>
        <v>0.44451477918052013</v>
      </c>
      <c r="K116" s="281">
        <f>IF(K$9=0,0,K$9/FBT_fec!K$9)</f>
        <v>0.44451477918052007</v>
      </c>
      <c r="L116" s="281">
        <f>IF(L$9=0,0,L$9/FBT_fec!L$9)</f>
        <v>0.44451477918052013</v>
      </c>
      <c r="M116" s="281">
        <f>IF(M$9=0,0,M$9/FBT_fec!M$9)</f>
        <v>0.44451477918052013</v>
      </c>
      <c r="N116" s="281">
        <f>IF(N$9=0,0,N$9/FBT_fec!N$9)</f>
        <v>0.45592332760781057</v>
      </c>
      <c r="O116" s="281">
        <f>IF(O$9=0,0,O$9/FBT_fec!O$9)</f>
        <v>0.47826349410922991</v>
      </c>
      <c r="P116" s="281">
        <f>IF(P$9=0,0,P$9/FBT_fec!P$9)</f>
        <v>0.47826349410922986</v>
      </c>
      <c r="Q116" s="281">
        <f>IF(Q$9=0,0,Q$9/FBT_fec!Q$9)</f>
        <v>0.47826349410922997</v>
      </c>
    </row>
    <row r="117" spans="1:17" x14ac:dyDescent="0.25">
      <c r="A117" s="129" t="s">
        <v>79</v>
      </c>
      <c r="B117" s="280">
        <f>IF(B$10=0,0,B$10/FBT_fec!B$10)</f>
        <v>0.68357379851085309</v>
      </c>
      <c r="C117" s="280">
        <f>IF(C$10=0,0,C$10/FBT_fec!C$10)</f>
        <v>0.67508270352689559</v>
      </c>
      <c r="D117" s="280">
        <f>IF(D$10=0,0,D$10/FBT_fec!D$10)</f>
        <v>0.7063217336924994</v>
      </c>
      <c r="E117" s="280">
        <f>IF(E$10=0,0,E$10/FBT_fec!E$10)</f>
        <v>0.72154654355113745</v>
      </c>
      <c r="F117" s="280">
        <f>IF(F$10=0,0,F$10/FBT_fec!F$10)</f>
        <v>0.70661148770294091</v>
      </c>
      <c r="G117" s="280">
        <f>IF(G$10=0,0,G$10/FBT_fec!G$10)</f>
        <v>0.72027086965014564</v>
      </c>
      <c r="H117" s="280">
        <f>IF(H$10=0,0,H$10/FBT_fec!H$10)</f>
        <v>0.71871443056928785</v>
      </c>
      <c r="I117" s="280">
        <f>IF(I$10=0,0,I$10/FBT_fec!I$10)</f>
        <v>0.73022990933454457</v>
      </c>
      <c r="J117" s="280">
        <f>IF(J$10=0,0,J$10/FBT_fec!J$10)</f>
        <v>0.71592903613584857</v>
      </c>
      <c r="K117" s="280">
        <f>IF(K$10=0,0,K$10/FBT_fec!K$10)</f>
        <v>0.73022990933454446</v>
      </c>
      <c r="L117" s="280">
        <f>IF(L$10=0,0,L$10/FBT_fec!L$10)</f>
        <v>0.73022990933454468</v>
      </c>
      <c r="M117" s="280">
        <f>IF(M$10=0,0,M$10/FBT_fec!M$10)</f>
        <v>0.71092466365625684</v>
      </c>
      <c r="N117" s="280">
        <f>IF(N$10=0,0,N$10/FBT_fec!N$10)</f>
        <v>0.73065571916302152</v>
      </c>
      <c r="O117" s="280">
        <f>IF(O$10=0,0,O$10/FBT_fec!O$10)</f>
        <v>0.78567085797517688</v>
      </c>
      <c r="P117" s="280">
        <f>IF(P$10=0,0,P$10/FBT_fec!P$10)</f>
        <v>0.76326235067027548</v>
      </c>
      <c r="Q117" s="280">
        <f>IF(Q$10=0,0,Q$10/FBT_fec!Q$10)</f>
        <v>0.78567085797517666</v>
      </c>
    </row>
    <row r="118" spans="1:17" x14ac:dyDescent="0.25">
      <c r="A118" s="127" t="s">
        <v>263</v>
      </c>
      <c r="B118" s="305">
        <f>IF(B$15=0,0,B$15/FBT_fec!B$15)</f>
        <v>0.54971631627794715</v>
      </c>
      <c r="C118" s="305">
        <f>IF(C$15=0,0,C$15/FBT_fec!C$15)</f>
        <v>0.54971425465714119</v>
      </c>
      <c r="D118" s="305">
        <f>IF(D$15=0,0,D$15/FBT_fec!D$15)</f>
        <v>0.55965767282388434</v>
      </c>
      <c r="E118" s="305">
        <f>IF(E$15=0,0,E$15/FBT_fec!E$15)</f>
        <v>0.55965767282388423</v>
      </c>
      <c r="F118" s="305">
        <f>IF(F$15=0,0,F$15/FBT_fec!F$15)</f>
        <v>0.55965767282388434</v>
      </c>
      <c r="G118" s="305">
        <f>IF(G$15=0,0,G$15/FBT_fec!G$15)</f>
        <v>0.55965767282388434</v>
      </c>
      <c r="H118" s="305">
        <f>IF(H$15=0,0,H$15/FBT_fec!H$15)</f>
        <v>0.55965767282388412</v>
      </c>
      <c r="I118" s="305">
        <f>IF(I$15=0,0,I$15/FBT_fec!I$15)</f>
        <v>0.55965767282388434</v>
      </c>
      <c r="J118" s="305">
        <f>IF(J$15=0,0,J$15/FBT_fec!J$15)</f>
        <v>0.55965767282388446</v>
      </c>
      <c r="K118" s="305">
        <f>IF(K$15=0,0,K$15/FBT_fec!K$15)</f>
        <v>0.55965767282388434</v>
      </c>
      <c r="L118" s="305">
        <f>IF(L$15=0,0,L$15/FBT_fec!L$15)</f>
        <v>0.55965767282388423</v>
      </c>
      <c r="M118" s="305">
        <f>IF(M$15=0,0,M$15/FBT_fec!M$15)</f>
        <v>0.55965767282388423</v>
      </c>
      <c r="N118" s="305">
        <f>IF(N$15=0,0,N$15/FBT_fec!N$15)</f>
        <v>0.5740213834633523</v>
      </c>
      <c r="O118" s="305">
        <f>IF(O$15=0,0,O$15/FBT_fec!O$15)</f>
        <v>0.60214833487255381</v>
      </c>
      <c r="P118" s="305">
        <f>IF(P$15=0,0,P$15/FBT_fec!P$15)</f>
        <v>0.60214833487255381</v>
      </c>
      <c r="Q118" s="305">
        <f>IF(Q$15=0,0,Q$15/FBT_fec!Q$15)</f>
        <v>0.6021483348725537</v>
      </c>
    </row>
    <row r="119" spans="1:17" x14ac:dyDescent="0.25">
      <c r="A119" s="127" t="s">
        <v>262</v>
      </c>
      <c r="B119" s="305">
        <f>IF(B$24=0,0,B$24/FBT_fec!B$24)</f>
        <v>0.28348275702139791</v>
      </c>
      <c r="C119" s="305">
        <f>IF(C$24=0,0,C$24/FBT_fec!C$24)</f>
        <v>0.28453679413366056</v>
      </c>
      <c r="D119" s="305">
        <f>IF(D$24=0,0,D$24/FBT_fec!D$24)</f>
        <v>0.28731814063730038</v>
      </c>
      <c r="E119" s="305">
        <f>IF(E$24=0,0,E$24/FBT_fec!E$24)</f>
        <v>0.28542524568256167</v>
      </c>
      <c r="F119" s="305">
        <f>IF(F$24=0,0,F$24/FBT_fec!F$24)</f>
        <v>0.2872821156288064</v>
      </c>
      <c r="G119" s="305">
        <f>IF(G$24=0,0,G$24/FBT_fec!G$24)</f>
        <v>0.2855838497448453</v>
      </c>
      <c r="H119" s="305">
        <f>IF(H$24=0,0,H$24/FBT_fec!H$24)</f>
        <v>0.28577736123765712</v>
      </c>
      <c r="I119" s="305">
        <f>IF(I$24=0,0,I$24/FBT_fec!I$24)</f>
        <v>0.2843456460399934</v>
      </c>
      <c r="J119" s="305">
        <f>IF(J$24=0,0,J$24/FBT_fec!J$24)</f>
        <v>0.28612366829298119</v>
      </c>
      <c r="K119" s="305">
        <f>IF(K$24=0,0,K$24/FBT_fec!K$24)</f>
        <v>0.28434564603999313</v>
      </c>
      <c r="L119" s="305">
        <f>IF(L$24=0,0,L$24/FBT_fec!L$24)</f>
        <v>0.28434564603999352</v>
      </c>
      <c r="M119" s="305">
        <f>IF(M$24=0,0,M$24/FBT_fec!M$24)</f>
        <v>0.28674586006458325</v>
      </c>
      <c r="N119" s="305">
        <f>IF(N$24=0,0,N$24/FBT_fec!N$24)</f>
        <v>0.29392060609044102</v>
      </c>
      <c r="O119" s="305">
        <f>IF(O$24=0,0,O$24/FBT_fec!O$24)</f>
        <v>0.30593390496608491</v>
      </c>
      <c r="P119" s="305">
        <f>IF(P$24=0,0,P$24/FBT_fec!P$24)</f>
        <v>0.30871994635605982</v>
      </c>
      <c r="Q119" s="305">
        <f>IF(Q$24=0,0,Q$24/FBT_fec!Q$24)</f>
        <v>0.30593390496608525</v>
      </c>
    </row>
    <row r="120" spans="1:17" x14ac:dyDescent="0.25">
      <c r="A120" s="127" t="s">
        <v>261</v>
      </c>
      <c r="B120" s="305">
        <f>IF(B$33=0,0,B$33/FBT_fec!B$33)</f>
        <v>0.39697922665940077</v>
      </c>
      <c r="C120" s="305">
        <f>IF(C$33=0,0,C$33/FBT_fec!C$33)</f>
        <v>0.39746017829971053</v>
      </c>
      <c r="D120" s="305">
        <f>IF(D$33=0,0,D$33/FBT_fec!D$33)</f>
        <v>0.40984667535015873</v>
      </c>
      <c r="E120" s="305">
        <f>IF(E$33=0,0,E$33/FBT_fec!E$33)</f>
        <v>0.41384185670375989</v>
      </c>
      <c r="F120" s="305">
        <f>IF(F$33=0,0,F$33/FBT_fec!F$33)</f>
        <v>0.41635090318618873</v>
      </c>
      <c r="G120" s="305">
        <f>IF(G$33=0,0,G$33/FBT_fec!G$33)</f>
        <v>0.40834476573567574</v>
      </c>
      <c r="H120" s="305">
        <f>IF(H$33=0,0,H$33/FBT_fec!H$33)</f>
        <v>0.40824994664522313</v>
      </c>
      <c r="I120" s="305">
        <f>IF(I$33=0,0,I$33/FBT_fec!I$33)</f>
        <v>0.41067254144282989</v>
      </c>
      <c r="J120" s="305">
        <f>IF(J$33=0,0,J$33/FBT_fec!J$33)</f>
        <v>0.41117686590176072</v>
      </c>
      <c r="K120" s="305">
        <f>IF(K$33=0,0,K$33/FBT_fec!K$33)</f>
        <v>0.41177964927451283</v>
      </c>
      <c r="L120" s="305">
        <f>IF(L$33=0,0,L$33/FBT_fec!L$33)</f>
        <v>0.41182923654344067</v>
      </c>
      <c r="M120" s="305">
        <f>IF(M$33=0,0,M$33/FBT_fec!M$33)</f>
        <v>0.41079080553700081</v>
      </c>
      <c r="N120" s="305">
        <f>IF(N$33=0,0,N$33/FBT_fec!N$33)</f>
        <v>0.41507612005156769</v>
      </c>
      <c r="O120" s="305">
        <f>IF(O$33=0,0,O$33/FBT_fec!O$33)</f>
        <v>0.43647269120218135</v>
      </c>
      <c r="P120" s="305">
        <f>IF(P$33=0,0,P$33/FBT_fec!P$33)</f>
        <v>0.4338860421350671</v>
      </c>
      <c r="Q120" s="305">
        <f>IF(Q$33=0,0,Q$33/FBT_fec!Q$33)</f>
        <v>0.43258139349334523</v>
      </c>
    </row>
    <row r="121" spans="1:17" x14ac:dyDescent="0.25">
      <c r="A121" s="127" t="s">
        <v>260</v>
      </c>
      <c r="B121" s="305">
        <f>IF(B$44=0,0,B$44/FBT_fec!B$44)</f>
        <v>0.37742553680964003</v>
      </c>
      <c r="C121" s="305">
        <f>IF(C$44=0,0,C$44/FBT_fec!C$44)</f>
        <v>0.37763440112986257</v>
      </c>
      <c r="D121" s="305">
        <f>IF(D$44=0,0,D$44/FBT_fec!D$44)</f>
        <v>0.38673831621828986</v>
      </c>
      <c r="E121" s="305">
        <f>IF(E$44=0,0,E$44/FBT_fec!E$44)</f>
        <v>0.38848522570483907</v>
      </c>
      <c r="F121" s="305">
        <f>IF(F$44=0,0,F$44/FBT_fec!F$44)</f>
        <v>0.3895823166037034</v>
      </c>
      <c r="G121" s="305">
        <f>IF(G$44=0,0,G$44/FBT_fec!G$44)</f>
        <v>0.38608160005918113</v>
      </c>
      <c r="H121" s="305">
        <f>IF(H$44=0,0,H$44/FBT_fec!H$44)</f>
        <v>0.38604014002171155</v>
      </c>
      <c r="I121" s="305">
        <f>IF(I$44=0,0,I$44/FBT_fec!I$44)</f>
        <v>0.38709942956564908</v>
      </c>
      <c r="J121" s="305">
        <f>IF(J$44=0,0,J$44/FBT_fec!J$44)</f>
        <v>0.38731994751055082</v>
      </c>
      <c r="K121" s="305">
        <f>IF(K$44=0,0,K$44/FBT_fec!K$44)</f>
        <v>0.38758351702066712</v>
      </c>
      <c r="L121" s="305">
        <f>IF(L$44=0,0,L$44/FBT_fec!L$44)</f>
        <v>0.38760519925805154</v>
      </c>
      <c r="M121" s="305">
        <f>IF(M$44=0,0,M$44/FBT_fec!M$44)</f>
        <v>0.38715114102746773</v>
      </c>
      <c r="N121" s="305">
        <f>IF(N$44=0,0,N$44/FBT_fec!N$44)</f>
        <v>0.39435123570649488</v>
      </c>
      <c r="O121" s="305">
        <f>IF(O$44=0,0,O$44/FBT_fec!O$44)</f>
        <v>0.41413695596384204</v>
      </c>
      <c r="P121" s="305">
        <f>IF(P$44=0,0,P$44/FBT_fec!P$44)</f>
        <v>0.41300593301549882</v>
      </c>
      <c r="Q121" s="305">
        <f>IF(Q$44=0,0,Q$44/FBT_fec!Q$44)</f>
        <v>0.41243547002843484</v>
      </c>
    </row>
    <row r="122" spans="1:17" x14ac:dyDescent="0.25">
      <c r="A122" s="127" t="s">
        <v>259</v>
      </c>
      <c r="B122" s="305">
        <f>IF(B$65=0,0,B$65/FBT_fec!B$65)</f>
        <v>0.46467004822913477</v>
      </c>
      <c r="C122" s="305">
        <f>IF(C$65=0,0,C$65/FBT_fec!C$65)</f>
        <v>0.46470435261606785</v>
      </c>
      <c r="D122" s="305">
        <f>IF(D$65=0,0,D$65/FBT_fec!D$65)</f>
        <v>0.47347910556687867</v>
      </c>
      <c r="E122" s="305">
        <f>IF(E$65=0,0,E$65/FBT_fec!E$65)</f>
        <v>0.47376406612327387</v>
      </c>
      <c r="F122" s="305">
        <f>IF(F$65=0,0,F$65/FBT_fec!F$65)</f>
        <v>0.47394302653041781</v>
      </c>
      <c r="G122" s="305">
        <f>IF(G$65=0,0,G$65/FBT_fec!G$65)</f>
        <v>0.47337198026729421</v>
      </c>
      <c r="H122" s="305">
        <f>IF(H$65=0,0,H$65/FBT_fec!H$65)</f>
        <v>0.47336521719488756</v>
      </c>
      <c r="I122" s="305">
        <f>IF(I$65=0,0,I$65/FBT_fec!I$65)</f>
        <v>0.47353801134372481</v>
      </c>
      <c r="J122" s="305">
        <f>IF(J$65=0,0,J$65/FBT_fec!J$65)</f>
        <v>0.47357398282178825</v>
      </c>
      <c r="K122" s="305">
        <f>IF(K$65=0,0,K$65/FBT_fec!K$65)</f>
        <v>0.47361697698652888</v>
      </c>
      <c r="L122" s="305">
        <f>IF(L$65=0,0,L$65/FBT_fec!L$65)</f>
        <v>0.47362051385118992</v>
      </c>
      <c r="M122" s="305">
        <f>IF(M$65=0,0,M$65/FBT_fec!M$65)</f>
        <v>0.47354644665594064</v>
      </c>
      <c r="N122" s="305">
        <f>IF(N$65=0,0,N$65/FBT_fec!N$65)</f>
        <v>0.48525376056426756</v>
      </c>
      <c r="O122" s="305">
        <f>IF(O$65=0,0,O$65/FBT_fec!O$65)</f>
        <v>0.50910656997957104</v>
      </c>
      <c r="P122" s="305">
        <f>IF(P$65=0,0,P$65/FBT_fec!P$65)</f>
        <v>0.50892207448559312</v>
      </c>
      <c r="Q122" s="305">
        <f>IF(Q$65=0,0,Q$65/FBT_fec!Q$65)</f>
        <v>0.50882901903455324</v>
      </c>
    </row>
    <row r="123" spans="1:17" x14ac:dyDescent="0.25">
      <c r="A123" s="72" t="s">
        <v>258</v>
      </c>
      <c r="B123" s="304">
        <f>IF(B$79=0,0,B$79/FBT_fec!B$79)</f>
        <v>0.46463865752525596</v>
      </c>
      <c r="C123" s="304">
        <f>IF(C$79=0,0,C$79/FBT_fec!C$79)</f>
        <v>0.46463865752525585</v>
      </c>
      <c r="D123" s="304">
        <f>IF(D$79=0,0,D$79/FBT_fec!D$79)</f>
        <v>0.47304142532148874</v>
      </c>
      <c r="E123" s="304">
        <f>IF(E$79=0,0,E$79/FBT_fec!E$79)</f>
        <v>0.47304142532148868</v>
      </c>
      <c r="F123" s="304">
        <f>IF(F$79=0,0,F$79/FBT_fec!F$79)</f>
        <v>0.47304142532148874</v>
      </c>
      <c r="G123" s="304">
        <f>IF(G$79=0,0,G$79/FBT_fec!G$79)</f>
        <v>0.4730414253214888</v>
      </c>
      <c r="H123" s="304">
        <f>IF(H$79=0,0,H$79/FBT_fec!H$79)</f>
        <v>0.47304142532148868</v>
      </c>
      <c r="I123" s="304">
        <f>IF(I$79=0,0,I$79/FBT_fec!I$79)</f>
        <v>0.4730414253214888</v>
      </c>
      <c r="J123" s="304">
        <f>IF(J$79=0,0,J$79/FBT_fec!J$79)</f>
        <v>0.47304142532148868</v>
      </c>
      <c r="K123" s="304">
        <f>IF(K$79=0,0,K$79/FBT_fec!K$79)</f>
        <v>0.47304142532148874</v>
      </c>
      <c r="L123" s="304">
        <f>IF(L$79=0,0,L$79/FBT_fec!L$79)</f>
        <v>0.47304142532148868</v>
      </c>
      <c r="M123" s="304">
        <f>IF(M$79=0,0,M$79/FBT_fec!M$79)</f>
        <v>0.47304142532148874</v>
      </c>
      <c r="N123" s="304">
        <f>IF(N$79=0,0,N$79/FBT_fec!N$79)</f>
        <v>0.48518211503903602</v>
      </c>
      <c r="O123" s="304">
        <f>IF(O$79=0,0,O$79/FBT_fec!O$79)</f>
        <v>0.508955957211917</v>
      </c>
      <c r="P123" s="304">
        <f>IF(P$79=0,0,P$79/FBT_fec!P$79)</f>
        <v>0.508955957211917</v>
      </c>
      <c r="Q123" s="304">
        <f>IF(Q$79=0,0,Q$79/FBT_fec!Q$79)</f>
        <v>0.50895595721191711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Q179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17" width="9.7109375" style="14" customWidth="1"/>
    <col min="18" max="16384" width="9.140625" style="13"/>
  </cols>
  <sheetData>
    <row r="1" spans="1:17" ht="12.75" x14ac:dyDescent="0.25">
      <c r="A1" s="12" t="str">
        <f>index!$A$1&amp;": Industry Summary"</f>
        <v>SK: Industry Summary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2" spans="1:17" x14ac:dyDescent="0.25">
      <c r="A2" s="40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</row>
    <row r="3" spans="1:17" x14ac:dyDescent="0.25">
      <c r="A3" s="31" t="s">
        <v>78</v>
      </c>
      <c r="B3" s="46">
        <f>ISI!B$3+NFM!B$3+CHI!B$3+NMM!B$3+PPA!B$3+FBT!B$3+TRE!B$3+MAE!B$3+TEL!B$3+WWP!B$3+OIS!B$3</f>
        <v>8186.8759532439108</v>
      </c>
      <c r="C3" s="46">
        <f>ISI!C$3+NFM!C$3+CHI!C$3+NMM!C$3+PPA!C$3+FBT!C$3+TRE!C$3+MAE!C$3+TEL!C$3+WWP!C$3+OIS!C$3</f>
        <v>9172.3238478301064</v>
      </c>
      <c r="D3" s="46">
        <f>ISI!D$3+NFM!D$3+CHI!D$3+NMM!D$3+PPA!D$3+FBT!D$3+TRE!D$3+MAE!D$3+TEL!D$3+WWP!D$3+OIS!D$3</f>
        <v>8662.558996203401</v>
      </c>
      <c r="E3" s="46">
        <f>ISI!E$3+NFM!E$3+CHI!E$3+NMM!E$3+PPA!E$3+FBT!E$3+TRE!E$3+MAE!E$3+TEL!E$3+WWP!E$3+OIS!E$3</f>
        <v>9314.8232187150588</v>
      </c>
      <c r="F3" s="46">
        <f>ISI!F$3+NFM!F$3+CHI!F$3+NMM!F$3+PPA!F$3+FBT!F$3+TRE!F$3+MAE!F$3+TEL!F$3+WWP!F$3+OIS!F$3</f>
        <v>9788.0170100435698</v>
      </c>
      <c r="G3" s="46">
        <f>ISI!G$3+NFM!G$3+CHI!G$3+NMM!G$3+PPA!G$3+FBT!G$3+TRE!G$3+MAE!G$3+TEL!G$3+WWP!G$3+OIS!G$3</f>
        <v>10492.206011593689</v>
      </c>
      <c r="H3" s="46">
        <f>ISI!H$3+NFM!H$3+CHI!H$3+NMM!H$3+PPA!H$3+FBT!H$3+TRE!H$3+MAE!H$3+TEL!H$3+WWP!H$3+OIS!H$3</f>
        <v>11739.872079563382</v>
      </c>
      <c r="I3" s="46">
        <f>ISI!I$3+NFM!I$3+CHI!I$3+NMM!I$3+PPA!I$3+FBT!I$3+TRE!I$3+MAE!I$3+TEL!I$3+WWP!I$3+OIS!I$3</f>
        <v>12944.051793836363</v>
      </c>
      <c r="J3" s="46">
        <f>ISI!J$3+NFM!J$3+CHI!J$3+NMM!J$3+PPA!J$3+FBT!J$3+TRE!J$3+MAE!J$3+TEL!J$3+WWP!J$3+OIS!J$3</f>
        <v>13138.763796428508</v>
      </c>
      <c r="K3" s="46">
        <f>ISI!K$3+NFM!K$3+CHI!K$3+NMM!K$3+PPA!K$3+FBT!K$3+TRE!K$3+MAE!K$3+TEL!K$3+WWP!K$3+OIS!K$3</f>
        <v>9847.8847222675304</v>
      </c>
      <c r="L3" s="46">
        <f>ISI!L$3+NFM!L$3+CHI!L$3+NMM!L$3+PPA!L$3+FBT!L$3+TRE!L$3+MAE!L$3+TEL!L$3+WWP!L$3+OIS!L$3</f>
        <v>12347.89850181262</v>
      </c>
      <c r="M3" s="46">
        <f>ISI!M$3+NFM!M$3+CHI!M$3+NMM!M$3+PPA!M$3+FBT!M$3+TRE!M$3+MAE!M$3+TEL!M$3+WWP!M$3+OIS!M$3</f>
        <v>12683.269970910567</v>
      </c>
      <c r="N3" s="46">
        <f>ISI!N$3+NFM!N$3+CHI!N$3+NMM!N$3+PPA!N$3+FBT!N$3+TRE!N$3+MAE!N$3+TEL!N$3+WWP!N$3+OIS!N$3</f>
        <v>12764.321846723584</v>
      </c>
      <c r="O3" s="46">
        <f>ISI!O$3+NFM!O$3+CHI!O$3+NMM!O$3+PPA!O$3+FBT!O$3+TRE!O$3+MAE!O$3+TEL!O$3+WWP!O$3+OIS!O$3</f>
        <v>12520.251189265107</v>
      </c>
      <c r="P3" s="46">
        <f>ISI!P$3+NFM!P$3+CHI!P$3+NMM!P$3+PPA!P$3+FBT!P$3+TRE!P$3+MAE!P$3+TEL!P$3+WWP!P$3+OIS!P$3</f>
        <v>13774.837585548476</v>
      </c>
      <c r="Q3" s="46">
        <f>ISI!Q$3+NFM!Q$3+CHI!Q$3+NMM!Q$3+PPA!Q$3+FBT!Q$3+TRE!Q$3+MAE!Q$3+TEL!Q$3+WWP!Q$3+OIS!Q$3</f>
        <v>14247.95988296032</v>
      </c>
    </row>
    <row r="4" spans="1:17" x14ac:dyDescent="0.25">
      <c r="A4" s="18" t="s">
        <v>13</v>
      </c>
      <c r="B4" s="35">
        <f>ISI!B$3</f>
        <v>410.49749563726601</v>
      </c>
      <c r="C4" s="35">
        <f>ISI!C$3</f>
        <v>241.25278599334456</v>
      </c>
      <c r="D4" s="35">
        <f>ISI!D$3</f>
        <v>210.02052373862321</v>
      </c>
      <c r="E4" s="35">
        <f>ISI!E$3</f>
        <v>248.47314132894317</v>
      </c>
      <c r="F4" s="35">
        <f>ISI!F$3</f>
        <v>318.787760151876</v>
      </c>
      <c r="G4" s="35">
        <f>ISI!G$3</f>
        <v>333.84373114559776</v>
      </c>
      <c r="H4" s="35">
        <f>ISI!H$3</f>
        <v>367.2526925727862</v>
      </c>
      <c r="I4" s="35">
        <f>ISI!I$3</f>
        <v>372.10708845323262</v>
      </c>
      <c r="J4" s="35">
        <f>ISI!J$3</f>
        <v>292.7954568243191</v>
      </c>
      <c r="K4" s="35">
        <f>ISI!K$3</f>
        <v>220.67959136336057</v>
      </c>
      <c r="L4" s="35">
        <f>ISI!L$3</f>
        <v>277.00427590868475</v>
      </c>
      <c r="M4" s="35">
        <f>ISI!M$3</f>
        <v>226.1997022025532</v>
      </c>
      <c r="N4" s="35">
        <f>ISI!N$3</f>
        <v>581.9858190015641</v>
      </c>
      <c r="O4" s="35">
        <f>ISI!O$3</f>
        <v>577.56940556999552</v>
      </c>
      <c r="P4" s="35">
        <f>ISI!P$3</f>
        <v>590.7331785223123</v>
      </c>
      <c r="Q4" s="35">
        <f>ISI!Q$3</f>
        <v>569.6798033792827</v>
      </c>
    </row>
    <row r="5" spans="1:17" x14ac:dyDescent="0.25">
      <c r="A5" s="23" t="s">
        <v>12</v>
      </c>
      <c r="B5" s="37">
        <f>NFM!B$3</f>
        <v>555.02719303909134</v>
      </c>
      <c r="C5" s="37">
        <f>NFM!C$3</f>
        <v>1082.6808428773204</v>
      </c>
      <c r="D5" s="37">
        <f>NFM!D$3</f>
        <v>942.51843238461822</v>
      </c>
      <c r="E5" s="37">
        <f>NFM!E$3</f>
        <v>1115.0839522069484</v>
      </c>
      <c r="F5" s="37">
        <f>NFM!F$3</f>
        <v>1430.6379901027453</v>
      </c>
      <c r="G5" s="37">
        <f>NFM!G$3</f>
        <v>1498.2053398380094</v>
      </c>
      <c r="H5" s="37">
        <f>NFM!H$3</f>
        <v>1648.1362198844772</v>
      </c>
      <c r="I5" s="37">
        <f>NFM!I$3</f>
        <v>1669.9215078837913</v>
      </c>
      <c r="J5" s="37">
        <f>NFM!J$3</f>
        <v>1313.9911760187883</v>
      </c>
      <c r="K5" s="37">
        <f>NFM!K$3</f>
        <v>583.11260492896918</v>
      </c>
      <c r="L5" s="37">
        <f>NFM!L$3</f>
        <v>1030.9942259039362</v>
      </c>
      <c r="M5" s="37">
        <f>NFM!M$3</f>
        <v>797.05571924968535</v>
      </c>
      <c r="N5" s="37">
        <f>NFM!N$3</f>
        <v>373.51264099300033</v>
      </c>
      <c r="O5" s="37">
        <f>NFM!O$3</f>
        <v>323.95036262419268</v>
      </c>
      <c r="P5" s="37">
        <f>NFM!P$3</f>
        <v>254.65892995057519</v>
      </c>
      <c r="Q5" s="37">
        <f>NFM!Q$3</f>
        <v>501.31544923121965</v>
      </c>
    </row>
    <row r="6" spans="1:17" x14ac:dyDescent="0.25">
      <c r="A6" s="21" t="s">
        <v>44</v>
      </c>
      <c r="B6" s="35">
        <f>NFM!B$4</f>
        <v>19.61251441899131</v>
      </c>
      <c r="C6" s="35">
        <f>NFM!C$4</f>
        <v>32.417117743736</v>
      </c>
      <c r="D6" s="35">
        <f>NFM!D$4</f>
        <v>28.220441138548637</v>
      </c>
      <c r="E6" s="35">
        <f>NFM!E$4</f>
        <v>33.387316318239385</v>
      </c>
      <c r="F6" s="35">
        <f>NFM!F$4</f>
        <v>42.835486079693702</v>
      </c>
      <c r="G6" s="35">
        <f>NFM!G$4</f>
        <v>44.8585557095019</v>
      </c>
      <c r="H6" s="35">
        <f>NFM!H$4</f>
        <v>49.347715210072323</v>
      </c>
      <c r="I6" s="35">
        <f>NFM!I$4</f>
        <v>50</v>
      </c>
      <c r="J6" s="35">
        <f>NFM!J$4</f>
        <v>0</v>
      </c>
      <c r="K6" s="35">
        <f>NFM!K$4</f>
        <v>0</v>
      </c>
      <c r="L6" s="35">
        <f>NFM!L$4</f>
        <v>0</v>
      </c>
      <c r="M6" s="35">
        <f>NFM!M$4</f>
        <v>0</v>
      </c>
      <c r="N6" s="35">
        <f>NFM!N$4</f>
        <v>0</v>
      </c>
      <c r="O6" s="35">
        <f>NFM!O$4</f>
        <v>0</v>
      </c>
      <c r="P6" s="35">
        <f>NFM!P$4</f>
        <v>0</v>
      </c>
      <c r="Q6" s="35">
        <f>NFM!Q$4</f>
        <v>0</v>
      </c>
    </row>
    <row r="7" spans="1:17" x14ac:dyDescent="0.25">
      <c r="A7" s="21" t="s">
        <v>59</v>
      </c>
      <c r="B7" s="35">
        <f>NFM!B$5</f>
        <v>102.70996340578337</v>
      </c>
      <c r="C7" s="35">
        <f>NFM!C$5</f>
        <v>335.05508835677693</v>
      </c>
      <c r="D7" s="35">
        <f>NFM!D$5</f>
        <v>291.6793057880883</v>
      </c>
      <c r="E7" s="35">
        <f>NFM!E$5</f>
        <v>345.0828141920469</v>
      </c>
      <c r="F7" s="35">
        <f>NFM!F$5</f>
        <v>442.73669506014505</v>
      </c>
      <c r="G7" s="35">
        <f>NFM!G$5</f>
        <v>463.64662847636549</v>
      </c>
      <c r="H7" s="35">
        <f>NFM!H$5</f>
        <v>510.04543990067617</v>
      </c>
      <c r="I7" s="35">
        <f>NFM!I$5</f>
        <v>516.78728967432653</v>
      </c>
      <c r="J7" s="35">
        <f>NFM!J$5</f>
        <v>406.63823736916947</v>
      </c>
      <c r="K7" s="35">
        <f>NFM!K$5</f>
        <v>205.30750005647297</v>
      </c>
      <c r="L7" s="35">
        <f>NFM!L$5</f>
        <v>333.69850181262109</v>
      </c>
      <c r="M7" s="35">
        <f>NFM!M$5</f>
        <v>258.13086629209624</v>
      </c>
      <c r="N7" s="35">
        <f>NFM!N$5</f>
        <v>129.14278844110896</v>
      </c>
      <c r="O7" s="35">
        <f>NFM!O$5</f>
        <v>112.22895245855902</v>
      </c>
      <c r="P7" s="35">
        <f>NFM!P$5</f>
        <v>90.764630158141614</v>
      </c>
      <c r="Q7" s="35">
        <f>NFM!Q$5</f>
        <v>209.78742803310527</v>
      </c>
    </row>
    <row r="8" spans="1:17" x14ac:dyDescent="0.25">
      <c r="A8" s="21" t="s">
        <v>42</v>
      </c>
      <c r="B8" s="35">
        <f>NFM!B$8</f>
        <v>329.99475180853335</v>
      </c>
      <c r="C8" s="35">
        <f>NFM!C$8</f>
        <v>380.15354842003063</v>
      </c>
      <c r="D8" s="35">
        <f>NFM!D$8</f>
        <v>330.93937966989301</v>
      </c>
      <c r="E8" s="35">
        <f>NFM!E$8</f>
        <v>391.53100750461516</v>
      </c>
      <c r="F8" s="35">
        <f>NFM!F$8</f>
        <v>502.32911390276138</v>
      </c>
      <c r="G8" s="35">
        <f>NFM!G$8</f>
        <v>526.05352717577659</v>
      </c>
      <c r="H8" s="35">
        <f>NFM!H$8</f>
        <v>578.69762487305252</v>
      </c>
      <c r="I8" s="35">
        <f>NFM!I$8</f>
        <v>586.3469285351382</v>
      </c>
      <c r="J8" s="35">
        <f>NFM!J$8</f>
        <v>500.71470128044928</v>
      </c>
      <c r="K8" s="35">
        <f>NFM!K$8</f>
        <v>172.49760481602326</v>
      </c>
      <c r="L8" s="35">
        <f>NFM!L$8</f>
        <v>363.59722227869406</v>
      </c>
      <c r="M8" s="35">
        <f>NFM!M$8</f>
        <v>280.79398666549287</v>
      </c>
      <c r="N8" s="35">
        <f>NFM!N$8</f>
        <v>115.22706411078244</v>
      </c>
      <c r="O8" s="35">
        <f>NFM!O$8</f>
        <v>99.492457707074621</v>
      </c>
      <c r="P8" s="35">
        <f>NFM!P$8</f>
        <v>73.129669634291957</v>
      </c>
      <c r="Q8" s="35">
        <f>NFM!Q$8</f>
        <v>81.74059316500913</v>
      </c>
    </row>
    <row r="9" spans="1:17" x14ac:dyDescent="0.25">
      <c r="A9" s="23" t="s">
        <v>11</v>
      </c>
      <c r="B9" s="37">
        <f>CHI!B$3</f>
        <v>636.34474812534233</v>
      </c>
      <c r="C9" s="37">
        <f>CHI!C$3</f>
        <v>649.57358607717458</v>
      </c>
      <c r="D9" s="37">
        <f>CHI!D$3</f>
        <v>651.30260521042078</v>
      </c>
      <c r="E9" s="37">
        <f>CHI!E$3</f>
        <v>500.07963051441311</v>
      </c>
      <c r="F9" s="37">
        <f>CHI!F$3</f>
        <v>426.2987999942099</v>
      </c>
      <c r="G9" s="37">
        <f>CHI!G$3</f>
        <v>481.83759230800604</v>
      </c>
      <c r="H9" s="37">
        <f>CHI!H$3</f>
        <v>562.11548014826701</v>
      </c>
      <c r="I9" s="37">
        <f>CHI!I$3</f>
        <v>553.831709355714</v>
      </c>
      <c r="J9" s="37">
        <f>CHI!J$3</f>
        <v>581.9369731445413</v>
      </c>
      <c r="K9" s="37">
        <f>CHI!K$3</f>
        <v>528.74856809823348</v>
      </c>
      <c r="L9" s="37">
        <f>CHI!L$3</f>
        <v>585.79999999999995</v>
      </c>
      <c r="M9" s="37">
        <f>CHI!M$3</f>
        <v>645.87798116434988</v>
      </c>
      <c r="N9" s="37">
        <f>CHI!N$3</f>
        <v>585.2503711178166</v>
      </c>
      <c r="O9" s="37">
        <f>CHI!O$3</f>
        <v>404.87588310234338</v>
      </c>
      <c r="P9" s="37">
        <f>CHI!P$3</f>
        <v>465.84572490706313</v>
      </c>
      <c r="Q9" s="37">
        <f>CHI!Q$3</f>
        <v>592.3713279863448</v>
      </c>
    </row>
    <row r="10" spans="1:17" x14ac:dyDescent="0.25">
      <c r="A10" s="21" t="s">
        <v>61</v>
      </c>
      <c r="B10" s="35">
        <f>CHI!B$5</f>
        <v>309.85357124801982</v>
      </c>
      <c r="C10" s="35">
        <f>CHI!C$5</f>
        <v>311.43292750689858</v>
      </c>
      <c r="D10" s="35">
        <f>CHI!D$5</f>
        <v>316.69732041628168</v>
      </c>
      <c r="E10" s="35">
        <f>CHI!E$5</f>
        <v>276.08197253445519</v>
      </c>
      <c r="F10" s="35">
        <f>CHI!F$5</f>
        <v>260.98417439229797</v>
      </c>
      <c r="G10" s="35">
        <f>CHI!G$5</f>
        <v>274.6553397378874</v>
      </c>
      <c r="H10" s="35">
        <f>CHI!H$5</f>
        <v>297.44996565470865</v>
      </c>
      <c r="I10" s="35">
        <f>CHI!I$5</f>
        <v>294.31232380568702</v>
      </c>
      <c r="J10" s="35">
        <f>CHI!J$5</f>
        <v>373.45156588446793</v>
      </c>
      <c r="K10" s="35">
        <f>CHI!K$5</f>
        <v>246.40657855255395</v>
      </c>
      <c r="L10" s="35">
        <f>CHI!L$5</f>
        <v>297.05719237435005</v>
      </c>
      <c r="M10" s="35">
        <f>CHI!M$5</f>
        <v>367.85319225347615</v>
      </c>
      <c r="N10" s="35">
        <f>CHI!N$5</f>
        <v>237.90084377411878</v>
      </c>
      <c r="O10" s="35">
        <f>CHI!O$5</f>
        <v>205.55772811126042</v>
      </c>
      <c r="P10" s="35">
        <f>CHI!P$5</f>
        <v>119.3772784529439</v>
      </c>
      <c r="Q10" s="35">
        <f>CHI!Q$5</f>
        <v>356.30418413884189</v>
      </c>
    </row>
    <row r="11" spans="1:17" x14ac:dyDescent="0.25">
      <c r="A11" s="21" t="s">
        <v>40</v>
      </c>
      <c r="B11" s="35">
        <f>CHI!B$6</f>
        <v>191.06250830923989</v>
      </c>
      <c r="C11" s="35">
        <f>CHI!C$6</f>
        <v>194.60261003030996</v>
      </c>
      <c r="D11" s="35">
        <f>CHI!D$6</f>
        <v>206.59063480450465</v>
      </c>
      <c r="E11" s="35">
        <f>CHI!E$6</f>
        <v>121.5928164446816</v>
      </c>
      <c r="F11" s="35">
        <f>CHI!F$6</f>
        <v>94.385453446678355</v>
      </c>
      <c r="G11" s="35">
        <f>CHI!G$6</f>
        <v>118.9201590313391</v>
      </c>
      <c r="H11" s="35">
        <f>CHI!H$6</f>
        <v>164.16492218968739</v>
      </c>
      <c r="I11" s="35">
        <f>CHI!I$6</f>
        <v>157.61526702065231</v>
      </c>
      <c r="J11" s="35">
        <f>CHI!J$6</f>
        <v>92.242286008604935</v>
      </c>
      <c r="K11" s="35">
        <f>CHI!K$6</f>
        <v>130.71112879687027</v>
      </c>
      <c r="L11" s="35">
        <f>CHI!L$6</f>
        <v>117.34280762564993</v>
      </c>
      <c r="M11" s="35">
        <f>CHI!M$6</f>
        <v>110.60771099262598</v>
      </c>
      <c r="N11" s="35">
        <f>CHI!N$6</f>
        <v>178.04218357702175</v>
      </c>
      <c r="O11" s="35">
        <f>CHI!O$6</f>
        <v>171.03957722016838</v>
      </c>
      <c r="P11" s="35">
        <f>CHI!P$6</f>
        <v>267.08492724717996</v>
      </c>
      <c r="Q11" s="35">
        <f>CHI!Q$6</f>
        <v>169.43991687850831</v>
      </c>
    </row>
    <row r="12" spans="1:17" x14ac:dyDescent="0.25">
      <c r="A12" s="21" t="s">
        <v>39</v>
      </c>
      <c r="B12" s="35">
        <f>CHI!B$7</f>
        <v>135.42866856808266</v>
      </c>
      <c r="C12" s="35">
        <f>CHI!C$7</f>
        <v>143.53804853996601</v>
      </c>
      <c r="D12" s="35">
        <f>CHI!D$7</f>
        <v>128.01464998963442</v>
      </c>
      <c r="E12" s="35">
        <f>CHI!E$7</f>
        <v>102.40484153527632</v>
      </c>
      <c r="F12" s="35">
        <f>CHI!F$7</f>
        <v>70.929172155233559</v>
      </c>
      <c r="G12" s="35">
        <f>CHI!G$7</f>
        <v>88.262093538779567</v>
      </c>
      <c r="H12" s="35">
        <f>CHI!H$7</f>
        <v>100.500592303871</v>
      </c>
      <c r="I12" s="35">
        <f>CHI!I$7</f>
        <v>101.90411852937471</v>
      </c>
      <c r="J12" s="35">
        <f>CHI!J$7</f>
        <v>116.24312125146849</v>
      </c>
      <c r="K12" s="35">
        <f>CHI!K$7</f>
        <v>151.63086074880925</v>
      </c>
      <c r="L12" s="35">
        <f>CHI!L$7</f>
        <v>171.4</v>
      </c>
      <c r="M12" s="35">
        <f>CHI!M$7</f>
        <v>167.41707791824777</v>
      </c>
      <c r="N12" s="35">
        <f>CHI!N$7</f>
        <v>169.30734376667607</v>
      </c>
      <c r="O12" s="35">
        <f>CHI!O$7</f>
        <v>28.278577770914566</v>
      </c>
      <c r="P12" s="35">
        <f>CHI!P$7</f>
        <v>79.383519206939283</v>
      </c>
      <c r="Q12" s="35">
        <f>CHI!Q$7</f>
        <v>66.627226968994577</v>
      </c>
    </row>
    <row r="13" spans="1:17" x14ac:dyDescent="0.25">
      <c r="A13" s="23" t="s">
        <v>10</v>
      </c>
      <c r="B13" s="37">
        <f>NMM!B$3</f>
        <v>561.54732448104573</v>
      </c>
      <c r="C13" s="37">
        <f>NMM!C$3</f>
        <v>572.6912471009332</v>
      </c>
      <c r="D13" s="37">
        <f>NMM!D$3</f>
        <v>612.43176007186764</v>
      </c>
      <c r="E13" s="37">
        <f>NMM!E$3</f>
        <v>589.74358974358972</v>
      </c>
      <c r="F13" s="37">
        <f>NMM!F$3</f>
        <v>581.04019802266839</v>
      </c>
      <c r="G13" s="37">
        <f>NMM!G$3</f>
        <v>615.6587017720417</v>
      </c>
      <c r="H13" s="37">
        <f>NMM!H$3</f>
        <v>670.13132586903066</v>
      </c>
      <c r="I13" s="37">
        <f>NMM!I$3</f>
        <v>778.02077012033828</v>
      </c>
      <c r="J13" s="37">
        <f>NMM!J$3</f>
        <v>784.22885879758439</v>
      </c>
      <c r="K13" s="37">
        <f>NMM!K$3</f>
        <v>562.31033581864574</v>
      </c>
      <c r="L13" s="37">
        <f>NMM!L$3</f>
        <v>549.6</v>
      </c>
      <c r="M13" s="37">
        <f>NMM!M$3</f>
        <v>598.00239869448092</v>
      </c>
      <c r="N13" s="37">
        <f>NMM!N$3</f>
        <v>512.38514752539595</v>
      </c>
      <c r="O13" s="37">
        <f>NMM!O$3</f>
        <v>482.76261436899222</v>
      </c>
      <c r="P13" s="37">
        <f>NMM!P$3</f>
        <v>520.54290582403974</v>
      </c>
      <c r="Q13" s="37">
        <f>NMM!Q$3</f>
        <v>533.21178147821274</v>
      </c>
    </row>
    <row r="14" spans="1:17" x14ac:dyDescent="0.25">
      <c r="A14" s="21" t="s">
        <v>38</v>
      </c>
      <c r="B14" s="35">
        <f>NMM!B$4</f>
        <v>221.57051991329118</v>
      </c>
      <c r="C14" s="35">
        <f>NMM!C$4</f>
        <v>242.78948842467446</v>
      </c>
      <c r="D14" s="35">
        <f>NMM!D$4</f>
        <v>298.62966703477747</v>
      </c>
      <c r="E14" s="35">
        <f>NMM!E$4</f>
        <v>299.6823404912667</v>
      </c>
      <c r="F14" s="35">
        <f>NMM!F$4</f>
        <v>334.90923508693686</v>
      </c>
      <c r="G14" s="35">
        <f>NMM!G$4</f>
        <v>337.81262104034869</v>
      </c>
      <c r="H14" s="35">
        <f>NMM!H$4</f>
        <v>394.4199546528348</v>
      </c>
      <c r="I14" s="35">
        <f>NMM!I$4</f>
        <v>420.01340192987453</v>
      </c>
      <c r="J14" s="35">
        <f>NMM!J$4</f>
        <v>437.57289237637525</v>
      </c>
      <c r="K14" s="35">
        <f>NMM!K$4</f>
        <v>331.12301224207789</v>
      </c>
      <c r="L14" s="35">
        <f>NMM!L$4</f>
        <v>282.82983943484811</v>
      </c>
      <c r="M14" s="35">
        <f>NMM!M$4</f>
        <v>314.63656852845736</v>
      </c>
      <c r="N14" s="35">
        <f>NMM!N$4</f>
        <v>281.34994605756663</v>
      </c>
      <c r="O14" s="35">
        <f>NMM!O$4</f>
        <v>302.32656081353201</v>
      </c>
      <c r="P14" s="35">
        <f>NMM!P$4</f>
        <v>260.23907495855548</v>
      </c>
      <c r="Q14" s="35">
        <f>NMM!Q$4</f>
        <v>258.57974325596086</v>
      </c>
    </row>
    <row r="15" spans="1:17" x14ac:dyDescent="0.25">
      <c r="A15" s="21" t="s">
        <v>37</v>
      </c>
      <c r="B15" s="35">
        <f>NMM!B$5</f>
        <v>241.96462092511291</v>
      </c>
      <c r="C15" s="35">
        <f>NMM!C$5</f>
        <v>224.90770733589974</v>
      </c>
      <c r="D15" s="35">
        <f>NMM!D$5</f>
        <v>187.58190899276576</v>
      </c>
      <c r="E15" s="35">
        <f>NMM!E$5</f>
        <v>162.31577117420125</v>
      </c>
      <c r="F15" s="35">
        <f>NMM!F$5</f>
        <v>99.907364805585303</v>
      </c>
      <c r="G15" s="35">
        <f>NMM!G$5</f>
        <v>133.13656383012534</v>
      </c>
      <c r="H15" s="35">
        <f>NMM!H$5</f>
        <v>112.44468200256838</v>
      </c>
      <c r="I15" s="35">
        <f>NMM!I$5</f>
        <v>176.03423202201691</v>
      </c>
      <c r="J15" s="35">
        <f>NMM!J$5</f>
        <v>178.6077549508399</v>
      </c>
      <c r="K15" s="35">
        <f>NMM!K$5</f>
        <v>110.78411216383235</v>
      </c>
      <c r="L15" s="35">
        <f>NMM!L$5</f>
        <v>129.17357158806075</v>
      </c>
      <c r="M15" s="35">
        <f>NMM!M$5</f>
        <v>141.11953732650926</v>
      </c>
      <c r="N15" s="35">
        <f>NMM!N$5</f>
        <v>97.440485562256811</v>
      </c>
      <c r="O15" s="35">
        <f>NMM!O$5</f>
        <v>27.666913646030821</v>
      </c>
      <c r="P15" s="35">
        <f>NMM!P$5</f>
        <v>113.66041302403477</v>
      </c>
      <c r="Q15" s="35">
        <f>NMM!Q$5</f>
        <v>108.37423801432433</v>
      </c>
    </row>
    <row r="16" spans="1:17" x14ac:dyDescent="0.25">
      <c r="A16" s="21" t="s">
        <v>57</v>
      </c>
      <c r="B16" s="35">
        <f>NMM!B$6</f>
        <v>98.012183642641659</v>
      </c>
      <c r="C16" s="35">
        <f>NMM!C$6</f>
        <v>104.99405134035899</v>
      </c>
      <c r="D16" s="35">
        <f>NMM!D$6</f>
        <v>126.2201840443244</v>
      </c>
      <c r="E16" s="35">
        <f>NMM!E$6</f>
        <v>127.74547807812176</v>
      </c>
      <c r="F16" s="35">
        <f>NMM!F$6</f>
        <v>146.22359813014623</v>
      </c>
      <c r="G16" s="35">
        <f>NMM!G$6</f>
        <v>144.70951690156767</v>
      </c>
      <c r="H16" s="35">
        <f>NMM!H$6</f>
        <v>163.26668921362747</v>
      </c>
      <c r="I16" s="35">
        <f>NMM!I$6</f>
        <v>181.97313616844684</v>
      </c>
      <c r="J16" s="35">
        <f>NMM!J$6</f>
        <v>168.04821147036924</v>
      </c>
      <c r="K16" s="35">
        <f>NMM!K$6</f>
        <v>120.4032114127355</v>
      </c>
      <c r="L16" s="35">
        <f>NMM!L$6</f>
        <v>137.59658897709116</v>
      </c>
      <c r="M16" s="35">
        <f>NMM!M$6</f>
        <v>142.2462928395143</v>
      </c>
      <c r="N16" s="35">
        <f>NMM!N$6</f>
        <v>133.59471590557251</v>
      </c>
      <c r="O16" s="35">
        <f>NMM!O$6</f>
        <v>152.76913990942938</v>
      </c>
      <c r="P16" s="35">
        <f>NMM!P$6</f>
        <v>146.64341784144949</v>
      </c>
      <c r="Q16" s="35">
        <f>NMM!Q$6</f>
        <v>166.25780020792754</v>
      </c>
    </row>
    <row r="17" spans="1:17" x14ac:dyDescent="0.25">
      <c r="A17" s="23" t="s">
        <v>9</v>
      </c>
      <c r="B17" s="37">
        <f>PPA!B$3</f>
        <v>561.35844209810557</v>
      </c>
      <c r="C17" s="37">
        <f>PPA!C$3</f>
        <v>637.70339122336054</v>
      </c>
      <c r="D17" s="37">
        <f>PPA!D$3</f>
        <v>542.80975744592638</v>
      </c>
      <c r="E17" s="37">
        <f>PPA!E$3</f>
        <v>472.84599458512497</v>
      </c>
      <c r="F17" s="37">
        <f>PPA!F$3</f>
        <v>413.70525310134201</v>
      </c>
      <c r="G17" s="37">
        <f>PPA!G$3</f>
        <v>418.32696413757469</v>
      </c>
      <c r="H17" s="37">
        <f>PPA!H$3</f>
        <v>487.21770033245446</v>
      </c>
      <c r="I17" s="37">
        <f>PPA!I$3</f>
        <v>505.62762632103238</v>
      </c>
      <c r="J17" s="37">
        <f>PPA!J$3</f>
        <v>491.9722170696017</v>
      </c>
      <c r="K17" s="37">
        <f>PPA!K$3</f>
        <v>457.20372193974958</v>
      </c>
      <c r="L17" s="37">
        <f>PPA!L$3</f>
        <v>481.30000000000007</v>
      </c>
      <c r="M17" s="37">
        <f>PPA!M$3</f>
        <v>453.29427262539093</v>
      </c>
      <c r="N17" s="37">
        <f>PPA!N$3</f>
        <v>482.88977073166006</v>
      </c>
      <c r="O17" s="37">
        <f>PPA!O$3</f>
        <v>460.95046905763809</v>
      </c>
      <c r="P17" s="37">
        <f>PPA!P$3</f>
        <v>471.6542750929367</v>
      </c>
      <c r="Q17" s="37">
        <f>PPA!Q$3</f>
        <v>494.80656767949108</v>
      </c>
    </row>
    <row r="18" spans="1:17" x14ac:dyDescent="0.25">
      <c r="A18" s="21" t="s">
        <v>35</v>
      </c>
      <c r="B18" s="35">
        <f>PPA!B$5</f>
        <v>27.984351305531735</v>
      </c>
      <c r="C18" s="35">
        <f>PPA!C$5</f>
        <v>33.753001690113308</v>
      </c>
      <c r="D18" s="35">
        <f>PPA!D$5</f>
        <v>26.423271463597661</v>
      </c>
      <c r="E18" s="35">
        <f>PPA!E$5</f>
        <v>23.530263129438779</v>
      </c>
      <c r="F18" s="35">
        <f>PPA!F$5</f>
        <v>18.21790613774365</v>
      </c>
      <c r="G18" s="35">
        <f>PPA!G$5</f>
        <v>19.898711401353459</v>
      </c>
      <c r="H18" s="35">
        <f>PPA!H$5</f>
        <v>22.733154565301131</v>
      </c>
      <c r="I18" s="35">
        <f>PPA!I$5</f>
        <v>24.34455101559066</v>
      </c>
      <c r="J18" s="35">
        <f>PPA!J$5</f>
        <v>22.998931614816986</v>
      </c>
      <c r="K18" s="35">
        <f>PPA!K$5</f>
        <v>23.356836192435033</v>
      </c>
      <c r="L18" s="35">
        <f>PPA!L$5</f>
        <v>20.859904635612111</v>
      </c>
      <c r="M18" s="35">
        <f>PPA!M$5</f>
        <v>22.344215850369014</v>
      </c>
      <c r="N18" s="35">
        <f>PPA!N$5</f>
        <v>23.903368141620277</v>
      </c>
      <c r="O18" s="35">
        <f>PPA!O$5</f>
        <v>22.41076933821083</v>
      </c>
      <c r="P18" s="35">
        <f>PPA!P$5</f>
        <v>21.941264438553784</v>
      </c>
      <c r="Q18" s="35">
        <f>PPA!Q$5</f>
        <v>21.056557225635981</v>
      </c>
    </row>
    <row r="19" spans="1:17" x14ac:dyDescent="0.25">
      <c r="A19" s="21" t="s">
        <v>56</v>
      </c>
      <c r="B19" s="35">
        <f>PPA!B$6</f>
        <v>378.30165439871627</v>
      </c>
      <c r="C19" s="35">
        <f>PPA!C$6</f>
        <v>441.60264760954522</v>
      </c>
      <c r="D19" s="35">
        <f>PPA!D$6</f>
        <v>367.98623720891982</v>
      </c>
      <c r="E19" s="35">
        <f>PPA!E$6</f>
        <v>294.19548937892245</v>
      </c>
      <c r="F19" s="35">
        <f>PPA!F$6</f>
        <v>248.41787980090984</v>
      </c>
      <c r="G19" s="35">
        <f>PPA!G$6</f>
        <v>249.10347815135219</v>
      </c>
      <c r="H19" s="35">
        <f>PPA!H$6</f>
        <v>286.53863011631961</v>
      </c>
      <c r="I19" s="35">
        <f>PPA!I$6</f>
        <v>298.08465997173437</v>
      </c>
      <c r="J19" s="35">
        <f>PPA!J$6</f>
        <v>271.62791559967627</v>
      </c>
      <c r="K19" s="35">
        <f>PPA!K$6</f>
        <v>276.89035527041591</v>
      </c>
      <c r="L19" s="35">
        <f>PPA!L$6</f>
        <v>280.74009536438791</v>
      </c>
      <c r="M19" s="35">
        <f>PPA!M$6</f>
        <v>274.6416869041974</v>
      </c>
      <c r="N19" s="35">
        <f>PPA!N$6</f>
        <v>291.71656840450993</v>
      </c>
      <c r="O19" s="35">
        <f>PPA!O$6</f>
        <v>273.50090112466995</v>
      </c>
      <c r="P19" s="35">
        <f>PPA!P$6</f>
        <v>277.97354349205341</v>
      </c>
      <c r="Q19" s="35">
        <f>PPA!Q$6</f>
        <v>305.96965724226754</v>
      </c>
    </row>
    <row r="20" spans="1:17" x14ac:dyDescent="0.25">
      <c r="A20" s="21" t="s">
        <v>55</v>
      </c>
      <c r="B20" s="35">
        <f>PPA!B$7</f>
        <v>155.07243639385757</v>
      </c>
      <c r="C20" s="35">
        <f>PPA!C$7</f>
        <v>162.34774192370202</v>
      </c>
      <c r="D20" s="35">
        <f>PPA!D$7</f>
        <v>148.40024877340892</v>
      </c>
      <c r="E20" s="35">
        <f>PPA!E$7</f>
        <v>155.12024207676376</v>
      </c>
      <c r="F20" s="35">
        <f>PPA!F$7</f>
        <v>147.06946716268851</v>
      </c>
      <c r="G20" s="35">
        <f>PPA!G$7</f>
        <v>149.32477458486903</v>
      </c>
      <c r="H20" s="35">
        <f>PPA!H$7</f>
        <v>177.94591565083374</v>
      </c>
      <c r="I20" s="35">
        <f>PPA!I$7</f>
        <v>183.19841533370737</v>
      </c>
      <c r="J20" s="35">
        <f>PPA!J$7</f>
        <v>197.34536985510846</v>
      </c>
      <c r="K20" s="35">
        <f>PPA!K$7</f>
        <v>156.95653047689865</v>
      </c>
      <c r="L20" s="35">
        <f>PPA!L$7</f>
        <v>179.70000000000005</v>
      </c>
      <c r="M20" s="35">
        <f>PPA!M$7</f>
        <v>156.30836987082449</v>
      </c>
      <c r="N20" s="35">
        <f>PPA!N$7</f>
        <v>167.26983418552987</v>
      </c>
      <c r="O20" s="35">
        <f>PPA!O$7</f>
        <v>165.03879859475728</v>
      </c>
      <c r="P20" s="35">
        <f>PPA!P$7</f>
        <v>171.7394671623295</v>
      </c>
      <c r="Q20" s="35">
        <f>PPA!Q$7</f>
        <v>167.78035321158757</v>
      </c>
    </row>
    <row r="21" spans="1:17" x14ac:dyDescent="0.25">
      <c r="A21" s="20" t="s">
        <v>54</v>
      </c>
      <c r="B21" s="36">
        <f>FBT!B$3</f>
        <v>1108.7395878586406</v>
      </c>
      <c r="C21" s="36">
        <f>FBT!C$3</f>
        <v>1385.8909037783744</v>
      </c>
      <c r="D21" s="36">
        <f>FBT!D$3</f>
        <v>1029.4727385806095</v>
      </c>
      <c r="E21" s="36">
        <f>FBT!E$3</f>
        <v>965.59961777353067</v>
      </c>
      <c r="F21" s="36">
        <f>FBT!F$3</f>
        <v>1020.5115585599931</v>
      </c>
      <c r="G21" s="36">
        <f>FBT!G$3</f>
        <v>1033.8496688471528</v>
      </c>
      <c r="H21" s="36">
        <f>FBT!H$3</f>
        <v>1144.3565541926198</v>
      </c>
      <c r="I21" s="36">
        <f>FBT!I$3</f>
        <v>1097.7020048776578</v>
      </c>
      <c r="J21" s="36">
        <f>FBT!J$3</f>
        <v>1125.9506585049155</v>
      </c>
      <c r="K21" s="36">
        <f>FBT!K$3</f>
        <v>981.02855764786273</v>
      </c>
      <c r="L21" s="36">
        <f>FBT!L$3</f>
        <v>985</v>
      </c>
      <c r="M21" s="36">
        <f>FBT!M$3</f>
        <v>975.50185800515135</v>
      </c>
      <c r="N21" s="36">
        <f>FBT!N$3</f>
        <v>1000.9023256716504</v>
      </c>
      <c r="O21" s="36">
        <f>FBT!O$3</f>
        <v>921.99745203258317</v>
      </c>
      <c r="P21" s="36">
        <f>FBT!P$3</f>
        <v>1007.8802664188349</v>
      </c>
      <c r="Q21" s="36">
        <f>FBT!Q$3</f>
        <v>974.8717401635131</v>
      </c>
    </row>
    <row r="22" spans="1:17" x14ac:dyDescent="0.25">
      <c r="A22" s="18" t="s">
        <v>53</v>
      </c>
      <c r="B22" s="35">
        <f>TRE!B$3</f>
        <v>770.26235762990393</v>
      </c>
      <c r="C22" s="35">
        <f>TRE!C$3</f>
        <v>808.08634197118283</v>
      </c>
      <c r="D22" s="35">
        <f>TRE!D$3</f>
        <v>832.87264183539492</v>
      </c>
      <c r="E22" s="35">
        <f>TRE!E$3</f>
        <v>1178.0538302277432</v>
      </c>
      <c r="F22" s="35">
        <f>TRE!F$3</f>
        <v>1177.1347509517536</v>
      </c>
      <c r="G22" s="35">
        <f>TRE!G$3</f>
        <v>1115.9918945750771</v>
      </c>
      <c r="H22" s="35">
        <f>TRE!H$3</f>
        <v>1255.3020749742061</v>
      </c>
      <c r="I22" s="35">
        <f>TRE!I$3</f>
        <v>1829.9231711645693</v>
      </c>
      <c r="J22" s="35">
        <f>TRE!J$3</f>
        <v>2061.3574063768833</v>
      </c>
      <c r="K22" s="35">
        <f>TRE!K$3</f>
        <v>1408.1874635744286</v>
      </c>
      <c r="L22" s="35">
        <f>TRE!L$3</f>
        <v>2083.8000000000002</v>
      </c>
      <c r="M22" s="35">
        <f>TRE!M$3</f>
        <v>2395.2537307563753</v>
      </c>
      <c r="N22" s="35">
        <f>TRE!N$3</f>
        <v>2384.5653798014882</v>
      </c>
      <c r="O22" s="35">
        <f>TRE!O$3</f>
        <v>2437.5554955024518</v>
      </c>
      <c r="P22" s="35">
        <f>TRE!P$3</f>
        <v>2853.4502788104087</v>
      </c>
      <c r="Q22" s="35">
        <f>TRE!Q$3</f>
        <v>2965.4450058674629</v>
      </c>
    </row>
    <row r="23" spans="1:17" x14ac:dyDescent="0.25">
      <c r="A23" s="18" t="s">
        <v>52</v>
      </c>
      <c r="B23" s="35">
        <f>MAE!B$3</f>
        <v>1894.3014185066963</v>
      </c>
      <c r="C23" s="35">
        <f>MAE!C$3</f>
        <v>2104.3116200076702</v>
      </c>
      <c r="D23" s="35">
        <f>MAE!D$3</f>
        <v>2003.6624974086103</v>
      </c>
      <c r="E23" s="35">
        <f>MAE!E$3</f>
        <v>2272.3363592928808</v>
      </c>
      <c r="F23" s="35">
        <f>MAE!F$3</f>
        <v>2410.4338259774477</v>
      </c>
      <c r="G23" s="35">
        <f>MAE!G$3</f>
        <v>2789.5717452503027</v>
      </c>
      <c r="H23" s="35">
        <f>MAE!H$3</f>
        <v>3278.3063930604912</v>
      </c>
      <c r="I23" s="35">
        <f>MAE!I$3</f>
        <v>3718.0118391975907</v>
      </c>
      <c r="J23" s="35">
        <f>MAE!J$3</f>
        <v>4248.4387559512779</v>
      </c>
      <c r="K23" s="35">
        <f>MAE!K$3</f>
        <v>3016.1377841194553</v>
      </c>
      <c r="L23" s="35">
        <f>MAE!L$3</f>
        <v>3815.3999999999996</v>
      </c>
      <c r="M23" s="35">
        <f>MAE!M$3</f>
        <v>4146.5956233656434</v>
      </c>
      <c r="N23" s="35">
        <f>MAE!N$3</f>
        <v>4197.9489070216459</v>
      </c>
      <c r="O23" s="35">
        <f>MAE!O$3</f>
        <v>4123.3640891016494</v>
      </c>
      <c r="P23" s="35">
        <f>MAE!P$3</f>
        <v>4569.9736679058242</v>
      </c>
      <c r="Q23" s="35">
        <f>MAE!Q$3</f>
        <v>4498.550106196235</v>
      </c>
    </row>
    <row r="24" spans="1:17" x14ac:dyDescent="0.25">
      <c r="A24" s="18" t="s">
        <v>51</v>
      </c>
      <c r="B24" s="35">
        <f>TEL!B$3</f>
        <v>766.48470997110098</v>
      </c>
      <c r="C24" s="35">
        <f>TEL!C$3</f>
        <v>674.77492284373341</v>
      </c>
      <c r="D24" s="35">
        <f>TEL!D$3</f>
        <v>660.2860894202197</v>
      </c>
      <c r="E24" s="35">
        <f>TEL!E$3</f>
        <v>659.49992036948561</v>
      </c>
      <c r="F24" s="35">
        <f>TEL!F$3</f>
        <v>647.19250756336578</v>
      </c>
      <c r="G24" s="35">
        <f>TEL!G$3</f>
        <v>690.04909493954926</v>
      </c>
      <c r="H24" s="35">
        <f>TEL!H$3</f>
        <v>660.70541480377551</v>
      </c>
      <c r="I24" s="35">
        <f>TEL!I$3</f>
        <v>698.21496044059211</v>
      </c>
      <c r="J24" s="35">
        <f>TEL!J$3</f>
        <v>511.13996578659908</v>
      </c>
      <c r="K24" s="35">
        <f>TEL!K$3</f>
        <v>424.34534456078296</v>
      </c>
      <c r="L24" s="35">
        <f>TEL!L$3</f>
        <v>655.20000000000005</v>
      </c>
      <c r="M24" s="35">
        <f>TEL!M$3</f>
        <v>529.87554314700856</v>
      </c>
      <c r="N24" s="35">
        <f>TEL!N$3</f>
        <v>536.25311690453793</v>
      </c>
      <c r="O24" s="35">
        <f>TEL!O$3</f>
        <v>538.54765857236612</v>
      </c>
      <c r="P24" s="35">
        <f>TEL!P$3</f>
        <v>608.34882280049567</v>
      </c>
      <c r="Q24" s="35">
        <f>TEL!Q$3</f>
        <v>584.6126989360979</v>
      </c>
    </row>
    <row r="25" spans="1:17" x14ac:dyDescent="0.25">
      <c r="A25" s="18" t="s">
        <v>50</v>
      </c>
      <c r="B25" s="35">
        <f>WWP!B$3</f>
        <v>279.35704436847175</v>
      </c>
      <c r="C25" s="35">
        <f>WWP!C$3</f>
        <v>305.33793531656897</v>
      </c>
      <c r="D25" s="35">
        <f>WWP!D$3</f>
        <v>317.87713357749982</v>
      </c>
      <c r="E25" s="35">
        <f>WWP!E$3</f>
        <v>373.78563465519989</v>
      </c>
      <c r="F25" s="35">
        <f>WWP!F$3</f>
        <v>415.29754063952055</v>
      </c>
      <c r="G25" s="35">
        <f>WWP!G$3</f>
        <v>457.7661122519753</v>
      </c>
      <c r="H25" s="35">
        <f>WWP!H$3</f>
        <v>564.40826932630205</v>
      </c>
      <c r="I25" s="35">
        <f>WWP!I$3</f>
        <v>620.92812897168426</v>
      </c>
      <c r="J25" s="35">
        <f>WWP!J$3</f>
        <v>672.52004369422286</v>
      </c>
      <c r="K25" s="35">
        <f>WWP!K$3</f>
        <v>566.02825619485918</v>
      </c>
      <c r="L25" s="35">
        <f>WWP!L$3</f>
        <v>639.9</v>
      </c>
      <c r="M25" s="35">
        <f>WWP!M$3</f>
        <v>641.25754507382862</v>
      </c>
      <c r="N25" s="35">
        <f>WWP!N$3</f>
        <v>619.69398546576508</v>
      </c>
      <c r="O25" s="35">
        <f>WWP!O$3</f>
        <v>640.56286916573379</v>
      </c>
      <c r="P25" s="35">
        <f>WWP!P$3</f>
        <v>784.44470260223045</v>
      </c>
      <c r="Q25" s="35">
        <f>WWP!Q$3</f>
        <v>773.92324776212035</v>
      </c>
    </row>
    <row r="26" spans="1:17" x14ac:dyDescent="0.25">
      <c r="A26" s="16" t="s">
        <v>49</v>
      </c>
      <c r="B26" s="34">
        <f>OIS!B$3</f>
        <v>642.9556315282473</v>
      </c>
      <c r="C26" s="34">
        <f>OIS!C$3</f>
        <v>710.02027064044273</v>
      </c>
      <c r="D26" s="34">
        <f>OIS!D$3</f>
        <v>859.30481652961089</v>
      </c>
      <c r="E26" s="34">
        <f>OIS!E$3</f>
        <v>939.32154801720026</v>
      </c>
      <c r="F26" s="34">
        <f>OIS!F$3</f>
        <v>946.97682497864889</v>
      </c>
      <c r="G26" s="34">
        <f>OIS!G$3</f>
        <v>1057.1051665284028</v>
      </c>
      <c r="H26" s="34">
        <f>OIS!H$3</f>
        <v>1101.9399543989707</v>
      </c>
      <c r="I26" s="34">
        <f>OIS!I$3</f>
        <v>1099.7629870501621</v>
      </c>
      <c r="J26" s="34">
        <f>OIS!J$3</f>
        <v>1054.4322842597746</v>
      </c>
      <c r="K26" s="34">
        <f>OIS!K$3</f>
        <v>1100.1024940211821</v>
      </c>
      <c r="L26" s="34">
        <f>OIS!L$3</f>
        <v>1243.9000000000001</v>
      </c>
      <c r="M26" s="34">
        <f>OIS!M$3</f>
        <v>1274.3555966260988</v>
      </c>
      <c r="N26" s="34">
        <f>OIS!N$3</f>
        <v>1488.9343824890609</v>
      </c>
      <c r="O26" s="34">
        <f>OIS!O$3</f>
        <v>1608.1148901671622</v>
      </c>
      <c r="P26" s="34">
        <f>OIS!P$3</f>
        <v>1647.3048327137544</v>
      </c>
      <c r="Q26" s="34">
        <f>OIS!Q$3</f>
        <v>1759.1721542803386</v>
      </c>
    </row>
    <row r="27" spans="1:17" x14ac:dyDescent="0.25">
      <c r="A27" s="40"/>
      <c r="B27" s="40"/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</row>
    <row r="28" spans="1:17" x14ac:dyDescent="0.25">
      <c r="A28" s="31" t="s">
        <v>77</v>
      </c>
      <c r="B28" s="70"/>
      <c r="C28" s="70"/>
      <c r="D28" s="70"/>
      <c r="E28" s="70"/>
      <c r="F28" s="70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70"/>
    </row>
    <row r="29" spans="1:17" x14ac:dyDescent="0.25">
      <c r="A29" s="50" t="s">
        <v>69</v>
      </c>
      <c r="B29" s="38">
        <f>ISI!B25+NFM!B43+CHI!B32+NMM!B31+PPA!B32+FBT!B12+TRE!B12+MAE!B12+TEL!B12+WWP!B12+OIS!B12</f>
        <v>4532.6935680711331</v>
      </c>
      <c r="C29" s="38">
        <f>ISI!C25+NFM!C43+CHI!C32+NMM!C31+PPA!C32+FBT!C12+TRE!C12+MAE!C12+TEL!C12+WWP!C12+OIS!C12</f>
        <v>4487.7180900000003</v>
      </c>
      <c r="D29" s="38">
        <f>ISI!D25+NFM!D43+CHI!D32+NMM!D31+PPA!D32+FBT!D12+TRE!D12+MAE!D12+TEL!D12+WWP!D12+OIS!D12</f>
        <v>4683.6107400000001</v>
      </c>
      <c r="E29" s="38">
        <f>ISI!E25+NFM!E43+CHI!E32+NMM!E31+PPA!E32+FBT!E12+TRE!E12+MAE!E12+TEL!E12+WWP!E12+OIS!E12</f>
        <v>4846.588569999999</v>
      </c>
      <c r="F29" s="38">
        <f>ISI!F25+NFM!F43+CHI!F32+NMM!F31+PPA!F32+FBT!F12+TRE!F12+MAE!F12+TEL!F12+WWP!F12+OIS!F12</f>
        <v>4611.5946799999992</v>
      </c>
      <c r="G29" s="38">
        <f>ISI!G25+NFM!G43+CHI!G32+NMM!G31+PPA!G32+FBT!G12+TRE!G12+MAE!G12+TEL!G12+WWP!G12+OIS!G12</f>
        <v>4712.80854991452</v>
      </c>
      <c r="H29" s="38">
        <f>ISI!H25+NFM!H43+CHI!H32+NMM!H31+PPA!H32+FBT!H12+TRE!H12+MAE!H12+TEL!H12+WWP!H12+OIS!H12</f>
        <v>4795.6732599999996</v>
      </c>
      <c r="I29" s="38">
        <f>ISI!I25+NFM!I43+CHI!I32+NMM!I31+PPA!I32+FBT!I12+TRE!I12+MAE!I12+TEL!I12+WWP!I12+OIS!I12</f>
        <v>4615.33824</v>
      </c>
      <c r="J29" s="38">
        <f>ISI!J25+NFM!J43+CHI!J32+NMM!J31+PPA!J32+FBT!J12+TRE!J12+MAE!J12+TEL!J12+WWP!J12+OIS!J12</f>
        <v>4545.0030099999994</v>
      </c>
      <c r="K29" s="38">
        <f>ISI!K25+NFM!K43+CHI!K32+NMM!K31+PPA!K32+FBT!K12+TRE!K12+MAE!K12+TEL!K12+WWP!K12+OIS!K12</f>
        <v>4052.3804099999998</v>
      </c>
      <c r="L29" s="38">
        <f>ISI!L25+NFM!L43+CHI!L32+NMM!L31+PPA!L32+FBT!L12+TRE!L12+MAE!L12+TEL!L12+WWP!L12+OIS!L12</f>
        <v>4361.1203393636242</v>
      </c>
      <c r="M29" s="38">
        <f>ISI!M25+NFM!M43+CHI!M32+NMM!M31+PPA!M32+FBT!M12+TRE!M12+MAE!M12+TEL!M12+WWP!M12+OIS!M12</f>
        <v>4253.2954390086998</v>
      </c>
      <c r="N29" s="38">
        <f>ISI!N25+NFM!N43+CHI!N32+NMM!N31+PPA!N32+FBT!N12+TRE!N12+MAE!N12+TEL!N12+WWP!N12+OIS!N12</f>
        <v>4344.2523093689661</v>
      </c>
      <c r="O29" s="38">
        <f>ISI!O25+NFM!O43+CHI!O32+NMM!O31+PPA!O32+FBT!O12+TRE!O12+MAE!O12+TEL!O12+WWP!O12+OIS!O12</f>
        <v>4268.382396117654</v>
      </c>
      <c r="P29" s="38">
        <f>ISI!P25+NFM!P43+CHI!P32+NMM!P31+PPA!P32+FBT!P12+TRE!P12+MAE!P12+TEL!P12+WWP!P12+OIS!P12</f>
        <v>4448.6721287605524</v>
      </c>
      <c r="Q29" s="38">
        <f>ISI!Q25+NFM!Q43+CHI!Q32+NMM!Q31+PPA!Q32+FBT!Q12+TRE!Q12+MAE!Q12+TEL!Q12+WWP!Q12+OIS!Q12</f>
        <v>4426.5854711762986</v>
      </c>
    </row>
    <row r="30" spans="1:17" x14ac:dyDescent="0.25">
      <c r="A30" s="69" t="s">
        <v>33</v>
      </c>
      <c r="B30" s="68">
        <f t="shared" ref="B30:Q30" si="0">B31+B32</f>
        <v>1490.1901805715211</v>
      </c>
      <c r="C30" s="68">
        <f t="shared" si="0"/>
        <v>1397.6296799999998</v>
      </c>
      <c r="D30" s="68">
        <f t="shared" si="0"/>
        <v>1411.4115300000008</v>
      </c>
      <c r="E30" s="68">
        <f t="shared" si="0"/>
        <v>1556.427089999999</v>
      </c>
      <c r="F30" s="68">
        <f t="shared" si="0"/>
        <v>1514.9487699999995</v>
      </c>
      <c r="G30" s="68">
        <f t="shared" si="0"/>
        <v>1489.6906089964914</v>
      </c>
      <c r="H30" s="68">
        <f t="shared" si="0"/>
        <v>1552.8067300000002</v>
      </c>
      <c r="I30" s="68">
        <f t="shared" si="0"/>
        <v>1260.3762099999999</v>
      </c>
      <c r="J30" s="68">
        <f t="shared" si="0"/>
        <v>1292.8234199999997</v>
      </c>
      <c r="K30" s="68">
        <f t="shared" si="0"/>
        <v>1221.0525400000001</v>
      </c>
      <c r="L30" s="68">
        <f t="shared" si="0"/>
        <v>1303.7840084983943</v>
      </c>
      <c r="M30" s="68">
        <f t="shared" si="0"/>
        <v>1164.6549532572044</v>
      </c>
      <c r="N30" s="68">
        <f t="shared" si="0"/>
        <v>1262.023081967958</v>
      </c>
      <c r="O30" s="68">
        <f t="shared" si="0"/>
        <v>1260.0479071176101</v>
      </c>
      <c r="P30" s="68">
        <f t="shared" si="0"/>
        <v>1305.6457365029405</v>
      </c>
      <c r="Q30" s="68">
        <f t="shared" si="0"/>
        <v>1194.8747078943106</v>
      </c>
    </row>
    <row r="31" spans="1:17" x14ac:dyDescent="0.25">
      <c r="A31" s="53" t="s">
        <v>48</v>
      </c>
      <c r="B31" s="51">
        <f>ISI!B27+NFM!B44+CHI!B33+NMM!B32+PPA!B33+FBT!B13+TRE!B13+MAE!B13+TEL!B13+WWP!B13+OIS!B13</f>
        <v>870.79078460928963</v>
      </c>
      <c r="C31" s="51">
        <f>ISI!C27+NFM!C44+CHI!C33+NMM!C32+PPA!C33+FBT!C13+TRE!C13+MAE!C13+TEL!C13+WWP!C13+OIS!C13</f>
        <v>894.74689999999975</v>
      </c>
      <c r="D31" s="51">
        <f>ISI!D27+NFM!D44+CHI!D33+NMM!D32+PPA!D33+FBT!D13+TRE!D13+MAE!D13+TEL!D13+WWP!D13+OIS!D13</f>
        <v>773.71125000000063</v>
      </c>
      <c r="E31" s="51">
        <f>ISI!E27+NFM!E44+CHI!E33+NMM!E32+PPA!E33+FBT!E13+TRE!E13+MAE!E13+TEL!E13+WWP!E13+OIS!E13</f>
        <v>799.77824999999905</v>
      </c>
      <c r="F31" s="51">
        <f>ISI!F27+NFM!F44+CHI!F33+NMM!F32+PPA!F33+FBT!F13+TRE!F13+MAE!F13+TEL!F13+WWP!F13+OIS!F13</f>
        <v>779.36515999999961</v>
      </c>
      <c r="G31" s="51">
        <f>ISI!G27+NFM!G44+CHI!G33+NMM!G32+PPA!G33+FBT!G13+TRE!G13+MAE!G13+TEL!G13+WWP!G13+OIS!G13</f>
        <v>793.11832459276377</v>
      </c>
      <c r="H31" s="51">
        <f>ISI!H27+NFM!H44+CHI!H33+NMM!H32+PPA!H33+FBT!H13+TRE!H13+MAE!H13+TEL!H13+WWP!H13+OIS!H13</f>
        <v>838.08674000000008</v>
      </c>
      <c r="I31" s="51">
        <f>ISI!I27+NFM!I44+CHI!I33+NMM!I32+PPA!I33+FBT!I13+TRE!I13+MAE!I13+TEL!I13+WWP!I13+OIS!I13</f>
        <v>779.21669999999995</v>
      </c>
      <c r="J31" s="51">
        <f>ISI!J27+NFM!J44+CHI!J33+NMM!J32+PPA!J33+FBT!J13+TRE!J13+MAE!J13+TEL!J13+WWP!J13+OIS!J13</f>
        <v>745.29575999999986</v>
      </c>
      <c r="K31" s="51">
        <f>ISI!K27+NFM!K44+CHI!K33+NMM!K32+PPA!K33+FBT!K13+TRE!K13+MAE!K13+TEL!K13+WWP!K13+OIS!K13</f>
        <v>697.60804999999993</v>
      </c>
      <c r="L31" s="51">
        <f>ISI!L27+NFM!L44+CHI!L33+NMM!L32+PPA!L33+FBT!L13+TRE!L13+MAE!L13+TEL!L13+WWP!L13+OIS!L13</f>
        <v>592.67404502417457</v>
      </c>
      <c r="M31" s="51">
        <f>ISI!M27+NFM!M44+CHI!M33+NMM!M32+PPA!M33+FBT!M13+TRE!M13+MAE!M13+TEL!M13+WWP!M13+OIS!M13</f>
        <v>629.64628276229234</v>
      </c>
      <c r="N31" s="51">
        <f>ISI!N27+NFM!N44+CHI!N33+NMM!N32+PPA!N33+FBT!N13+TRE!N13+MAE!N13+TEL!N13+WWP!N13+OIS!N13</f>
        <v>746.29965332243751</v>
      </c>
      <c r="O31" s="51">
        <f>ISI!O27+NFM!O44+CHI!O33+NMM!O32+PPA!O33+FBT!O13+TRE!O13+MAE!O13+TEL!O13+WWP!O13+OIS!O13</f>
        <v>702.58698921672908</v>
      </c>
      <c r="P31" s="51">
        <f>ISI!P27+NFM!P44+CHI!P33+NMM!P32+PPA!P33+FBT!P13+TRE!P13+MAE!P13+TEL!P13+WWP!P13+OIS!P13</f>
        <v>763.65594865807111</v>
      </c>
      <c r="Q31" s="51">
        <f>ISI!Q27+NFM!Q44+CHI!Q33+NMM!Q32+PPA!Q33+FBT!Q13+TRE!Q13+MAE!Q13+TEL!Q13+WWP!Q13+OIS!Q13</f>
        <v>722.85316564489165</v>
      </c>
    </row>
    <row r="32" spans="1:17" x14ac:dyDescent="0.25">
      <c r="A32" s="53" t="s">
        <v>47</v>
      </c>
      <c r="B32" s="51">
        <f>ISI!B28</f>
        <v>619.39939596223132</v>
      </c>
      <c r="C32" s="51">
        <f>ISI!C28</f>
        <v>502.88278000000003</v>
      </c>
      <c r="D32" s="51">
        <f>ISI!D28</f>
        <v>637.70028000000002</v>
      </c>
      <c r="E32" s="51">
        <f>ISI!E28</f>
        <v>756.64883999999995</v>
      </c>
      <c r="F32" s="51">
        <f>ISI!F28</f>
        <v>735.58361000000002</v>
      </c>
      <c r="G32" s="51">
        <f>ISI!G28</f>
        <v>696.57228440372774</v>
      </c>
      <c r="H32" s="51">
        <f>ISI!H28</f>
        <v>714.71999000000005</v>
      </c>
      <c r="I32" s="51">
        <f>ISI!I28</f>
        <v>481.15951000000001</v>
      </c>
      <c r="J32" s="51">
        <f>ISI!J28</f>
        <v>547.52765999999997</v>
      </c>
      <c r="K32" s="51">
        <f>ISI!K28</f>
        <v>523.44449000000009</v>
      </c>
      <c r="L32" s="51">
        <f>ISI!L28</f>
        <v>711.10996347421974</v>
      </c>
      <c r="M32" s="51">
        <f>ISI!M28</f>
        <v>535.00867049491194</v>
      </c>
      <c r="N32" s="51">
        <f>ISI!N28</f>
        <v>515.72342864552047</v>
      </c>
      <c r="O32" s="51">
        <f>ISI!O28</f>
        <v>557.46091790088099</v>
      </c>
      <c r="P32" s="51">
        <f>ISI!P28</f>
        <v>541.98978784486951</v>
      </c>
      <c r="Q32" s="51">
        <f>ISI!Q28</f>
        <v>472.02154224941899</v>
      </c>
    </row>
    <row r="33" spans="1:17" x14ac:dyDescent="0.25">
      <c r="A33" s="67" t="s">
        <v>32</v>
      </c>
      <c r="B33" s="66">
        <f t="shared" ref="B33:Q33" si="1">SUM(B34:B38)</f>
        <v>219.61448462422243</v>
      </c>
      <c r="C33" s="66">
        <f t="shared" si="1"/>
        <v>372.00038999999998</v>
      </c>
      <c r="D33" s="66">
        <f t="shared" si="1"/>
        <v>418.20949999999982</v>
      </c>
      <c r="E33" s="66">
        <f t="shared" si="1"/>
        <v>344.06838999999991</v>
      </c>
      <c r="F33" s="66">
        <f t="shared" si="1"/>
        <v>300.83876000000004</v>
      </c>
      <c r="G33" s="66">
        <f t="shared" si="1"/>
        <v>312.83929477862637</v>
      </c>
      <c r="H33" s="66">
        <f t="shared" si="1"/>
        <v>251.79213000000001</v>
      </c>
      <c r="I33" s="66">
        <f t="shared" si="1"/>
        <v>250.10989000000006</v>
      </c>
      <c r="J33" s="66">
        <f t="shared" si="1"/>
        <v>267.39647999999983</v>
      </c>
      <c r="K33" s="66">
        <f t="shared" si="1"/>
        <v>131.78395999999989</v>
      </c>
      <c r="L33" s="66">
        <f t="shared" si="1"/>
        <v>106.47680774179631</v>
      </c>
      <c r="M33" s="66">
        <f t="shared" si="1"/>
        <v>106.09537447935946</v>
      </c>
      <c r="N33" s="66">
        <f t="shared" si="1"/>
        <v>165.68557215267924</v>
      </c>
      <c r="O33" s="66">
        <f t="shared" si="1"/>
        <v>66.000435938510492</v>
      </c>
      <c r="P33" s="66">
        <f t="shared" si="1"/>
        <v>72.696164138459153</v>
      </c>
      <c r="Q33" s="66">
        <f t="shared" si="1"/>
        <v>113.52284784754991</v>
      </c>
    </row>
    <row r="34" spans="1:17" x14ac:dyDescent="0.25">
      <c r="A34" s="53" t="s">
        <v>31</v>
      </c>
      <c r="B34" s="51">
        <f>ISI!B30+NFM!B46+CHI!B35+NMM!B34+PPA!B35+FBT!B15+TRE!B15+MAE!B15+TEL!B15+WWP!B15+OIS!B15</f>
        <v>100.5063533008497</v>
      </c>
      <c r="C34" s="51">
        <f>ISI!C30+NFM!C46+CHI!C35+NMM!C34+PPA!C35+FBT!C15+TRE!C15+MAE!C15+TEL!C15+WWP!C15+OIS!C15</f>
        <v>44.9</v>
      </c>
      <c r="D34" s="51">
        <f>ISI!D30+NFM!D46+CHI!D35+NMM!D34+PPA!D35+FBT!D15+TRE!D15+MAE!D15+TEL!D15+WWP!D15+OIS!D15</f>
        <v>20.102460000000001</v>
      </c>
      <c r="E34" s="51">
        <f>ISI!E30+NFM!E46+CHI!E35+NMM!E34+PPA!E35+FBT!E15+TRE!E15+MAE!E15+TEL!E15+WWP!E15+OIS!E15</f>
        <v>43.776000000000003</v>
      </c>
      <c r="F34" s="51">
        <f>ISI!F30+NFM!F46+CHI!F35+NMM!F34+PPA!F35+FBT!F15+TRE!F15+MAE!F15+TEL!F15+WWP!F15+OIS!F15</f>
        <v>76.900099999999995</v>
      </c>
      <c r="G34" s="51">
        <f>ISI!G30+NFM!G46+CHI!G35+NMM!G34+PPA!G35+FBT!G15+TRE!G15+MAE!G15+TEL!G15+WWP!G15+OIS!G15</f>
        <v>44.926209906094911</v>
      </c>
      <c r="H34" s="51">
        <f>ISI!H30+NFM!H46+CHI!H35+NMM!H34+PPA!H35+FBT!H15+TRE!H15+MAE!H15+TEL!H15+WWP!H15+OIS!H15</f>
        <v>5.9007000000000005</v>
      </c>
      <c r="I34" s="51">
        <f>ISI!I30+NFM!I46+CHI!I35+NMM!I34+PPA!I35+FBT!I15+TRE!I15+MAE!I15+TEL!I15+WWP!I15+OIS!I15</f>
        <v>7.90022</v>
      </c>
      <c r="J34" s="51">
        <f>ISI!J30+NFM!J46+CHI!J35+NMM!J34+PPA!J35+FBT!J15+TRE!J15+MAE!J15+TEL!J15+WWP!J15+OIS!J15</f>
        <v>10.19943</v>
      </c>
      <c r="K34" s="51">
        <f>ISI!K30+NFM!K46+CHI!K35+NMM!K34+PPA!K35+FBT!K15+TRE!K15+MAE!K15+TEL!K15+WWP!K15+OIS!K15</f>
        <v>3.3006199999999999</v>
      </c>
      <c r="L34" s="51">
        <f>ISI!L30+NFM!L46+CHI!L35+NMM!L34+PPA!L35+FBT!L15+TRE!L15+MAE!L15+TEL!L15+WWP!L15+OIS!L15</f>
        <v>3.3436805998352233</v>
      </c>
      <c r="M34" s="51">
        <f>ISI!M30+NFM!M46+CHI!M35+NMM!M34+PPA!M35+FBT!M15+TRE!M15+MAE!M15+TEL!M15+WWP!M15+OIS!M15</f>
        <v>3.9887264736791801</v>
      </c>
      <c r="N34" s="51">
        <f>ISI!N30+NFM!N46+CHI!N35+NMM!N34+PPA!N35+FBT!N15+TRE!N15+MAE!N15+TEL!N15+WWP!N15+OIS!N15</f>
        <v>2.006193528905845</v>
      </c>
      <c r="O34" s="51">
        <f>ISI!O30+NFM!O46+CHI!O35+NMM!O34+PPA!O35+FBT!O15+TRE!O15+MAE!O15+TEL!O15+WWP!O15+OIS!O15</f>
        <v>4.6576796515762524</v>
      </c>
      <c r="P34" s="51">
        <f>ISI!P30+NFM!P46+CHI!P35+NMM!P34+PPA!P35+FBT!P15+TRE!P15+MAE!P15+TEL!P15+WWP!P15+OIS!P15</f>
        <v>2.1257284799847098</v>
      </c>
      <c r="Q34" s="51">
        <f>ISI!Q30+NFM!Q46+CHI!Q35+NMM!Q34+PPA!Q35+FBT!Q15+TRE!Q15+MAE!Q15+TEL!Q15+WWP!Q15+OIS!Q15</f>
        <v>53.310404127257101</v>
      </c>
    </row>
    <row r="35" spans="1:17" x14ac:dyDescent="0.25">
      <c r="A35" s="53" t="s">
        <v>30</v>
      </c>
      <c r="B35" s="51">
        <f>ISI!B31+NFM!B47+CHI!B36+NMM!B35+PPA!B36+FBT!B16+TRE!B16+MAE!B16+TEL!B16+WWP!B16+OIS!B16</f>
        <v>9.8865911019586434</v>
      </c>
      <c r="C35" s="51">
        <f>ISI!C31+NFM!C47+CHI!C36+NMM!C35+PPA!C36+FBT!C16+TRE!C16+MAE!C16+TEL!C16+WWP!C16+OIS!C16</f>
        <v>5.5037200000000013</v>
      </c>
      <c r="D35" s="51">
        <f>ISI!D31+NFM!D47+CHI!D36+NMM!D35+PPA!D36+FBT!D16+TRE!D16+MAE!D16+TEL!D16+WWP!D16+OIS!D16</f>
        <v>39.555539999999993</v>
      </c>
      <c r="E35" s="51">
        <f>ISI!E31+NFM!E47+CHI!E36+NMM!E35+PPA!E36+FBT!E16+TRE!E16+MAE!E16+TEL!E16+WWP!E16+OIS!E16</f>
        <v>7.6954100000000025</v>
      </c>
      <c r="F35" s="51">
        <f>ISI!F31+NFM!F47+CHI!F36+NMM!F35+PPA!F36+FBT!F16+TRE!F16+MAE!F16+TEL!F16+WWP!F16+OIS!F16</f>
        <v>3.2988399999999984</v>
      </c>
      <c r="G35" s="51">
        <f>ISI!G31+NFM!G47+CHI!G36+NMM!G35+PPA!G36+FBT!G16+TRE!G16+MAE!G16+TEL!G16+WWP!G16+OIS!G16</f>
        <v>20.875137582412613</v>
      </c>
      <c r="H35" s="51">
        <f>ISI!H31+NFM!H47+CHI!H36+NMM!H35+PPA!H36+FBT!H16+TRE!H16+MAE!H16+TEL!H16+WWP!H16+OIS!H16</f>
        <v>6.5966400000000007</v>
      </c>
      <c r="I35" s="51">
        <f>ISI!I31+NFM!I47+CHI!I36+NMM!I35+PPA!I36+FBT!I16+TRE!I16+MAE!I16+TEL!I16+WWP!I16+OIS!I16</f>
        <v>6.6028300000000009</v>
      </c>
      <c r="J35" s="51">
        <f>ISI!J31+NFM!J47+CHI!J36+NMM!J35+PPA!J36+FBT!J16+TRE!J16+MAE!J16+TEL!J16+WWP!J16+OIS!J16</f>
        <v>35.133389999999991</v>
      </c>
      <c r="K35" s="51">
        <f>ISI!K31+NFM!K47+CHI!K36+NMM!K35+PPA!K36+FBT!K16+TRE!K16+MAE!K16+TEL!K16+WWP!K16+OIS!K16</f>
        <v>31.866230000000002</v>
      </c>
      <c r="L35" s="51">
        <f>ISI!L31+NFM!L47+CHI!L36+NMM!L35+PPA!L36+FBT!L16+TRE!L16+MAE!L16+TEL!L16+WWP!L16+OIS!L16</f>
        <v>4.3947345081360041</v>
      </c>
      <c r="M35" s="51">
        <f>ISI!M31+NFM!M47+CHI!M36+NMM!M35+PPA!M36+FBT!M16+TRE!M16+MAE!M16+TEL!M16+WWP!M16+OIS!M16</f>
        <v>2.197369398596237</v>
      </c>
      <c r="N35" s="51">
        <f>ISI!N31+NFM!N47+CHI!N36+NMM!N35+PPA!N36+FBT!N16+TRE!N16+MAE!N16+TEL!N16+WWP!N16+OIS!N16</f>
        <v>4.3946730113225883</v>
      </c>
      <c r="O35" s="51">
        <f>ISI!O31+NFM!O47+CHI!O36+NMM!O35+PPA!O36+FBT!O16+TRE!O16+MAE!O16+TEL!O16+WWP!O16+OIS!O16</f>
        <v>4.3962237140868439</v>
      </c>
      <c r="P35" s="51">
        <f>ISI!P31+NFM!P47+CHI!P36+NMM!P35+PPA!P36+FBT!P16+TRE!P16+MAE!P16+TEL!P16+WWP!P16+OIS!P16</f>
        <v>3.2949946632970111</v>
      </c>
      <c r="Q35" s="51">
        <f>ISI!Q31+NFM!Q47+CHI!Q36+NMM!Q35+PPA!Q36+FBT!Q16+TRE!Q16+MAE!Q16+TEL!Q16+WWP!Q16+OIS!Q16</f>
        <v>3.2960324956833276</v>
      </c>
    </row>
    <row r="36" spans="1:17" x14ac:dyDescent="0.25">
      <c r="A36" s="53" t="s">
        <v>76</v>
      </c>
      <c r="B36" s="51">
        <f>ISI!B32+NFM!B48+CHI!B37+NMM!B36+PPA!B37+FBT!B17+TRE!B17+MAE!B17+TEL!B17+WWP!B17+OIS!B17</f>
        <v>31.765340171975939</v>
      </c>
      <c r="C36" s="51">
        <f>ISI!C32+NFM!C48+CHI!C37+NMM!C36+PPA!C37+FBT!C17+TRE!C17+MAE!C17+TEL!C17+WWP!C17+OIS!C17</f>
        <v>24.608669999999961</v>
      </c>
      <c r="D36" s="51">
        <f>ISI!D32+NFM!D48+CHI!D37+NMM!D36+PPA!D37+FBT!D17+TRE!D17+MAE!D17+TEL!D17+WWP!D17+OIS!D17</f>
        <v>26.594839999999863</v>
      </c>
      <c r="E36" s="51">
        <f>ISI!E32+NFM!E48+CHI!E37+NMM!E36+PPA!E37+FBT!E17+TRE!E17+MAE!E17+TEL!E17+WWP!E17+OIS!E17</f>
        <v>23.597409999999968</v>
      </c>
      <c r="F36" s="51">
        <f>ISI!F32+NFM!F48+CHI!F37+NMM!F36+PPA!F37+FBT!F17+TRE!F17+MAE!F17+TEL!F17+WWP!F17+OIS!F17</f>
        <v>37.888770000000022</v>
      </c>
      <c r="G36" s="51">
        <f>ISI!G32+NFM!G48+CHI!G37+NMM!G36+PPA!G37+FBT!G17+TRE!G17+MAE!G17+TEL!G17+WWP!G17+OIS!G17</f>
        <v>19.466001709990906</v>
      </c>
      <c r="H36" s="51">
        <f>ISI!H32+NFM!H48+CHI!H37+NMM!H36+PPA!H37+FBT!H17+TRE!H17+MAE!H17+TEL!H17+WWP!H17+OIS!H17</f>
        <v>18.399959999999965</v>
      </c>
      <c r="I36" s="51">
        <f>ISI!I32+NFM!I48+CHI!I37+NMM!I36+PPA!I37+FBT!I17+TRE!I17+MAE!I17+TEL!I17+WWP!I17+OIS!I17</f>
        <v>21.511680000000069</v>
      </c>
      <c r="J36" s="51">
        <f>ISI!J32+NFM!J48+CHI!J37+NMM!J36+PPA!J37+FBT!J17+TRE!J17+MAE!J17+TEL!J17+WWP!J17+OIS!J17</f>
        <v>18.394059999999854</v>
      </c>
      <c r="K36" s="51">
        <f>ISI!K32+NFM!K48+CHI!K37+NMM!K36+PPA!K37+FBT!K17+TRE!K17+MAE!K17+TEL!K17+WWP!K17+OIS!K17</f>
        <v>16.399089999999887</v>
      </c>
      <c r="L36" s="51">
        <f>ISI!L32+NFM!L48+CHI!L37+NMM!L36+PPA!L37+FBT!L17+TRE!L17+MAE!L17+TEL!L17+WWP!L17+OIS!L17</f>
        <v>16.384960868987037</v>
      </c>
      <c r="M36" s="51">
        <f>ISI!M32+NFM!M48+CHI!M37+NMM!M36+PPA!M37+FBT!M17+TRE!M17+MAE!M17+TEL!M17+WWP!M17+OIS!M17</f>
        <v>18.439343240008839</v>
      </c>
      <c r="N36" s="51">
        <f>ISI!N32+NFM!N48+CHI!N37+NMM!N36+PPA!N37+FBT!N17+TRE!N17+MAE!N17+TEL!N17+WWP!N17+OIS!N17</f>
        <v>20.182580764282875</v>
      </c>
      <c r="O36" s="51">
        <f>ISI!O32+NFM!O48+CHI!O37+NMM!O36+PPA!O37+FBT!O17+TRE!O17+MAE!O17+TEL!O17+WWP!O17+OIS!O17</f>
        <v>12.042532983740102</v>
      </c>
      <c r="P36" s="51">
        <f>ISI!P32+NFM!P48+CHI!P37+NMM!P36+PPA!P37+FBT!P17+TRE!P17+MAE!P17+TEL!P17+WWP!P17+OIS!P17</f>
        <v>17.024249928786503</v>
      </c>
      <c r="Q36" s="51">
        <f>ISI!Q32+NFM!Q48+CHI!Q37+NMM!Q36+PPA!Q37+FBT!Q17+TRE!Q17+MAE!Q17+TEL!Q17+WWP!Q17+OIS!Q17</f>
        <v>12.061717887100485</v>
      </c>
    </row>
    <row r="37" spans="1:17" x14ac:dyDescent="0.25">
      <c r="A37" s="53" t="s">
        <v>29</v>
      </c>
      <c r="B37" s="51">
        <f>ISI!B33+NFM!B49+CHI!B38+NMM!B37+PPA!B38+FBT!B18+TRE!B18+MAE!B18+TEL!B18+WWP!B18+OIS!B18</f>
        <v>76.42917490443979</v>
      </c>
      <c r="C37" s="51">
        <f>ISI!C33+NFM!C49+CHI!C38+NMM!C37+PPA!C38+FBT!C18+TRE!C18+MAE!C18+TEL!C18+WWP!C18+OIS!C18</f>
        <v>234.99126999999999</v>
      </c>
      <c r="D37" s="51">
        <f>ISI!D33+NFM!D49+CHI!D38+NMM!D37+PPA!D38+FBT!D18+TRE!D18+MAE!D18+TEL!D18+WWP!D18+OIS!D18</f>
        <v>260.79113000000001</v>
      </c>
      <c r="E37" s="51">
        <f>ISI!E33+NFM!E49+CHI!E38+NMM!E37+PPA!E38+FBT!E18+TRE!E18+MAE!E18+TEL!E18+WWP!E18+OIS!E18</f>
        <v>219.70222999999999</v>
      </c>
      <c r="F37" s="51">
        <f>ISI!F33+NFM!F49+CHI!F38+NMM!F37+PPA!F38+FBT!F18+TRE!F18+MAE!F18+TEL!F18+WWP!F18+OIS!F18</f>
        <v>129.9589</v>
      </c>
      <c r="G37" s="51">
        <f>ISI!G33+NFM!G49+CHI!G38+NMM!G37+PPA!G38+FBT!G18+TRE!G18+MAE!G18+TEL!G18+WWP!G18+OIS!G18</f>
        <v>183.43334356271984</v>
      </c>
      <c r="H37" s="51">
        <f>ISI!H33+NFM!H49+CHI!H38+NMM!H37+PPA!H38+FBT!H18+TRE!H18+MAE!H18+TEL!H18+WWP!H18+OIS!H18</f>
        <v>184.39942000000005</v>
      </c>
      <c r="I37" s="51">
        <f>ISI!I33+NFM!I49+CHI!I38+NMM!I37+PPA!I38+FBT!I18+TRE!I18+MAE!I18+TEL!I18+WWP!I18+OIS!I18</f>
        <v>198.71138999999999</v>
      </c>
      <c r="J37" s="51">
        <f>ISI!J33+NFM!J49+CHI!J38+NMM!J37+PPA!J38+FBT!J18+TRE!J18+MAE!J18+TEL!J18+WWP!J18+OIS!J18</f>
        <v>188.28985999999998</v>
      </c>
      <c r="K37" s="51">
        <f>ISI!K33+NFM!K49+CHI!K38+NMM!K37+PPA!K38+FBT!K18+TRE!K18+MAE!K18+TEL!K18+WWP!K18+OIS!K18</f>
        <v>47.805239999999998</v>
      </c>
      <c r="L37" s="51">
        <f>ISI!L33+NFM!L49+CHI!L38+NMM!L37+PPA!L38+FBT!L18+TRE!L18+MAE!L18+TEL!L18+WWP!L18+OIS!L18</f>
        <v>57.322561981812981</v>
      </c>
      <c r="M37" s="51">
        <f>ISI!M33+NFM!M49+CHI!M38+NMM!M37+PPA!M38+FBT!M18+TRE!M18+MAE!M18+TEL!M18+WWP!M18+OIS!M18</f>
        <v>41.081487242846343</v>
      </c>
      <c r="N37" s="51">
        <f>ISI!N33+NFM!N49+CHI!N38+NMM!N37+PPA!N38+FBT!N18+TRE!N18+MAE!N18+TEL!N18+WWP!N18+OIS!N18</f>
        <v>93.626596135291408</v>
      </c>
      <c r="O37" s="51">
        <f>ISI!O33+NFM!O49+CHI!O38+NMM!O37+PPA!O38+FBT!O18+TRE!O18+MAE!O18+TEL!O18+WWP!O18+OIS!O18</f>
        <v>0</v>
      </c>
      <c r="P37" s="51">
        <f>ISI!P33+NFM!P49+CHI!P38+NMM!P37+PPA!P38+FBT!P18+TRE!P18+MAE!P18+TEL!P18+WWP!P18+OIS!P18</f>
        <v>0.95539204857075988</v>
      </c>
      <c r="Q37" s="51">
        <f>ISI!Q33+NFM!Q49+CHI!Q38+NMM!Q37+PPA!Q38+FBT!Q18+TRE!Q18+MAE!Q18+TEL!Q18+WWP!Q18+OIS!Q18</f>
        <v>1.9107332080525363</v>
      </c>
    </row>
    <row r="38" spans="1:17" x14ac:dyDescent="0.25">
      <c r="A38" s="53" t="s">
        <v>28</v>
      </c>
      <c r="B38" s="51">
        <f>ISI!B34+NFM!B50+CHI!B39+NMM!B38+PPA!B39+FBT!B19+TRE!B19+MAE!B19+TEL!B19+WWP!B19+OIS!B19</f>
        <v>1.0270251449983436</v>
      </c>
      <c r="C38" s="51">
        <f>ISI!C34+NFM!C50+CHI!C39+NMM!C38+PPA!C39+FBT!C19+TRE!C19+MAE!C19+TEL!C19+WWP!C19+OIS!C19</f>
        <v>61.996730000000014</v>
      </c>
      <c r="D38" s="51">
        <f>ISI!D34+NFM!D50+CHI!D39+NMM!D38+PPA!D39+FBT!D19+TRE!D19+MAE!D19+TEL!D19+WWP!D19+OIS!D19</f>
        <v>71.16552999999999</v>
      </c>
      <c r="E38" s="51">
        <f>ISI!E34+NFM!E50+CHI!E39+NMM!E38+PPA!E39+FBT!E19+TRE!E19+MAE!E19+TEL!E19+WWP!E19+OIS!E19</f>
        <v>49.29733999999997</v>
      </c>
      <c r="F38" s="51">
        <f>ISI!F34+NFM!F50+CHI!F39+NMM!F38+PPA!F39+FBT!F19+TRE!F19+MAE!F19+TEL!F19+WWP!F19+OIS!F19</f>
        <v>52.792149999999999</v>
      </c>
      <c r="G38" s="51">
        <f>ISI!G34+NFM!G50+CHI!G39+NMM!G38+PPA!G39+FBT!G19+TRE!G19+MAE!G19+TEL!G19+WWP!G19+OIS!G19</f>
        <v>44.138602017408047</v>
      </c>
      <c r="H38" s="51">
        <f>ISI!H34+NFM!H50+CHI!H39+NMM!H38+PPA!H39+FBT!H19+TRE!H19+MAE!H19+TEL!H19+WWP!H19+OIS!H19</f>
        <v>36.49541</v>
      </c>
      <c r="I38" s="51">
        <f>ISI!I34+NFM!I50+CHI!I39+NMM!I38+PPA!I39+FBT!I19+TRE!I19+MAE!I19+TEL!I19+WWP!I19+OIS!I19</f>
        <v>15.383769999999998</v>
      </c>
      <c r="J38" s="51">
        <f>ISI!J34+NFM!J50+CHI!J39+NMM!J38+PPA!J39+FBT!J19+TRE!J19+MAE!J19+TEL!J19+WWP!J19+OIS!J19</f>
        <v>15.37974</v>
      </c>
      <c r="K38" s="51">
        <f>ISI!K34+NFM!K50+CHI!K39+NMM!K38+PPA!K39+FBT!K19+TRE!K19+MAE!K19+TEL!K19+WWP!K19+OIS!K19</f>
        <v>32.412779999999998</v>
      </c>
      <c r="L38" s="51">
        <f>ISI!L34+NFM!L50+CHI!L39+NMM!L38+PPA!L39+FBT!L19+TRE!L19+MAE!L19+TEL!L19+WWP!L19+OIS!L19</f>
        <v>25.030869783025061</v>
      </c>
      <c r="M38" s="51">
        <f>ISI!M34+NFM!M50+CHI!M39+NMM!M38+PPA!M39+FBT!M19+TRE!M19+MAE!M19+TEL!M19+WWP!M19+OIS!M19</f>
        <v>40.388448124228852</v>
      </c>
      <c r="N38" s="51">
        <f>ISI!N34+NFM!N50+CHI!N39+NMM!N38+PPA!N39+FBT!N19+TRE!N19+MAE!N19+TEL!N19+WWP!N19+OIS!N19</f>
        <v>45.475528712876539</v>
      </c>
      <c r="O38" s="51">
        <f>ISI!O34+NFM!O50+CHI!O39+NMM!O38+PPA!O39+FBT!O19+TRE!O19+MAE!O19+TEL!O19+WWP!O19+OIS!O19</f>
        <v>44.903999589107286</v>
      </c>
      <c r="P38" s="51">
        <f>ISI!P34+NFM!P50+CHI!P39+NMM!P38+PPA!P39+FBT!P19+TRE!P19+MAE!P19+TEL!P19+WWP!P19+OIS!P19</f>
        <v>49.295799017820173</v>
      </c>
      <c r="Q38" s="51">
        <f>ISI!Q34+NFM!Q50+CHI!Q39+NMM!Q38+PPA!Q39+FBT!Q19+TRE!Q19+MAE!Q19+TEL!Q19+WWP!Q19+OIS!Q19</f>
        <v>42.943960129456457</v>
      </c>
    </row>
    <row r="39" spans="1:17" x14ac:dyDescent="0.25">
      <c r="A39" s="67" t="s">
        <v>75</v>
      </c>
      <c r="B39" s="66">
        <f t="shared" ref="B39:Q39" si="2">B40+B41</f>
        <v>1648.0801474103048</v>
      </c>
      <c r="C39" s="66">
        <f t="shared" si="2"/>
        <v>1606.9801899999995</v>
      </c>
      <c r="D39" s="66">
        <f t="shared" si="2"/>
        <v>1823.3789700000002</v>
      </c>
      <c r="E39" s="66">
        <f t="shared" si="2"/>
        <v>1634.1457699999996</v>
      </c>
      <c r="F39" s="66">
        <f t="shared" si="2"/>
        <v>1480.2242599999997</v>
      </c>
      <c r="G39" s="66">
        <f t="shared" si="2"/>
        <v>1581.8295967646477</v>
      </c>
      <c r="H39" s="66">
        <f t="shared" si="2"/>
        <v>1648.7280999999998</v>
      </c>
      <c r="I39" s="66">
        <f t="shared" si="2"/>
        <v>1654.9184599999999</v>
      </c>
      <c r="J39" s="66">
        <f t="shared" si="2"/>
        <v>1517.4852100000001</v>
      </c>
      <c r="K39" s="66">
        <f t="shared" si="2"/>
        <v>1276.5020499999994</v>
      </c>
      <c r="L39" s="66">
        <f t="shared" si="2"/>
        <v>1515.8731169194932</v>
      </c>
      <c r="M39" s="66">
        <f t="shared" si="2"/>
        <v>1526.268507469734</v>
      </c>
      <c r="N39" s="66">
        <f t="shared" si="2"/>
        <v>1444.0941609236083</v>
      </c>
      <c r="O39" s="66">
        <f t="shared" si="2"/>
        <v>1426.7502629029605</v>
      </c>
      <c r="P39" s="66">
        <f t="shared" si="2"/>
        <v>1454.4867171967546</v>
      </c>
      <c r="Q39" s="66">
        <f t="shared" si="2"/>
        <v>1401.6866212727043</v>
      </c>
    </row>
    <row r="40" spans="1:17" x14ac:dyDescent="0.25">
      <c r="A40" s="53" t="s">
        <v>66</v>
      </c>
      <c r="B40" s="51">
        <f>ISI!B36+NFM!B52+CHI!B41+NMM!B40+PPA!B41+FBT!B21+TRE!B21+MAE!B21+TEL!B21+WWP!B21+OIS!B21</f>
        <v>1117.1018346177173</v>
      </c>
      <c r="C40" s="51">
        <f>ISI!C36+NFM!C52+CHI!C41+NMM!C40+PPA!C41+FBT!C21+TRE!C21+MAE!C21+TEL!C21+WWP!C21+OIS!C21</f>
        <v>1060.5602099999996</v>
      </c>
      <c r="D40" s="51">
        <f>ISI!D36+NFM!D52+CHI!D41+NMM!D40+PPA!D41+FBT!D21+TRE!D21+MAE!D21+TEL!D21+WWP!D21+OIS!D21</f>
        <v>1249.1109300000003</v>
      </c>
      <c r="E40" s="51">
        <f>ISI!E36+NFM!E52+CHI!E41+NMM!E40+PPA!E41+FBT!E21+TRE!E21+MAE!E21+TEL!E21+WWP!E21+OIS!E21</f>
        <v>1004.9776299999996</v>
      </c>
      <c r="F40" s="51">
        <f>ISI!F36+NFM!F52+CHI!F41+NMM!F40+PPA!F41+FBT!F21+TRE!F21+MAE!F21+TEL!F21+WWP!F21+OIS!F21</f>
        <v>854.79160999999976</v>
      </c>
      <c r="G40" s="51">
        <f>ISI!G36+NFM!G52+CHI!G41+NMM!G40+PPA!G41+FBT!G21+TRE!G21+MAE!G21+TEL!G21+WWP!G21+OIS!G21</f>
        <v>969.12759941356046</v>
      </c>
      <c r="H40" s="51">
        <f>ISI!H36+NFM!H52+CHI!H41+NMM!H40+PPA!H41+FBT!H21+TRE!H21+MAE!H21+TEL!H21+WWP!H21+OIS!H21</f>
        <v>953.91799999999967</v>
      </c>
      <c r="I40" s="51">
        <f>ISI!I36+NFM!I52+CHI!I41+NMM!I40+PPA!I41+FBT!I21+TRE!I21+MAE!I21+TEL!I21+WWP!I21+OIS!I21</f>
        <v>977.35874999999976</v>
      </c>
      <c r="J40" s="51">
        <f>ISI!J36+NFM!J52+CHI!J41+NMM!J40+PPA!J41+FBT!J21+TRE!J21+MAE!J21+TEL!J21+WWP!J21+OIS!J21</f>
        <v>946.31844000000012</v>
      </c>
      <c r="K40" s="51">
        <f>ISI!K36+NFM!K52+CHI!K41+NMM!K40+PPA!K41+FBT!K21+TRE!K21+MAE!K21+TEL!K21+WWP!K21+OIS!K21</f>
        <v>756.65383999999938</v>
      </c>
      <c r="L40" s="51">
        <f>ISI!L36+NFM!L52+CHI!L41+NMM!L40+PPA!L41+FBT!L21+TRE!L21+MAE!L21+TEL!L21+WWP!L21+OIS!L21</f>
        <v>898.79085839269453</v>
      </c>
      <c r="M40" s="51">
        <f>ISI!M36+NFM!M52+CHI!M41+NMM!M40+PPA!M41+FBT!M21+TRE!M21+MAE!M21+TEL!M21+WWP!M21+OIS!M21</f>
        <v>933.6918379369182</v>
      </c>
      <c r="N40" s="51">
        <f>ISI!N36+NFM!N52+CHI!N41+NMM!N40+PPA!N41+FBT!N21+TRE!N21+MAE!N21+TEL!N21+WWP!N21+OIS!N21</f>
        <v>862.6806702324584</v>
      </c>
      <c r="O40" s="51">
        <f>ISI!O36+NFM!O52+CHI!O41+NMM!O40+PPA!O41+FBT!O21+TRE!O21+MAE!O21+TEL!O21+WWP!O21+OIS!O21</f>
        <v>839.25203138274173</v>
      </c>
      <c r="P40" s="51">
        <f>ISI!P36+NFM!P52+CHI!P41+NMM!P40+PPA!P41+FBT!P21+TRE!P21+MAE!P21+TEL!P21+WWP!P21+OIS!P21</f>
        <v>820.11201575412474</v>
      </c>
      <c r="Q40" s="51">
        <f>ISI!Q36+NFM!Q52+CHI!Q41+NMM!Q40+PPA!Q41+FBT!Q21+TRE!Q21+MAE!Q21+TEL!Q21+WWP!Q21+OIS!Q21</f>
        <v>790.19335672698821</v>
      </c>
    </row>
    <row r="41" spans="1:17" x14ac:dyDescent="0.25">
      <c r="A41" s="53" t="s">
        <v>25</v>
      </c>
      <c r="B41" s="51">
        <f>ISI!B37+NFM!B53+CHI!B42+NMM!B41+PPA!B42+FBT!B22+TRE!B22+MAE!B22+TEL!B22+WWP!B22+OIS!B22</f>
        <v>530.97831279258753</v>
      </c>
      <c r="C41" s="51">
        <f>ISI!C37+NFM!C53+CHI!C42+NMM!C41+PPA!C42+FBT!C22+TRE!C22+MAE!C22+TEL!C22+WWP!C22+OIS!C22</f>
        <v>546.4199799999999</v>
      </c>
      <c r="D41" s="51">
        <f>ISI!D37+NFM!D53+CHI!D42+NMM!D41+PPA!D42+FBT!D22+TRE!D22+MAE!D22+TEL!D22+WWP!D22+OIS!D22</f>
        <v>574.26803999999993</v>
      </c>
      <c r="E41" s="51">
        <f>ISI!E37+NFM!E53+CHI!E42+NMM!E41+PPA!E42+FBT!E22+TRE!E22+MAE!E22+TEL!E22+WWP!E22+OIS!E22</f>
        <v>629.16813999999988</v>
      </c>
      <c r="F41" s="51">
        <f>ISI!F37+NFM!F53+CHI!F42+NMM!F41+PPA!F42+FBT!F22+TRE!F22+MAE!F22+TEL!F22+WWP!F22+OIS!F22</f>
        <v>625.43264999999997</v>
      </c>
      <c r="G41" s="51">
        <f>ISI!G37+NFM!G53+CHI!G42+NMM!G41+PPA!G42+FBT!G22+TRE!G22+MAE!G22+TEL!G22+WWP!G22+OIS!G22</f>
        <v>612.70199735108736</v>
      </c>
      <c r="H41" s="51">
        <f>ISI!H37+NFM!H53+CHI!H42+NMM!H41+PPA!H42+FBT!H22+TRE!H22+MAE!H22+TEL!H22+WWP!H22+OIS!H22</f>
        <v>694.81010000000003</v>
      </c>
      <c r="I41" s="51">
        <f>ISI!I37+NFM!I53+CHI!I42+NMM!I41+PPA!I42+FBT!I22+TRE!I22+MAE!I22+TEL!I22+WWP!I22+OIS!I22</f>
        <v>677.55971</v>
      </c>
      <c r="J41" s="51">
        <f>ISI!J37+NFM!J53+CHI!J42+NMM!J41+PPA!J42+FBT!J22+TRE!J22+MAE!J22+TEL!J22+WWP!J22+OIS!J22</f>
        <v>571.16676999999993</v>
      </c>
      <c r="K41" s="51">
        <f>ISI!K37+NFM!K53+CHI!K42+NMM!K41+PPA!K42+FBT!K22+TRE!K22+MAE!K22+TEL!K22+WWP!K22+OIS!K22</f>
        <v>519.84820999999999</v>
      </c>
      <c r="L41" s="51">
        <f>ISI!L37+NFM!L53+CHI!L42+NMM!L41+PPA!L42+FBT!L22+TRE!L22+MAE!L22+TEL!L22+WWP!L22+OIS!L22</f>
        <v>617.08225852679868</v>
      </c>
      <c r="M41" s="51">
        <f>ISI!M37+NFM!M53+CHI!M42+NMM!M41+PPA!M42+FBT!M22+TRE!M22+MAE!M22+TEL!M22+WWP!M22+OIS!M22</f>
        <v>592.5766695328158</v>
      </c>
      <c r="N41" s="51">
        <f>ISI!N37+NFM!N53+CHI!N42+NMM!N41+PPA!N42+FBT!N22+TRE!N22+MAE!N22+TEL!N22+WWP!N22+OIS!N22</f>
        <v>581.41349069115006</v>
      </c>
      <c r="O41" s="51">
        <f>ISI!O37+NFM!O53+CHI!O42+NMM!O41+PPA!O42+FBT!O22+TRE!O22+MAE!O22+TEL!O22+WWP!O22+OIS!O22</f>
        <v>587.49823152021872</v>
      </c>
      <c r="P41" s="51">
        <f>ISI!P37+NFM!P53+CHI!P42+NMM!P41+PPA!P42+FBT!P22+TRE!P22+MAE!P22+TEL!P22+WWP!P22+OIS!P22</f>
        <v>634.37470144262988</v>
      </c>
      <c r="Q41" s="51">
        <f>ISI!Q37+NFM!Q53+CHI!Q42+NMM!Q41+PPA!Q42+FBT!Q22+TRE!Q22+MAE!Q22+TEL!Q22+WWP!Q22+OIS!Q22</f>
        <v>611.4932645457161</v>
      </c>
    </row>
    <row r="42" spans="1:17" x14ac:dyDescent="0.25">
      <c r="A42" s="67" t="s">
        <v>24</v>
      </c>
      <c r="B42" s="66">
        <f t="shared" ref="B42:Q42" si="3">SUM(B43:B47)</f>
        <v>319.36084374636749</v>
      </c>
      <c r="C42" s="66">
        <f t="shared" si="3"/>
        <v>258.17613</v>
      </c>
      <c r="D42" s="66">
        <f t="shared" si="3"/>
        <v>229.91076000000001</v>
      </c>
      <c r="E42" s="66">
        <f t="shared" si="3"/>
        <v>275.49812000000003</v>
      </c>
      <c r="F42" s="66">
        <f t="shared" si="3"/>
        <v>294.38289000000003</v>
      </c>
      <c r="G42" s="66">
        <f t="shared" si="3"/>
        <v>297.69708951931653</v>
      </c>
      <c r="H42" s="66">
        <f t="shared" si="3"/>
        <v>257.92696999999998</v>
      </c>
      <c r="I42" s="66">
        <f t="shared" si="3"/>
        <v>340.58180000000004</v>
      </c>
      <c r="J42" s="66">
        <f t="shared" si="3"/>
        <v>318.18569000000002</v>
      </c>
      <c r="K42" s="66">
        <f t="shared" si="3"/>
        <v>414.65125999999992</v>
      </c>
      <c r="L42" s="66">
        <f t="shared" si="3"/>
        <v>388.93666795803898</v>
      </c>
      <c r="M42" s="66">
        <f t="shared" si="3"/>
        <v>384.27888176235541</v>
      </c>
      <c r="N42" s="66">
        <f t="shared" si="3"/>
        <v>291.72513210677272</v>
      </c>
      <c r="O42" s="66">
        <f t="shared" si="3"/>
        <v>356.27712574796425</v>
      </c>
      <c r="P42" s="66">
        <f t="shared" si="3"/>
        <v>441.33965634189207</v>
      </c>
      <c r="Q42" s="66">
        <f t="shared" si="3"/>
        <v>568.76373363905782</v>
      </c>
    </row>
    <row r="43" spans="1:17" x14ac:dyDescent="0.25">
      <c r="A43" s="53" t="s">
        <v>23</v>
      </c>
      <c r="B43" s="51">
        <f>ISI!B39+NFM!B55+CHI!B44+NMM!B43+PPA!B44+FBT!B24+TRE!B24+MAE!B24+TEL!B24+WWP!B24+OIS!B24</f>
        <v>319.36084374636749</v>
      </c>
      <c r="C43" s="51">
        <f>ISI!C39+NFM!C55+CHI!C44+NMM!C43+PPA!C44+FBT!C24+TRE!C24+MAE!C24+TEL!C24+WWP!C24+OIS!C24</f>
        <v>258.07612999999998</v>
      </c>
      <c r="D43" s="51">
        <f>ISI!D39+NFM!D55+CHI!D44+NMM!D43+PPA!D44+FBT!D24+TRE!D24+MAE!D24+TEL!D24+WWP!D24+OIS!D24</f>
        <v>229.81106</v>
      </c>
      <c r="E43" s="51">
        <f>ISI!E39+NFM!E55+CHI!E44+NMM!E43+PPA!E44+FBT!E24+TRE!E24+MAE!E24+TEL!E24+WWP!E24+OIS!E24</f>
        <v>275.39812000000001</v>
      </c>
      <c r="F43" s="51">
        <f>ISI!F39+NFM!F55+CHI!F44+NMM!F43+PPA!F44+FBT!F24+TRE!F24+MAE!F24+TEL!F24+WWP!F24+OIS!F24</f>
        <v>294.18683000000004</v>
      </c>
      <c r="G43" s="51">
        <f>ISI!G39+NFM!G55+CHI!G44+NMM!G43+PPA!G44+FBT!G24+TRE!G24+MAE!G24+TEL!G24+WWP!G24+OIS!G24</f>
        <v>297.33882028012221</v>
      </c>
      <c r="H43" s="51">
        <f>ISI!H39+NFM!H55+CHI!H44+NMM!H43+PPA!H44+FBT!H24+TRE!H24+MAE!H24+TEL!H24+WWP!H24+OIS!H24</f>
        <v>257.52707999999996</v>
      </c>
      <c r="I43" s="51">
        <f>ISI!I39+NFM!I55+CHI!I44+NMM!I43+PPA!I44+FBT!I24+TRE!I24+MAE!I24+TEL!I24+WWP!I24+OIS!I24</f>
        <v>340.18184000000002</v>
      </c>
      <c r="J43" s="51">
        <f>ISI!J39+NFM!J55+CHI!J44+NMM!J43+PPA!J44+FBT!J24+TRE!J24+MAE!J24+TEL!J24+WWP!J24+OIS!J24</f>
        <v>317.78557000000001</v>
      </c>
      <c r="K43" s="51">
        <f>ISI!K39+NFM!K55+CHI!K44+NMM!K43+PPA!K44+FBT!K24+TRE!K24+MAE!K24+TEL!K24+WWP!K24+OIS!K24</f>
        <v>413.54102999999992</v>
      </c>
      <c r="L43" s="51">
        <f>ISI!L39+NFM!L55+CHI!L44+NMM!L43+PPA!L44+FBT!L24+TRE!L24+MAE!L24+TEL!L24+WWP!L24+OIS!L24</f>
        <v>388.43509147069085</v>
      </c>
      <c r="M43" s="51">
        <f>ISI!M39+NFM!M55+CHI!M44+NMM!M43+PPA!M44+FBT!M24+TRE!M24+MAE!M24+TEL!M24+WWP!M24+OIS!M24</f>
        <v>383.87282403732803</v>
      </c>
      <c r="N43" s="51">
        <f>ISI!N39+NFM!N55+CHI!N44+NMM!N43+PPA!N44+FBT!N24+TRE!N24+MAE!N24+TEL!N24+WWP!N24+OIS!N24</f>
        <v>291.67736366106965</v>
      </c>
      <c r="O43" s="51">
        <f>ISI!O39+NFM!O55+CHI!O44+NMM!O43+PPA!O44+FBT!O24+TRE!O24+MAE!O24+TEL!O24+WWP!O24+OIS!O24</f>
        <v>356.22935400397967</v>
      </c>
      <c r="P43" s="51">
        <f>ISI!P39+NFM!P55+CHI!P44+NMM!P43+PPA!P44+FBT!P24+TRE!P24+MAE!P24+TEL!P24+WWP!P24+OIS!P24</f>
        <v>441.29188690934114</v>
      </c>
      <c r="Q43" s="51">
        <f>ISI!Q39+NFM!Q55+CHI!Q44+NMM!Q43+PPA!Q44+FBT!Q24+TRE!Q24+MAE!Q24+TEL!Q24+WWP!Q24+OIS!Q24</f>
        <v>568.69207987006962</v>
      </c>
    </row>
    <row r="44" spans="1:17" x14ac:dyDescent="0.25">
      <c r="A44" s="53" t="s">
        <v>74</v>
      </c>
      <c r="B44" s="51">
        <f>ISI!B40+NFM!B56+CHI!B45+NMM!B44+PPA!B45+FBT!B25+TRE!B25+MAE!B25+TEL!B25+WWP!B25+OIS!B25</f>
        <v>0</v>
      </c>
      <c r="C44" s="51">
        <f>ISI!C40+NFM!C56+CHI!C45+NMM!C44+PPA!C45+FBT!C25+TRE!C25+MAE!C25+TEL!C25+WWP!C25+OIS!C25</f>
        <v>0.1</v>
      </c>
      <c r="D44" s="51">
        <f>ISI!D40+NFM!D56+CHI!D45+NMM!D44+PPA!D45+FBT!D25+TRE!D25+MAE!D25+TEL!D25+WWP!D25+OIS!D25</f>
        <v>9.9700000000000344E-2</v>
      </c>
      <c r="E44" s="51">
        <f>ISI!E40+NFM!E56+CHI!E45+NMM!E44+PPA!E45+FBT!E25+TRE!E25+MAE!E25+TEL!E25+WWP!E25+OIS!E25</f>
        <v>9.9999999999999867E-2</v>
      </c>
      <c r="F44" s="51">
        <f>ISI!F40+NFM!F56+CHI!F45+NMM!F44+PPA!F45+FBT!F25+TRE!F25+MAE!F25+TEL!F25+WWP!F25+OIS!F25</f>
        <v>0.19606000000000012</v>
      </c>
      <c r="G44" s="51">
        <f>ISI!G40+NFM!G56+CHI!G45+NMM!G44+PPA!G45+FBT!G25+TRE!G25+MAE!G25+TEL!G25+WWP!G25+OIS!G25</f>
        <v>0.35826923919430431</v>
      </c>
      <c r="H44" s="51">
        <f>ISI!H40+NFM!H56+CHI!H45+NMM!H44+PPA!H45+FBT!H25+TRE!H25+MAE!H25+TEL!H25+WWP!H25+OIS!H25</f>
        <v>0.39989000000000008</v>
      </c>
      <c r="I44" s="51">
        <f>ISI!I40+NFM!I56+CHI!I45+NMM!I44+PPA!I45+FBT!I25+TRE!I25+MAE!I25+TEL!I25+WWP!I25+OIS!I25</f>
        <v>0.39996000000000009</v>
      </c>
      <c r="J44" s="51">
        <f>ISI!J40+NFM!J56+CHI!J45+NMM!J44+PPA!J45+FBT!J25+TRE!J25+MAE!J25+TEL!J25+WWP!J25+OIS!J25</f>
        <v>0.40012000000000025</v>
      </c>
      <c r="K44" s="51">
        <f>ISI!K40+NFM!K56+CHI!K45+NMM!K44+PPA!K45+FBT!K25+TRE!K25+MAE!K25+TEL!K25+WWP!K25+OIS!K25</f>
        <v>1.1102299999999996</v>
      </c>
      <c r="L44" s="51">
        <f>ISI!L40+NFM!L56+CHI!L45+NMM!L44+PPA!L45+FBT!L25+TRE!L25+MAE!L25+TEL!L25+WWP!L25+OIS!L25</f>
        <v>0.50157648734814941</v>
      </c>
      <c r="M44" s="51">
        <f>ISI!M40+NFM!M56+CHI!M45+NMM!M44+PPA!M45+FBT!M25+TRE!M25+MAE!M25+TEL!M25+WWP!M25+OIS!M25</f>
        <v>0.40605772502738802</v>
      </c>
      <c r="N44" s="51">
        <f>ISI!N40+NFM!N56+CHI!N45+NMM!N44+PPA!N45+FBT!N25+TRE!N25+MAE!N25+TEL!N25+WWP!N25+OIS!N25</f>
        <v>4.7768445703049167E-2</v>
      </c>
      <c r="O44" s="51">
        <f>ISI!O40+NFM!O56+CHI!O45+NMM!O44+PPA!O45+FBT!O25+TRE!O25+MAE!O25+TEL!O25+WWP!O25+OIS!O25</f>
        <v>4.7771743984601933E-2</v>
      </c>
      <c r="P44" s="51">
        <f>ISI!P40+NFM!P56+CHI!P45+NMM!P44+PPA!P45+FBT!P25+TRE!P25+MAE!P25+TEL!P25+WWP!P25+OIS!P25</f>
        <v>4.7769432550933022E-2</v>
      </c>
      <c r="Q44" s="51">
        <f>ISI!Q40+NFM!Q56+CHI!Q45+NMM!Q44+PPA!Q45+FBT!Q25+TRE!Q25+MAE!Q25+TEL!Q25+WWP!Q25+OIS!Q25</f>
        <v>7.1653768988250002E-2</v>
      </c>
    </row>
    <row r="45" spans="1:17" x14ac:dyDescent="0.25">
      <c r="A45" s="53" t="s">
        <v>73</v>
      </c>
      <c r="B45" s="51">
        <f>ISI!B41+NFM!B57+CHI!B46+NMM!B45+PPA!B46+FBT!B26+TRE!B26+MAE!B26+TEL!B26+WWP!B26+OIS!B26</f>
        <v>0</v>
      </c>
      <c r="C45" s="51">
        <f>ISI!C41+NFM!C57+CHI!C46+NMM!C45+PPA!C46+FBT!C26+TRE!C26+MAE!C26+TEL!C26+WWP!C26+OIS!C26</f>
        <v>0</v>
      </c>
      <c r="D45" s="51">
        <f>ISI!D41+NFM!D57+CHI!D46+NMM!D45+PPA!D46+FBT!D26+TRE!D26+MAE!D26+TEL!D26+WWP!D26+OIS!D26</f>
        <v>0</v>
      </c>
      <c r="E45" s="51">
        <f>ISI!E41+NFM!E57+CHI!E46+NMM!E45+PPA!E46+FBT!E26+TRE!E26+MAE!E26+TEL!E26+WWP!E26+OIS!E26</f>
        <v>0</v>
      </c>
      <c r="F45" s="51">
        <f>ISI!F41+NFM!F57+CHI!F46+NMM!F45+PPA!F46+FBT!F26+TRE!F26+MAE!F26+TEL!F26+WWP!F26+OIS!F26</f>
        <v>0</v>
      </c>
      <c r="G45" s="51">
        <f>ISI!G41+NFM!G57+CHI!G46+NMM!G45+PPA!G46+FBT!G26+TRE!G26+MAE!G26+TEL!G26+WWP!G26+OIS!G26</f>
        <v>0</v>
      </c>
      <c r="H45" s="51">
        <f>ISI!H41+NFM!H57+CHI!H46+NMM!H45+PPA!H46+FBT!H26+TRE!H26+MAE!H26+TEL!H26+WWP!H26+OIS!H26</f>
        <v>0</v>
      </c>
      <c r="I45" s="51">
        <f>ISI!I41+NFM!I57+CHI!I46+NMM!I45+PPA!I46+FBT!I26+TRE!I26+MAE!I26+TEL!I26+WWP!I26+OIS!I26</f>
        <v>0</v>
      </c>
      <c r="J45" s="51">
        <f>ISI!J41+NFM!J57+CHI!J46+NMM!J45+PPA!J46+FBT!J26+TRE!J26+MAE!J26+TEL!J26+WWP!J26+OIS!J26</f>
        <v>0</v>
      </c>
      <c r="K45" s="51">
        <f>ISI!K41+NFM!K57+CHI!K46+NMM!K45+PPA!K46+FBT!K26+TRE!K26+MAE!K26+TEL!K26+WWP!K26+OIS!K26</f>
        <v>0</v>
      </c>
      <c r="L45" s="51">
        <f>ISI!L41+NFM!L57+CHI!L46+NMM!L45+PPA!L46+FBT!L26+TRE!L26+MAE!L26+TEL!L26+WWP!L26+OIS!L26</f>
        <v>0</v>
      </c>
      <c r="M45" s="51">
        <f>ISI!M41+NFM!M57+CHI!M46+NMM!M45+PPA!M46+FBT!M26+TRE!M26+MAE!M26+TEL!M26+WWP!M26+OIS!M26</f>
        <v>0</v>
      </c>
      <c r="N45" s="51">
        <f>ISI!N41+NFM!N57+CHI!N46+NMM!N45+PPA!N46+FBT!N26+TRE!N26+MAE!N26+TEL!N26+WWP!N26+OIS!N26</f>
        <v>0</v>
      </c>
      <c r="O45" s="51">
        <f>ISI!O41+NFM!O57+CHI!O46+NMM!O45+PPA!O46+FBT!O26+TRE!O26+MAE!O26+TEL!O26+WWP!O26+OIS!O26</f>
        <v>0</v>
      </c>
      <c r="P45" s="51">
        <f>ISI!P41+NFM!P57+CHI!P46+NMM!P45+PPA!P46+FBT!P26+TRE!P26+MAE!P26+TEL!P26+WWP!P26+OIS!P26</f>
        <v>0</v>
      </c>
      <c r="Q45" s="51">
        <f>ISI!Q41+NFM!Q57+CHI!Q46+NMM!Q45+PPA!Q46+FBT!Q26+TRE!Q26+MAE!Q26+TEL!Q26+WWP!Q26+OIS!Q26</f>
        <v>0</v>
      </c>
    </row>
    <row r="46" spans="1:17" x14ac:dyDescent="0.25">
      <c r="A46" s="53" t="s">
        <v>72</v>
      </c>
      <c r="B46" s="51">
        <f>ISI!B42+NFM!B58+CHI!B47+NMM!B46+PPA!B47+FBT!B27+TRE!B27+MAE!B27+TEL!B27+WWP!B27+OIS!B27</f>
        <v>0</v>
      </c>
      <c r="C46" s="51">
        <f>ISI!C42+NFM!C58+CHI!C47+NMM!C46+PPA!C47+FBT!C27+TRE!C27+MAE!C27+TEL!C27+WWP!C27+OIS!C27</f>
        <v>0</v>
      </c>
      <c r="D46" s="51">
        <f>ISI!D42+NFM!D58+CHI!D47+NMM!D46+PPA!D47+FBT!D27+TRE!D27+MAE!D27+TEL!D27+WWP!D27+OIS!D27</f>
        <v>0</v>
      </c>
      <c r="E46" s="51">
        <f>ISI!E42+NFM!E58+CHI!E47+NMM!E46+PPA!E47+FBT!E27+TRE!E27+MAE!E27+TEL!E27+WWP!E27+OIS!E27</f>
        <v>0</v>
      </c>
      <c r="F46" s="51">
        <f>ISI!F42+NFM!F58+CHI!F47+NMM!F46+PPA!F47+FBT!F27+TRE!F27+MAE!F27+TEL!F27+WWP!F27+OIS!F27</f>
        <v>0</v>
      </c>
      <c r="G46" s="51">
        <f>ISI!G42+NFM!G58+CHI!G47+NMM!G46+PPA!G47+FBT!G27+TRE!G27+MAE!G27+TEL!G27+WWP!G27+OIS!G27</f>
        <v>0</v>
      </c>
      <c r="H46" s="51">
        <f>ISI!H42+NFM!H58+CHI!H47+NMM!H46+PPA!H47+FBT!H27+TRE!H27+MAE!H27+TEL!H27+WWP!H27+OIS!H27</f>
        <v>0</v>
      </c>
      <c r="I46" s="51">
        <f>ISI!I42+NFM!I58+CHI!I47+NMM!I46+PPA!I47+FBT!I27+TRE!I27+MAE!I27+TEL!I27+WWP!I27+OIS!I27</f>
        <v>0</v>
      </c>
      <c r="J46" s="51">
        <f>ISI!J42+NFM!J58+CHI!J47+NMM!J46+PPA!J47+FBT!J27+TRE!J27+MAE!J27+TEL!J27+WWP!J27+OIS!J27</f>
        <v>0</v>
      </c>
      <c r="K46" s="51">
        <f>ISI!K42+NFM!K58+CHI!K47+NMM!K46+PPA!K47+FBT!K27+TRE!K27+MAE!K27+TEL!K27+WWP!K27+OIS!K27</f>
        <v>0</v>
      </c>
      <c r="L46" s="51">
        <f>ISI!L42+NFM!L58+CHI!L47+NMM!L46+PPA!L47+FBT!L27+TRE!L27+MAE!L27+TEL!L27+WWP!L27+OIS!L27</f>
        <v>0</v>
      </c>
      <c r="M46" s="51">
        <f>ISI!M42+NFM!M58+CHI!M47+NMM!M46+PPA!M47+FBT!M27+TRE!M27+MAE!M27+TEL!M27+WWP!M27+OIS!M27</f>
        <v>0</v>
      </c>
      <c r="N46" s="51">
        <f>ISI!N42+NFM!N58+CHI!N47+NMM!N46+PPA!N47+FBT!N27+TRE!N27+MAE!N27+TEL!N27+WWP!N27+OIS!N27</f>
        <v>0</v>
      </c>
      <c r="O46" s="51">
        <f>ISI!O42+NFM!O58+CHI!O47+NMM!O46+PPA!O47+FBT!O27+TRE!O27+MAE!O27+TEL!O27+WWP!O27+OIS!O27</f>
        <v>0</v>
      </c>
      <c r="P46" s="51">
        <f>ISI!P42+NFM!P58+CHI!P47+NMM!P46+PPA!P47+FBT!P27+TRE!P27+MAE!P27+TEL!P27+WWP!P27+OIS!P27</f>
        <v>0</v>
      </c>
      <c r="Q46" s="51">
        <f>ISI!Q42+NFM!Q58+CHI!Q47+NMM!Q46+PPA!Q47+FBT!Q27+TRE!Q27+MAE!Q27+TEL!Q27+WWP!Q27+OIS!Q27</f>
        <v>0</v>
      </c>
    </row>
    <row r="47" spans="1:17" x14ac:dyDescent="0.25">
      <c r="A47" s="53" t="s">
        <v>71</v>
      </c>
      <c r="B47" s="51">
        <f>ISI!B43+NFM!B59+CHI!B48+NMM!B47+PPA!B48+FBT!B28+TRE!B28+MAE!B28+TEL!B28+WWP!B28+OIS!B28</f>
        <v>0</v>
      </c>
      <c r="C47" s="51">
        <f>ISI!C43+NFM!C59+CHI!C48+NMM!C47+PPA!C48+FBT!C28+TRE!C28+MAE!C28+TEL!C28+WWP!C28+OIS!C28</f>
        <v>0</v>
      </c>
      <c r="D47" s="51">
        <f>ISI!D43+NFM!D59+CHI!D48+NMM!D47+PPA!D48+FBT!D28+TRE!D28+MAE!D28+TEL!D28+WWP!D28+OIS!D28</f>
        <v>0</v>
      </c>
      <c r="E47" s="51">
        <f>ISI!E43+NFM!E59+CHI!E48+NMM!E47+PPA!E48+FBT!E28+TRE!E28+MAE!E28+TEL!E28+WWP!E28+OIS!E28</f>
        <v>0</v>
      </c>
      <c r="F47" s="51">
        <f>ISI!F43+NFM!F59+CHI!F48+NMM!F47+PPA!F48+FBT!F28+TRE!F28+MAE!F28+TEL!F28+WWP!F28+OIS!F28</f>
        <v>0</v>
      </c>
      <c r="G47" s="51">
        <f>ISI!G43+NFM!G59+CHI!G48+NMM!G47+PPA!G48+FBT!G28+TRE!G28+MAE!G28+TEL!G28+WWP!G28+OIS!G28</f>
        <v>0</v>
      </c>
      <c r="H47" s="51">
        <f>ISI!H43+NFM!H59+CHI!H48+NMM!H47+PPA!H48+FBT!H28+TRE!H28+MAE!H28+TEL!H28+WWP!H28+OIS!H28</f>
        <v>0</v>
      </c>
      <c r="I47" s="51">
        <f>ISI!I43+NFM!I59+CHI!I48+NMM!I47+PPA!I48+FBT!I28+TRE!I28+MAE!I28+TEL!I28+WWP!I28+OIS!I28</f>
        <v>0</v>
      </c>
      <c r="J47" s="51">
        <f>ISI!J43+NFM!J59+CHI!J48+NMM!J47+PPA!J48+FBT!J28+TRE!J28+MAE!J28+TEL!J28+WWP!J28+OIS!J28</f>
        <v>0</v>
      </c>
      <c r="K47" s="51">
        <f>ISI!K43+NFM!K59+CHI!K48+NMM!K47+PPA!K48+FBT!K28+TRE!K28+MAE!K28+TEL!K28+WWP!K28+OIS!K28</f>
        <v>0</v>
      </c>
      <c r="L47" s="51">
        <f>ISI!L43+NFM!L59+CHI!L48+NMM!L47+PPA!L48+FBT!L28+TRE!L28+MAE!L28+TEL!L28+WWP!L28+OIS!L28</f>
        <v>0</v>
      </c>
      <c r="M47" s="51">
        <f>ISI!M43+NFM!M59+CHI!M48+NMM!M47+PPA!M48+FBT!M28+TRE!M28+MAE!M28+TEL!M28+WWP!M28+OIS!M28</f>
        <v>0</v>
      </c>
      <c r="N47" s="51">
        <f>ISI!N43+NFM!N59+CHI!N48+NMM!N47+PPA!N48+FBT!N28+TRE!N28+MAE!N28+TEL!N28+WWP!N28+OIS!N28</f>
        <v>0</v>
      </c>
      <c r="O47" s="51">
        <f>ISI!O43+NFM!O59+CHI!O48+NMM!O47+PPA!O48+FBT!O28+TRE!O28+MAE!O28+TEL!O28+WWP!O28+OIS!O28</f>
        <v>0</v>
      </c>
      <c r="P47" s="51">
        <f>ISI!P43+NFM!P59+CHI!P48+NMM!P47+PPA!P48+FBT!P28+TRE!P28+MAE!P28+TEL!P28+WWP!P28+OIS!P28</f>
        <v>0</v>
      </c>
      <c r="Q47" s="51">
        <f>ISI!Q43+NFM!Q59+CHI!Q48+NMM!Q47+PPA!Q48+FBT!Q28+TRE!Q28+MAE!Q28+TEL!Q28+WWP!Q28+OIS!Q28</f>
        <v>0</v>
      </c>
    </row>
    <row r="48" spans="1:17" x14ac:dyDescent="0.25">
      <c r="A48" s="65" t="s">
        <v>22</v>
      </c>
      <c r="B48" s="64">
        <f>ISI!B44+NFM!B60+CHI!B49+NMM!B48+PPA!B49+FBT!B29+TRE!B29+MAE!B29+TEL!B29+WWP!B29+OIS!B29</f>
        <v>17.865581644015606</v>
      </c>
      <c r="C48" s="64">
        <f>ISI!C44+NFM!C60+CHI!C49+NMM!C48+PPA!C49+FBT!C29+TRE!C29+MAE!C29+TEL!C29+WWP!C29+OIS!C29</f>
        <v>20.601920000000064</v>
      </c>
      <c r="D48" s="64">
        <f>ISI!D44+NFM!D60+CHI!D49+NMM!D48+PPA!D49+FBT!D29+TRE!D29+MAE!D29+TEL!D29+WWP!D29+OIS!D29</f>
        <v>25.199979999999982</v>
      </c>
      <c r="E48" s="64">
        <f>ISI!E44+NFM!E60+CHI!E49+NMM!E48+PPA!E49+FBT!E29+TRE!E29+MAE!E29+TEL!E29+WWP!E29+OIS!E29</f>
        <v>155.10306</v>
      </c>
      <c r="F48" s="64">
        <f>ISI!F44+NFM!F60+CHI!F49+NMM!F48+PPA!F49+FBT!F29+TRE!F29+MAE!F29+TEL!F29+WWP!F29+OIS!F29</f>
        <v>99.1</v>
      </c>
      <c r="G48" s="64">
        <f>ISI!G44+NFM!G60+CHI!G49+NMM!G48+PPA!G49+FBT!G29+TRE!G29+MAE!G29+TEL!G29+WWP!G29+OIS!G29</f>
        <v>81.996176046900814</v>
      </c>
      <c r="H48" s="64">
        <f>ISI!H44+NFM!H60+CHI!H49+NMM!H48+PPA!H49+FBT!H29+TRE!H29+MAE!H29+TEL!H29+WWP!H29+OIS!H29</f>
        <v>65.901260000000093</v>
      </c>
      <c r="I48" s="64">
        <f>ISI!I44+NFM!I60+CHI!I49+NMM!I48+PPA!I49+FBT!I29+TRE!I29+MAE!I29+TEL!I29+WWP!I29+OIS!I29</f>
        <v>61.599040000000066</v>
      </c>
      <c r="J48" s="64">
        <f>ISI!J44+NFM!J60+CHI!J49+NMM!J48+PPA!J49+FBT!J29+TRE!J29+MAE!J29+TEL!J29+WWP!J29+OIS!J29</f>
        <v>69.001369999999952</v>
      </c>
      <c r="K48" s="64">
        <f>ISI!K44+NFM!K60+CHI!K49+NMM!K48+PPA!K49+FBT!K29+TRE!K29+MAE!K29+TEL!K29+WWP!K29+OIS!K29</f>
        <v>82.499920000000074</v>
      </c>
      <c r="L48" s="64">
        <f>ISI!L44+NFM!L60+CHI!L49+NMM!L48+PPA!L49+FBT!L29+TRE!L29+MAE!L29+TEL!L29+WWP!L29+OIS!L29</f>
        <v>106.50140670382277</v>
      </c>
      <c r="M48" s="64">
        <f>ISI!M44+NFM!M60+CHI!M49+NMM!M48+PPA!M49+FBT!M29+TRE!M29+MAE!M29+TEL!M29+WWP!M29+OIS!M29</f>
        <v>105.44990366100365</v>
      </c>
      <c r="N48" s="64">
        <f>ISI!N44+NFM!N60+CHI!N49+NMM!N48+PPA!N49+FBT!N29+TRE!N29+MAE!N29+TEL!N29+WWP!N29+OIS!N29</f>
        <v>156.82459203893879</v>
      </c>
      <c r="O48" s="64">
        <f>ISI!O44+NFM!O60+CHI!O49+NMM!O48+PPA!O49+FBT!O29+TRE!O29+MAE!O29+TEL!O29+WWP!O29+OIS!O29</f>
        <v>145.98190985021043</v>
      </c>
      <c r="P48" s="64">
        <f>ISI!P44+NFM!P60+CHI!P49+NMM!P48+PPA!P49+FBT!P29+TRE!P29+MAE!P29+TEL!P29+WWP!P29+OIS!P29</f>
        <v>122.31350860267355</v>
      </c>
      <c r="Q48" s="64">
        <f>ISI!Q44+NFM!Q60+CHI!Q49+NMM!Q48+PPA!Q49+FBT!Q29+TRE!Q29+MAE!Q29+TEL!Q29+WWP!Q29+OIS!Q29</f>
        <v>149.87580013375452</v>
      </c>
    </row>
    <row r="49" spans="1:17" x14ac:dyDescent="0.25">
      <c r="A49" s="63" t="s">
        <v>21</v>
      </c>
      <c r="B49" s="62">
        <f>ISI!B45+NFM!B61+CHI!B50+NMM!B49+PPA!B50+FBT!B30+TRE!B30+MAE!B30+TEL!B30+WWP!B30+OIS!B30</f>
        <v>837.58233007470164</v>
      </c>
      <c r="C49" s="62">
        <f>ISI!C45+NFM!C61+CHI!C50+NMM!C49+PPA!C50+FBT!C30+TRE!C30+MAE!C30+TEL!C30+WWP!C30+OIS!C30</f>
        <v>832.32978000000014</v>
      </c>
      <c r="D49" s="62">
        <f>ISI!D45+NFM!D61+CHI!D50+NMM!D49+PPA!D50+FBT!D30+TRE!D30+MAE!D30+TEL!D30+WWP!D30+OIS!D30</f>
        <v>775.5</v>
      </c>
      <c r="E49" s="62">
        <f>ISI!E45+NFM!E61+CHI!E50+NMM!E49+PPA!E50+FBT!E30+TRE!E30+MAE!E30+TEL!E30+WWP!E30+OIS!E30</f>
        <v>881.34614000000033</v>
      </c>
      <c r="F49" s="62">
        <f>ISI!F45+NFM!F61+CHI!F50+NMM!F49+PPA!F50+FBT!F30+TRE!F30+MAE!F30+TEL!F30+WWP!F30+OIS!F30</f>
        <v>922.1</v>
      </c>
      <c r="G49" s="62">
        <f>ISI!G45+NFM!G61+CHI!G50+NMM!G49+PPA!G50+FBT!G30+TRE!G30+MAE!G30+TEL!G30+WWP!G30+OIS!G30</f>
        <v>948.75578380853631</v>
      </c>
      <c r="H49" s="62">
        <f>ISI!H45+NFM!H61+CHI!H50+NMM!H49+PPA!H50+FBT!H30+TRE!H30+MAE!H30+TEL!H30+WWP!H30+OIS!H30</f>
        <v>1018.5180699999997</v>
      </c>
      <c r="I49" s="62">
        <f>ISI!I45+NFM!I61+CHI!I50+NMM!I49+PPA!I50+FBT!I30+TRE!I30+MAE!I30+TEL!I30+WWP!I30+OIS!I30</f>
        <v>1047.7528400000001</v>
      </c>
      <c r="J49" s="62">
        <f>ISI!J45+NFM!J61+CHI!J50+NMM!J49+PPA!J50+FBT!J30+TRE!J30+MAE!J30+TEL!J30+WWP!J30+OIS!J30</f>
        <v>1080.1108400000001</v>
      </c>
      <c r="K49" s="62">
        <f>ISI!K45+NFM!K61+CHI!K50+NMM!K49+PPA!K50+FBT!K30+TRE!K30+MAE!K30+TEL!K30+WWP!K30+OIS!K30</f>
        <v>925.89068000000009</v>
      </c>
      <c r="L49" s="62">
        <f>ISI!L45+NFM!L61+CHI!L50+NMM!L49+PPA!L50+FBT!L30+TRE!L30+MAE!L30+TEL!L30+WWP!L30+OIS!L30</f>
        <v>939.54833154207859</v>
      </c>
      <c r="M49" s="62">
        <f>ISI!M45+NFM!M61+CHI!M50+NMM!M49+PPA!M50+FBT!M30+TRE!M30+MAE!M30+TEL!M30+WWP!M30+OIS!M30</f>
        <v>966.54781837904318</v>
      </c>
      <c r="N49" s="62">
        <f>ISI!N45+NFM!N61+CHI!N50+NMM!N49+PPA!N50+FBT!N30+TRE!N30+MAE!N30+TEL!N30+WWP!N30+OIS!N30</f>
        <v>1023.8997701790086</v>
      </c>
      <c r="O49" s="62">
        <f>ISI!O45+NFM!O61+CHI!O50+NMM!O49+PPA!O50+FBT!O30+TRE!O30+MAE!O30+TEL!O30+WWP!O30+OIS!O30</f>
        <v>1013.3247545603986</v>
      </c>
      <c r="P49" s="62">
        <f>ISI!P45+NFM!P61+CHI!P50+NMM!P49+PPA!P50+FBT!P30+TRE!P30+MAE!P30+TEL!P30+WWP!P30+OIS!P30</f>
        <v>1052.190345977833</v>
      </c>
      <c r="Q49" s="62">
        <f>ISI!Q45+NFM!Q61+CHI!Q50+NMM!Q49+PPA!Q50+FBT!Q30+TRE!Q30+MAE!Q30+TEL!Q30+WWP!Q30+OIS!Q30</f>
        <v>997.86176038892165</v>
      </c>
    </row>
    <row r="50" spans="1:17" x14ac:dyDescent="0.25">
      <c r="A50" s="50" t="s">
        <v>65</v>
      </c>
      <c r="B50" s="38">
        <f t="shared" ref="B50:Q50" si="4">SUM(B51,B54,B60,B64,B68,B72:B77)</f>
        <v>4532.6935680711331</v>
      </c>
      <c r="C50" s="38">
        <f t="shared" si="4"/>
        <v>4487.7180899999994</v>
      </c>
      <c r="D50" s="38">
        <f t="shared" si="4"/>
        <v>4683.6107400000001</v>
      </c>
      <c r="E50" s="38">
        <f t="shared" si="4"/>
        <v>4846.5885699999981</v>
      </c>
      <c r="F50" s="38">
        <f t="shared" si="4"/>
        <v>4611.5946799999992</v>
      </c>
      <c r="G50" s="38">
        <f t="shared" si="4"/>
        <v>4712.8085499145218</v>
      </c>
      <c r="H50" s="38">
        <f t="shared" si="4"/>
        <v>4795.6732599999996</v>
      </c>
      <c r="I50" s="38">
        <f t="shared" si="4"/>
        <v>4615.33824</v>
      </c>
      <c r="J50" s="38">
        <f t="shared" si="4"/>
        <v>4545.0030099999994</v>
      </c>
      <c r="K50" s="38">
        <f t="shared" si="4"/>
        <v>4052.3804099999998</v>
      </c>
      <c r="L50" s="38">
        <f t="shared" si="4"/>
        <v>4361.1203393636242</v>
      </c>
      <c r="M50" s="38">
        <f t="shared" si="4"/>
        <v>4253.2954390086998</v>
      </c>
      <c r="N50" s="38">
        <f t="shared" si="4"/>
        <v>4344.2523093689661</v>
      </c>
      <c r="O50" s="38">
        <f t="shared" si="4"/>
        <v>4268.382396117654</v>
      </c>
      <c r="P50" s="38">
        <f t="shared" si="4"/>
        <v>4448.6721287605524</v>
      </c>
      <c r="Q50" s="38">
        <f t="shared" si="4"/>
        <v>4426.5854711762986</v>
      </c>
    </row>
    <row r="51" spans="1:17" x14ac:dyDescent="0.25">
      <c r="A51" s="61" t="s">
        <v>13</v>
      </c>
      <c r="B51" s="45">
        <f>ISI!B$46</f>
        <v>1937.0508996068013</v>
      </c>
      <c r="C51" s="45">
        <f>ISI!C$46</f>
        <v>1945.235989999999</v>
      </c>
      <c r="D51" s="45">
        <f>ISI!D$46</f>
        <v>2035.7047900000009</v>
      </c>
      <c r="E51" s="45">
        <f>ISI!E$46</f>
        <v>2266.3308399999983</v>
      </c>
      <c r="F51" s="45">
        <f>ISI!F$46</f>
        <v>2245.8856499999993</v>
      </c>
      <c r="G51" s="45">
        <f>ISI!G$46</f>
        <v>2160.2696877287826</v>
      </c>
      <c r="H51" s="45">
        <f>ISI!H$46</f>
        <v>2369.8170499999997</v>
      </c>
      <c r="I51" s="45">
        <f>ISI!I$46</f>
        <v>2086.58259</v>
      </c>
      <c r="J51" s="45">
        <f>ISI!J$46</f>
        <v>1958.3892299999998</v>
      </c>
      <c r="K51" s="45">
        <f>ISI!K$46</f>
        <v>1796.6668199999995</v>
      </c>
      <c r="L51" s="45">
        <f>ISI!L$46</f>
        <v>2150.6293986159526</v>
      </c>
      <c r="M51" s="45">
        <f>ISI!M$46</f>
        <v>2015.4785833078809</v>
      </c>
      <c r="N51" s="45">
        <f>ISI!N$46</f>
        <v>2145.8377863195897</v>
      </c>
      <c r="O51" s="45">
        <f>ISI!O$46</f>
        <v>2204.934771972994</v>
      </c>
      <c r="P51" s="45">
        <f>ISI!P$46</f>
        <v>2264.3772869236091</v>
      </c>
      <c r="Q51" s="45">
        <f>ISI!Q$46</f>
        <v>2091.4710423792285</v>
      </c>
    </row>
    <row r="52" spans="1:17" x14ac:dyDescent="0.25">
      <c r="A52" s="57" t="s">
        <v>46</v>
      </c>
      <c r="B52" s="35">
        <f>ISI!B$47</f>
        <v>1899.8603344329799</v>
      </c>
      <c r="C52" s="35">
        <f>ISI!C$47</f>
        <v>1906.2390781703921</v>
      </c>
      <c r="D52" s="35">
        <f>ISI!D$47</f>
        <v>1998.9954966422708</v>
      </c>
      <c r="E52" s="35">
        <f>ISI!E$47</f>
        <v>2227.3363374906417</v>
      </c>
      <c r="F52" s="35">
        <f>ISI!F$47</f>
        <v>2200.3003430683598</v>
      </c>
      <c r="G52" s="35">
        <f>ISI!G$47</f>
        <v>2115.1144425863722</v>
      </c>
      <c r="H52" s="35">
        <f>ISI!H$47</f>
        <v>2324.3659577730687</v>
      </c>
      <c r="I52" s="35">
        <f>ISI!I$47</f>
        <v>2042.9468939628905</v>
      </c>
      <c r="J52" s="35">
        <f>ISI!J$47</f>
        <v>1914.4715546602658</v>
      </c>
      <c r="K52" s="35">
        <f>ISI!K$47</f>
        <v>1771.8883980373223</v>
      </c>
      <c r="L52" s="35">
        <f>ISI!L$47</f>
        <v>2109.6282841013594</v>
      </c>
      <c r="M52" s="35">
        <f>ISI!M$47</f>
        <v>1968.6485819036911</v>
      </c>
      <c r="N52" s="35">
        <f>ISI!N$47</f>
        <v>2098.1682246613132</v>
      </c>
      <c r="O52" s="35">
        <f>ISI!O$47</f>
        <v>2162.7078041486216</v>
      </c>
      <c r="P52" s="35">
        <f>ISI!P$47</f>
        <v>2220.4285723366097</v>
      </c>
      <c r="Q52" s="35">
        <f>ISI!Q$47</f>
        <v>2052.7369795203058</v>
      </c>
    </row>
    <row r="53" spans="1:17" x14ac:dyDescent="0.25">
      <c r="A53" s="57" t="s">
        <v>45</v>
      </c>
      <c r="B53" s="35">
        <f>ISI!B$48</f>
        <v>37.19056517382127</v>
      </c>
      <c r="C53" s="35">
        <f>ISI!C$48</f>
        <v>38.996911829606809</v>
      </c>
      <c r="D53" s="35">
        <f>ISI!D$48</f>
        <v>36.709293357729976</v>
      </c>
      <c r="E53" s="35">
        <f>ISI!E$48</f>
        <v>38.994502509356572</v>
      </c>
      <c r="F53" s="35">
        <f>ISI!F$48</f>
        <v>45.585306931639693</v>
      </c>
      <c r="G53" s="35">
        <f>ISI!G$48</f>
        <v>45.155245142410372</v>
      </c>
      <c r="H53" s="35">
        <f>ISI!H$48</f>
        <v>45.451092226930975</v>
      </c>
      <c r="I53" s="35">
        <f>ISI!I$48</f>
        <v>43.635696037109447</v>
      </c>
      <c r="J53" s="35">
        <f>ISI!J$48</f>
        <v>43.917675339734039</v>
      </c>
      <c r="K53" s="35">
        <f>ISI!K$48</f>
        <v>24.778421962677122</v>
      </c>
      <c r="L53" s="35">
        <f>ISI!L$48</f>
        <v>41.001114514592963</v>
      </c>
      <c r="M53" s="35">
        <f>ISI!M$48</f>
        <v>46.830001404189773</v>
      </c>
      <c r="N53" s="35">
        <f>ISI!N$48</f>
        <v>47.669561658276464</v>
      </c>
      <c r="O53" s="35">
        <f>ISI!O$48</f>
        <v>42.226967824372338</v>
      </c>
      <c r="P53" s="35">
        <f>ISI!P$48</f>
        <v>43.948714586999515</v>
      </c>
      <c r="Q53" s="35">
        <f>ISI!Q$48</f>
        <v>38.734062858922762</v>
      </c>
    </row>
    <row r="54" spans="1:17" x14ac:dyDescent="0.25">
      <c r="A54" s="58" t="s">
        <v>12</v>
      </c>
      <c r="B54" s="37">
        <f>NFM!B$62</f>
        <v>143.31297011879516</v>
      </c>
      <c r="C54" s="37">
        <f>NFM!C$62</f>
        <v>168.90798999999998</v>
      </c>
      <c r="D54" s="37">
        <f>NFM!D$62</f>
        <v>187.3869</v>
      </c>
      <c r="E54" s="37">
        <f>NFM!E$62</f>
        <v>214.10609999999997</v>
      </c>
      <c r="F54" s="37">
        <f>NFM!F$62</f>
        <v>241.28876</v>
      </c>
      <c r="G54" s="37">
        <f>NFM!G$62</f>
        <v>241.02403382373058</v>
      </c>
      <c r="H54" s="37">
        <f>NFM!H$62</f>
        <v>240.82085000000001</v>
      </c>
      <c r="I54" s="37">
        <f>NFM!I$62</f>
        <v>217.66514000000001</v>
      </c>
      <c r="J54" s="37">
        <f>NFM!J$62</f>
        <v>258.77728000000002</v>
      </c>
      <c r="K54" s="37">
        <f>NFM!K$62</f>
        <v>222.4752</v>
      </c>
      <c r="L54" s="37">
        <f>NFM!L$62</f>
        <v>245.82310522525333</v>
      </c>
      <c r="M54" s="37">
        <f>NFM!M$62</f>
        <v>246.5941947720606</v>
      </c>
      <c r="N54" s="37">
        <f>NFM!N$62</f>
        <v>247.8245001807644</v>
      </c>
      <c r="O54" s="37">
        <f>NFM!O$62</f>
        <v>244.50755514277833</v>
      </c>
      <c r="P54" s="37">
        <f>NFM!P$62</f>
        <v>249.51791209612151</v>
      </c>
      <c r="Q54" s="37">
        <f>NFM!Q$62</f>
        <v>256.12166349791556</v>
      </c>
    </row>
    <row r="55" spans="1:17" x14ac:dyDescent="0.25">
      <c r="A55" s="57" t="s">
        <v>44</v>
      </c>
      <c r="B55" s="35">
        <f>NFM!B$63</f>
        <v>14.705886687473278</v>
      </c>
      <c r="C55" s="35">
        <f>NFM!C$63</f>
        <v>17.572124976816923</v>
      </c>
      <c r="D55" s="35">
        <f>NFM!D$63</f>
        <v>17.388468066862593</v>
      </c>
      <c r="E55" s="35">
        <f>NFM!E$63</f>
        <v>22.952235978406538</v>
      </c>
      <c r="F55" s="35">
        <f>NFM!F$63</f>
        <v>22.167866853181909</v>
      </c>
      <c r="G55" s="35">
        <f>NFM!G$63</f>
        <v>27.677521468962407</v>
      </c>
      <c r="H55" s="35">
        <f>NFM!H$63</f>
        <v>24.793027804427815</v>
      </c>
      <c r="I55" s="35">
        <f>NFM!I$63</f>
        <v>20.640981937997193</v>
      </c>
      <c r="J55" s="35">
        <f>NFM!J$63</f>
        <v>0</v>
      </c>
      <c r="K55" s="35">
        <f>NFM!K$63</f>
        <v>0</v>
      </c>
      <c r="L55" s="35">
        <f>NFM!L$63</f>
        <v>0</v>
      </c>
      <c r="M55" s="35">
        <f>NFM!M$63</f>
        <v>0</v>
      </c>
      <c r="N55" s="35">
        <f>NFM!N$63</f>
        <v>0</v>
      </c>
      <c r="O55" s="35">
        <f>NFM!O$63</f>
        <v>0</v>
      </c>
      <c r="P55" s="35">
        <f>NFM!P$63</f>
        <v>0</v>
      </c>
      <c r="Q55" s="35">
        <f>NFM!Q$63</f>
        <v>0</v>
      </c>
    </row>
    <row r="56" spans="1:17" x14ac:dyDescent="0.25">
      <c r="A56" s="57" t="s">
        <v>59</v>
      </c>
      <c r="B56" s="35">
        <f>NFM!B$64</f>
        <v>73.254500730224393</v>
      </c>
      <c r="C56" s="35">
        <f>NFM!C$64</f>
        <v>85.354061298391017</v>
      </c>
      <c r="D56" s="35">
        <f>NFM!D$64</f>
        <v>88.437891577812366</v>
      </c>
      <c r="E56" s="35">
        <f>NFM!E$64</f>
        <v>111.81444706235278</v>
      </c>
      <c r="F56" s="35">
        <f>NFM!F$64</f>
        <v>106.7867111459131</v>
      </c>
      <c r="G56" s="35">
        <f>NFM!G$64</f>
        <v>119.53250525449366</v>
      </c>
      <c r="H56" s="35">
        <f>NFM!H$64</f>
        <v>105.59543677774961</v>
      </c>
      <c r="I56" s="35">
        <f>NFM!I$64</f>
        <v>89.143396916098681</v>
      </c>
      <c r="J56" s="35">
        <f>NFM!J$64</f>
        <v>129.98454602487246</v>
      </c>
      <c r="K56" s="35">
        <f>NFM!K$64</f>
        <v>151.10472653796216</v>
      </c>
      <c r="L56" s="35">
        <f>NFM!L$64</f>
        <v>152.62989622595614</v>
      </c>
      <c r="M56" s="35">
        <f>NFM!M$64</f>
        <v>181.19361379787298</v>
      </c>
      <c r="N56" s="35">
        <f>NFM!N$64</f>
        <v>160.42937672958865</v>
      </c>
      <c r="O56" s="35">
        <f>NFM!O$64</f>
        <v>189.5887558091467</v>
      </c>
      <c r="P56" s="35">
        <f>NFM!P$64</f>
        <v>194.7757776422248</v>
      </c>
      <c r="Q56" s="35">
        <f>NFM!Q$64</f>
        <v>201.88372750376479</v>
      </c>
    </row>
    <row r="57" spans="1:17" x14ac:dyDescent="0.25">
      <c r="A57" s="60" t="s">
        <v>43</v>
      </c>
      <c r="B57" s="44">
        <f>NFM!B$65</f>
        <v>73.254500730224393</v>
      </c>
      <c r="C57" s="44">
        <f>NFM!C$65</f>
        <v>85.354061298391017</v>
      </c>
      <c r="D57" s="44">
        <f>NFM!D$65</f>
        <v>88.437891577812366</v>
      </c>
      <c r="E57" s="44">
        <f>NFM!E$65</f>
        <v>111.81444706235278</v>
      </c>
      <c r="F57" s="44">
        <f>NFM!F$65</f>
        <v>106.7867111459131</v>
      </c>
      <c r="G57" s="44">
        <f>NFM!G$65</f>
        <v>119.53250525449366</v>
      </c>
      <c r="H57" s="44">
        <f>NFM!H$65</f>
        <v>105.59543677774961</v>
      </c>
      <c r="I57" s="44">
        <f>NFM!I$65</f>
        <v>89.143396916098681</v>
      </c>
      <c r="J57" s="44">
        <f>NFM!J$65</f>
        <v>129.98454602487246</v>
      </c>
      <c r="K57" s="44">
        <f>NFM!K$65</f>
        <v>151.10472653796216</v>
      </c>
      <c r="L57" s="44">
        <f>NFM!L$65</f>
        <v>152.62989622595614</v>
      </c>
      <c r="M57" s="44">
        <f>NFM!M$65</f>
        <v>181.19361379787298</v>
      </c>
      <c r="N57" s="44">
        <f>NFM!N$65</f>
        <v>160.42937672958865</v>
      </c>
      <c r="O57" s="44">
        <f>NFM!O$65</f>
        <v>189.5887558091467</v>
      </c>
      <c r="P57" s="44">
        <f>NFM!P$65</f>
        <v>194.7757776422248</v>
      </c>
      <c r="Q57" s="44">
        <f>NFM!Q$65</f>
        <v>201.88372750376479</v>
      </c>
    </row>
    <row r="58" spans="1:17" x14ac:dyDescent="0.25">
      <c r="A58" s="59" t="s">
        <v>344</v>
      </c>
      <c r="B58" s="43">
        <f>NFM!B$66</f>
        <v>0</v>
      </c>
      <c r="C58" s="43">
        <f>NFM!C$66</f>
        <v>0</v>
      </c>
      <c r="D58" s="43">
        <f>NFM!D$66</f>
        <v>0</v>
      </c>
      <c r="E58" s="43">
        <f>NFM!E$66</f>
        <v>0</v>
      </c>
      <c r="F58" s="43">
        <f>NFM!F$66</f>
        <v>0</v>
      </c>
      <c r="G58" s="43">
        <f>NFM!G$66</f>
        <v>0</v>
      </c>
      <c r="H58" s="43">
        <f>NFM!H$66</f>
        <v>0</v>
      </c>
      <c r="I58" s="43">
        <f>NFM!I$66</f>
        <v>0</v>
      </c>
      <c r="J58" s="43">
        <f>NFM!J$66</f>
        <v>0</v>
      </c>
      <c r="K58" s="43">
        <f>NFM!K$66</f>
        <v>0</v>
      </c>
      <c r="L58" s="43">
        <f>NFM!L$66</f>
        <v>0</v>
      </c>
      <c r="M58" s="43">
        <f>NFM!M$66</f>
        <v>0</v>
      </c>
      <c r="N58" s="43">
        <f>NFM!N$66</f>
        <v>0</v>
      </c>
      <c r="O58" s="43">
        <f>NFM!O$66</f>
        <v>0</v>
      </c>
      <c r="P58" s="43">
        <f>NFM!P$66</f>
        <v>0</v>
      </c>
      <c r="Q58" s="43">
        <f>NFM!Q$66</f>
        <v>0</v>
      </c>
    </row>
    <row r="59" spans="1:17" x14ac:dyDescent="0.25">
      <c r="A59" s="57" t="s">
        <v>42</v>
      </c>
      <c r="B59" s="35">
        <f>NFM!B$67</f>
        <v>55.352582701097489</v>
      </c>
      <c r="C59" s="35">
        <f>NFM!C$67</f>
        <v>65.981803724792044</v>
      </c>
      <c r="D59" s="35">
        <f>NFM!D$67</f>
        <v>81.560540355325031</v>
      </c>
      <c r="E59" s="35">
        <f>NFM!E$67</f>
        <v>79.339416959240666</v>
      </c>
      <c r="F59" s="35">
        <f>NFM!F$67</f>
        <v>112.33418200090497</v>
      </c>
      <c r="G59" s="35">
        <f>NFM!G$67</f>
        <v>93.814007100274523</v>
      </c>
      <c r="H59" s="35">
        <f>NFM!H$67</f>
        <v>110.43238541782257</v>
      </c>
      <c r="I59" s="35">
        <f>NFM!I$67</f>
        <v>107.88076114590413</v>
      </c>
      <c r="J59" s="35">
        <f>NFM!J$67</f>
        <v>128.79273397512756</v>
      </c>
      <c r="K59" s="35">
        <f>NFM!K$67</f>
        <v>71.370473462037836</v>
      </c>
      <c r="L59" s="35">
        <f>NFM!L$67</f>
        <v>93.193208999297184</v>
      </c>
      <c r="M59" s="35">
        <f>NFM!M$67</f>
        <v>65.400580974187619</v>
      </c>
      <c r="N59" s="35">
        <f>NFM!N$67</f>
        <v>87.395123451175749</v>
      </c>
      <c r="O59" s="35">
        <f>NFM!O$67</f>
        <v>54.918799333631625</v>
      </c>
      <c r="P59" s="35">
        <f>NFM!P$67</f>
        <v>54.742134453896711</v>
      </c>
      <c r="Q59" s="35">
        <f>NFM!Q$67</f>
        <v>54.237935994150774</v>
      </c>
    </row>
    <row r="60" spans="1:17" x14ac:dyDescent="0.25">
      <c r="A60" s="58" t="s">
        <v>11</v>
      </c>
      <c r="B60" s="37">
        <f>CHI!B$51</f>
        <v>609.33632698580027</v>
      </c>
      <c r="C60" s="37">
        <f>CHI!C$51</f>
        <v>597.46188999999993</v>
      </c>
      <c r="D60" s="37">
        <f>CHI!D$51</f>
        <v>652.52963</v>
      </c>
      <c r="E60" s="37">
        <f>CHI!E$51</f>
        <v>530.42322999999999</v>
      </c>
      <c r="F60" s="37">
        <f>CHI!F$51</f>
        <v>463.98392999999999</v>
      </c>
      <c r="G60" s="37">
        <f>CHI!G$51</f>
        <v>500.93150985168535</v>
      </c>
      <c r="H60" s="37">
        <f>CHI!H$51</f>
        <v>414.03799000000015</v>
      </c>
      <c r="I60" s="37">
        <f>CHI!I$51</f>
        <v>435.88002000000006</v>
      </c>
      <c r="J60" s="37">
        <f>CHI!J$51</f>
        <v>505.04845999999992</v>
      </c>
      <c r="K60" s="37">
        <f>CHI!K$51</f>
        <v>346.91419000000002</v>
      </c>
      <c r="L60" s="37">
        <f>CHI!L$51</f>
        <v>334.55085737771196</v>
      </c>
      <c r="M60" s="37">
        <f>CHI!M$51</f>
        <v>324.62797219500044</v>
      </c>
      <c r="N60" s="37">
        <f>CHI!N$51</f>
        <v>421.49190868335398</v>
      </c>
      <c r="O60" s="37">
        <f>CHI!O$51</f>
        <v>295.18823100213808</v>
      </c>
      <c r="P60" s="37">
        <f>CHI!P$51</f>
        <v>271.87486963006654</v>
      </c>
      <c r="Q60" s="37">
        <f>CHI!Q$51</f>
        <v>352.39002057152396</v>
      </c>
    </row>
    <row r="61" spans="1:17" x14ac:dyDescent="0.25">
      <c r="A61" s="57" t="s">
        <v>61</v>
      </c>
      <c r="B61" s="35">
        <f>CHI!B$52</f>
        <v>483.88162507390791</v>
      </c>
      <c r="C61" s="35">
        <f>CHI!C$52</f>
        <v>473.04052010504637</v>
      </c>
      <c r="D61" s="35">
        <f>CHI!D$52</f>
        <v>512.67212366264494</v>
      </c>
      <c r="E61" s="35">
        <f>CHI!E$52</f>
        <v>447.449707353637</v>
      </c>
      <c r="F61" s="35">
        <f>CHI!F$52</f>
        <v>402.82718116304915</v>
      </c>
      <c r="G61" s="35">
        <f>CHI!G$52</f>
        <v>422.68883081665035</v>
      </c>
      <c r="H61" s="35">
        <f>CHI!H$52</f>
        <v>335.16998619359981</v>
      </c>
      <c r="I61" s="35">
        <f>CHI!I$52</f>
        <v>354.79854622853134</v>
      </c>
      <c r="J61" s="35">
        <f>CHI!J$52</f>
        <v>453.74084416027131</v>
      </c>
      <c r="K61" s="35">
        <f>CHI!K$52</f>
        <v>300.47022394847295</v>
      </c>
      <c r="L61" s="35">
        <f>CHI!L$52</f>
        <v>282.96424104366207</v>
      </c>
      <c r="M61" s="35">
        <f>CHI!M$52</f>
        <v>279.89370920067023</v>
      </c>
      <c r="N61" s="35">
        <f>CHI!N$52</f>
        <v>296.84631658080025</v>
      </c>
      <c r="O61" s="35">
        <f>CHI!O$52</f>
        <v>186.72714407307953</v>
      </c>
      <c r="P61" s="35">
        <f>CHI!P$52</f>
        <v>98.325709250193498</v>
      </c>
      <c r="Q61" s="35">
        <f>CHI!Q$52</f>
        <v>272.63859418615755</v>
      </c>
    </row>
    <row r="62" spans="1:17" x14ac:dyDescent="0.25">
      <c r="A62" s="57" t="s">
        <v>40</v>
      </c>
      <c r="B62" s="35">
        <f>CHI!B$53</f>
        <v>122.60239870754681</v>
      </c>
      <c r="C62" s="35">
        <f>CHI!C$53</f>
        <v>121.45722205861063</v>
      </c>
      <c r="D62" s="35">
        <f>CHI!D$53</f>
        <v>137.08841474394717</v>
      </c>
      <c r="E62" s="35">
        <f>CHI!E$53</f>
        <v>80.780940807579441</v>
      </c>
      <c r="F62" s="35">
        <f>CHI!F$53</f>
        <v>59.717892158489924</v>
      </c>
      <c r="G62" s="35">
        <f>CHI!G$53</f>
        <v>76.407699020864712</v>
      </c>
      <c r="H62" s="35">
        <f>CHI!H$53</f>
        <v>77.22901188383797</v>
      </c>
      <c r="I62" s="35">
        <f>CHI!I$53</f>
        <v>79.326917851095757</v>
      </c>
      <c r="J62" s="35">
        <f>CHI!J$53</f>
        <v>49.31973965416767</v>
      </c>
      <c r="K62" s="35">
        <f>CHI!K$53</f>
        <v>43.791862416011547</v>
      </c>
      <c r="L62" s="35">
        <f>CHI!L$53</f>
        <v>49.172689921508962</v>
      </c>
      <c r="M62" s="35">
        <f>CHI!M$53</f>
        <v>42.802136504018904</v>
      </c>
      <c r="N62" s="35">
        <f>CHI!N$53</f>
        <v>121.78985563827709</v>
      </c>
      <c r="O62" s="35">
        <f>CHI!O$53</f>
        <v>108.11469166881092</v>
      </c>
      <c r="P62" s="35">
        <f>CHI!P$53</f>
        <v>172.64097405672402</v>
      </c>
      <c r="Q62" s="35">
        <f>CHI!Q$53</f>
        <v>79.02176725189274</v>
      </c>
    </row>
    <row r="63" spans="1:17" x14ac:dyDescent="0.25">
      <c r="A63" s="57" t="s">
        <v>39</v>
      </c>
      <c r="B63" s="35">
        <f>CHI!B$54</f>
        <v>2.8523032043455538</v>
      </c>
      <c r="C63" s="35">
        <f>CHI!C$54</f>
        <v>2.964147836342923</v>
      </c>
      <c r="D63" s="35">
        <f>CHI!D$54</f>
        <v>2.7690915934078788</v>
      </c>
      <c r="E63" s="35">
        <f>CHI!E$54</f>
        <v>2.1925818387835712</v>
      </c>
      <c r="F63" s="35">
        <f>CHI!F$54</f>
        <v>1.4388566784609103</v>
      </c>
      <c r="G63" s="35">
        <f>CHI!G$54</f>
        <v>1.8349800141703163</v>
      </c>
      <c r="H63" s="35">
        <f>CHI!H$54</f>
        <v>1.6389919225623748</v>
      </c>
      <c r="I63" s="35">
        <f>CHI!I$54</f>
        <v>1.7545559203729855</v>
      </c>
      <c r="J63" s="35">
        <f>CHI!J$54</f>
        <v>1.9878761855609557</v>
      </c>
      <c r="K63" s="35">
        <f>CHI!K$54</f>
        <v>2.6521036355155223</v>
      </c>
      <c r="L63" s="35">
        <f>CHI!L$54</f>
        <v>2.4139264125409317</v>
      </c>
      <c r="M63" s="35">
        <f>CHI!M$54</f>
        <v>1.9321264903112929</v>
      </c>
      <c r="N63" s="35">
        <f>CHI!N$54</f>
        <v>2.8557364642766134</v>
      </c>
      <c r="O63" s="35">
        <f>CHI!O$54</f>
        <v>0.34639526024764383</v>
      </c>
      <c r="P63" s="35">
        <f>CHI!P$54</f>
        <v>0.9081863231490459</v>
      </c>
      <c r="Q63" s="35">
        <f>CHI!Q$54</f>
        <v>0.72965913347365252</v>
      </c>
    </row>
    <row r="64" spans="1:17" x14ac:dyDescent="0.25">
      <c r="A64" s="58" t="s">
        <v>10</v>
      </c>
      <c r="B64" s="37">
        <f>NMM!B$50</f>
        <v>716.64387157455997</v>
      </c>
      <c r="C64" s="37">
        <f>NMM!C$50</f>
        <v>555.77861000000007</v>
      </c>
      <c r="D64" s="37">
        <f>NMM!D$50</f>
        <v>501.05628999999988</v>
      </c>
      <c r="E64" s="37">
        <f>NMM!E$50</f>
        <v>480.87394000000006</v>
      </c>
      <c r="F64" s="37">
        <f>NMM!F$50</f>
        <v>409.71974</v>
      </c>
      <c r="G64" s="37">
        <f>NMM!G$50</f>
        <v>498.53339615917469</v>
      </c>
      <c r="H64" s="37">
        <f>NMM!H$50</f>
        <v>461.66654000000005</v>
      </c>
      <c r="I64" s="37">
        <f>NMM!I$50</f>
        <v>498.30390000000006</v>
      </c>
      <c r="J64" s="37">
        <f>NMM!J$50</f>
        <v>458.33737999999994</v>
      </c>
      <c r="K64" s="37">
        <f>NMM!K$50</f>
        <v>375.63319999999993</v>
      </c>
      <c r="L64" s="37">
        <f>NMM!L$50</f>
        <v>376.09286621434273</v>
      </c>
      <c r="M64" s="37">
        <f>NMM!M$50</f>
        <v>400.32657223288834</v>
      </c>
      <c r="N64" s="37">
        <f>NMM!N$50</f>
        <v>344.72919298724833</v>
      </c>
      <c r="O64" s="37">
        <f>NMM!O$50</f>
        <v>390.01716784284372</v>
      </c>
      <c r="P64" s="37">
        <f>NMM!P$50</f>
        <v>427.0522842279621</v>
      </c>
      <c r="Q64" s="37">
        <f>NMM!Q$50</f>
        <v>438.28780810048829</v>
      </c>
    </row>
    <row r="65" spans="1:17" x14ac:dyDescent="0.25">
      <c r="A65" s="57" t="s">
        <v>38</v>
      </c>
      <c r="B65" s="35">
        <f>NMM!B$51</f>
        <v>392.80500000000001</v>
      </c>
      <c r="C65" s="35">
        <f>NMM!C$51</f>
        <v>319.84019514272353</v>
      </c>
      <c r="D65" s="35">
        <f>NMM!D$51</f>
        <v>311.1465781567515</v>
      </c>
      <c r="E65" s="35">
        <f>NMM!E$51</f>
        <v>306.62436524316382</v>
      </c>
      <c r="F65" s="35">
        <f>NMM!F$51</f>
        <v>277.38169351798541</v>
      </c>
      <c r="G65" s="35">
        <f>NMM!G$51</f>
        <v>334.79647451870926</v>
      </c>
      <c r="H65" s="35">
        <f>NMM!H$51</f>
        <v>319.17643744924982</v>
      </c>
      <c r="I65" s="35">
        <f>NMM!I$51</f>
        <v>333.51227344918294</v>
      </c>
      <c r="J65" s="35">
        <f>NMM!J$51</f>
        <v>320.46765797389952</v>
      </c>
      <c r="K65" s="35">
        <f>NMM!K$51</f>
        <v>262.35118680699452</v>
      </c>
      <c r="L65" s="35">
        <f>NMM!L$51</f>
        <v>247.97439215715454</v>
      </c>
      <c r="M65" s="35">
        <f>NMM!M$51</f>
        <v>271.16779113730263</v>
      </c>
      <c r="N65" s="35">
        <f>NMM!N$51</f>
        <v>241.04541482904847</v>
      </c>
      <c r="O65" s="35">
        <f>NMM!O$51</f>
        <v>301.26065904627546</v>
      </c>
      <c r="P65" s="35">
        <f>NMM!P$51</f>
        <v>315.84653994931494</v>
      </c>
      <c r="Q65" s="35">
        <f>NMM!Q$51</f>
        <v>322.21559717982882</v>
      </c>
    </row>
    <row r="66" spans="1:17" x14ac:dyDescent="0.25">
      <c r="A66" s="57" t="s">
        <v>37</v>
      </c>
      <c r="B66" s="35">
        <f>NMM!B$52</f>
        <v>152.40829562153783</v>
      </c>
      <c r="C66" s="35">
        <f>NMM!C$52</f>
        <v>105.26868703884264</v>
      </c>
      <c r="D66" s="35">
        <f>NMM!D$52</f>
        <v>69.696750416399638</v>
      </c>
      <c r="E66" s="35">
        <f>NMM!E$52</f>
        <v>59.22372627277322</v>
      </c>
      <c r="F66" s="35">
        <f>NMM!F$52</f>
        <v>29.584612471298108</v>
      </c>
      <c r="G66" s="35">
        <f>NMM!G$52</f>
        <v>46.877879811459749</v>
      </c>
      <c r="H66" s="35">
        <f>NMM!H$52</f>
        <v>32.327824306187601</v>
      </c>
      <c r="I66" s="35">
        <f>NMM!I$52</f>
        <v>49.620463782101673</v>
      </c>
      <c r="J66" s="35">
        <f>NMM!J$52</f>
        <v>46.435392945815835</v>
      </c>
      <c r="K66" s="35">
        <f>NMM!K$52</f>
        <v>30.512882471888584</v>
      </c>
      <c r="L66" s="35">
        <f>NMM!L$52</f>
        <v>52.570267883772672</v>
      </c>
      <c r="M66" s="35">
        <f>NMM!M$52</f>
        <v>51.548600605338976</v>
      </c>
      <c r="N66" s="35">
        <f>NMM!N$52</f>
        <v>45.411255183519827</v>
      </c>
      <c r="O66" s="35">
        <f>NMM!O$52</f>
        <v>15.215726813338232</v>
      </c>
      <c r="P66" s="35">
        <f>NMM!P$52</f>
        <v>54.00208386797199</v>
      </c>
      <c r="Q66" s="35">
        <f>NMM!Q$52</f>
        <v>51.789908383260155</v>
      </c>
    </row>
    <row r="67" spans="1:17" x14ac:dyDescent="0.25">
      <c r="A67" s="57" t="s">
        <v>57</v>
      </c>
      <c r="B67" s="35">
        <f>NMM!B$53</f>
        <v>171.43057595302216</v>
      </c>
      <c r="C67" s="35">
        <f>NMM!C$53</f>
        <v>130.66972781843396</v>
      </c>
      <c r="D67" s="35">
        <f>NMM!D$53</f>
        <v>120.21296142684874</v>
      </c>
      <c r="E67" s="35">
        <f>NMM!E$53</f>
        <v>115.02584848406302</v>
      </c>
      <c r="F67" s="35">
        <f>NMM!F$53</f>
        <v>102.75343401071652</v>
      </c>
      <c r="G67" s="35">
        <f>NMM!G$53</f>
        <v>116.85904182900569</v>
      </c>
      <c r="H67" s="35">
        <f>NMM!H$53</f>
        <v>110.16227824456266</v>
      </c>
      <c r="I67" s="35">
        <f>NMM!I$53</f>
        <v>115.17116276871542</v>
      </c>
      <c r="J67" s="35">
        <f>NMM!J$53</f>
        <v>91.434329080284527</v>
      </c>
      <c r="K67" s="35">
        <f>NMM!K$53</f>
        <v>82.769130721116824</v>
      </c>
      <c r="L67" s="35">
        <f>NMM!L$53</f>
        <v>75.54820617341548</v>
      </c>
      <c r="M67" s="35">
        <f>NMM!M$53</f>
        <v>77.610180490246762</v>
      </c>
      <c r="N67" s="35">
        <f>NMM!N$53</f>
        <v>58.272522974680058</v>
      </c>
      <c r="O67" s="35">
        <f>NMM!O$53</f>
        <v>73.540781983230048</v>
      </c>
      <c r="P67" s="35">
        <f>NMM!P$53</f>
        <v>57.203660410675198</v>
      </c>
      <c r="Q67" s="35">
        <f>NMM!Q$53</f>
        <v>64.282302537399318</v>
      </c>
    </row>
    <row r="68" spans="1:17" x14ac:dyDescent="0.25">
      <c r="A68" s="58" t="s">
        <v>9</v>
      </c>
      <c r="B68" s="37">
        <f>PPA!B$51</f>
        <v>226.99446512058918</v>
      </c>
      <c r="C68" s="37">
        <f>PPA!C$51</f>
        <v>435.87291999999997</v>
      </c>
      <c r="D68" s="37">
        <f>PPA!D$51</f>
        <v>425.55042999999995</v>
      </c>
      <c r="E68" s="37">
        <f>PPA!E$51</f>
        <v>480.52818000000002</v>
      </c>
      <c r="F68" s="37">
        <f>PPA!F$51</f>
        <v>488.14147000000008</v>
      </c>
      <c r="G68" s="37">
        <f>PPA!G$51</f>
        <v>486.01746419037022</v>
      </c>
      <c r="H68" s="37">
        <f>PPA!H$51</f>
        <v>513.73384999999996</v>
      </c>
      <c r="I68" s="37">
        <f>PPA!I$51</f>
        <v>565.33030000000008</v>
      </c>
      <c r="J68" s="37">
        <f>PPA!J$51</f>
        <v>553.00345000000004</v>
      </c>
      <c r="K68" s="37">
        <f>PPA!K$51</f>
        <v>632.00760999999989</v>
      </c>
      <c r="L68" s="37">
        <f>PPA!L$51</f>
        <v>530.42293223699426</v>
      </c>
      <c r="M68" s="37">
        <f>PPA!M$51</f>
        <v>500.52787806250558</v>
      </c>
      <c r="N68" s="37">
        <f>PPA!N$51</f>
        <v>427.48529966034198</v>
      </c>
      <c r="O68" s="37">
        <f>PPA!O$51</f>
        <v>431.12757605969512</v>
      </c>
      <c r="P68" s="37">
        <f>PPA!P$51</f>
        <v>443.20028161483458</v>
      </c>
      <c r="Q68" s="37">
        <f>PPA!Q$51</f>
        <v>527.50458434821905</v>
      </c>
    </row>
    <row r="69" spans="1:17" x14ac:dyDescent="0.25">
      <c r="A69" s="57" t="s">
        <v>35</v>
      </c>
      <c r="B69" s="35">
        <f>PPA!B$52</f>
        <v>93.017001568550299</v>
      </c>
      <c r="C69" s="35">
        <f>PPA!C$52</f>
        <v>182.05157948103894</v>
      </c>
      <c r="D69" s="35">
        <f>PPA!D$52</f>
        <v>170.56830547734077</v>
      </c>
      <c r="E69" s="35">
        <f>PPA!E$52</f>
        <v>205.06833753327533</v>
      </c>
      <c r="F69" s="35">
        <f>PPA!F$52</f>
        <v>198.75015648652771</v>
      </c>
      <c r="G69" s="35">
        <f>PPA!G$52</f>
        <v>218.4106864611106</v>
      </c>
      <c r="H69" s="35">
        <f>PPA!H$52</f>
        <v>222.08320679008733</v>
      </c>
      <c r="I69" s="35">
        <f>PPA!I$52</f>
        <v>240.35297705581124</v>
      </c>
      <c r="J69" s="35">
        <f>PPA!J$52</f>
        <v>234.49319973447874</v>
      </c>
      <c r="K69" s="35">
        <f>PPA!K$52</f>
        <v>267.75640331133064</v>
      </c>
      <c r="L69" s="35">
        <f>PPA!L$52</f>
        <v>235.09663266338177</v>
      </c>
      <c r="M69" s="35">
        <f>PPA!M$52</f>
        <v>234.65922524999147</v>
      </c>
      <c r="N69" s="35">
        <f>PPA!N$52</f>
        <v>201.85962228653119</v>
      </c>
      <c r="O69" s="35">
        <f>PPA!O$52</f>
        <v>197.87607906954975</v>
      </c>
      <c r="P69" s="35">
        <f>PPA!P$52</f>
        <v>206.52511929139504</v>
      </c>
      <c r="Q69" s="35">
        <f>PPA!Q$52</f>
        <v>233.95076763183965</v>
      </c>
    </row>
    <row r="70" spans="1:17" x14ac:dyDescent="0.25">
      <c r="A70" s="57" t="s">
        <v>56</v>
      </c>
      <c r="B70" s="35">
        <f>PPA!B$53</f>
        <v>130.56303337694345</v>
      </c>
      <c r="C70" s="35">
        <f>PPA!C$53</f>
        <v>247.31395229083594</v>
      </c>
      <c r="D70" s="35">
        <f>PPA!D$53</f>
        <v>246.64835533848105</v>
      </c>
      <c r="E70" s="35">
        <f>PPA!E$53</f>
        <v>266.22126089196286</v>
      </c>
      <c r="F70" s="35">
        <f>PPA!F$53</f>
        <v>281.40173400816695</v>
      </c>
      <c r="G70" s="35">
        <f>PPA!G$53</f>
        <v>260.52322119223987</v>
      </c>
      <c r="H70" s="35">
        <f>PPA!H$53</f>
        <v>284.01380072164733</v>
      </c>
      <c r="I70" s="35">
        <f>PPA!I$53</f>
        <v>316.8606455253842</v>
      </c>
      <c r="J70" s="35">
        <f>PPA!J$53</f>
        <v>309.7022110221447</v>
      </c>
      <c r="K70" s="35">
        <f>PPA!K$53</f>
        <v>355.77835846828117</v>
      </c>
      <c r="L70" s="35">
        <f>PPA!L$53</f>
        <v>286.01496796360829</v>
      </c>
      <c r="M70" s="35">
        <f>PPA!M$53</f>
        <v>258.07607943636469</v>
      </c>
      <c r="N70" s="35">
        <f>PPA!N$53</f>
        <v>219.14618986902767</v>
      </c>
      <c r="O70" s="35">
        <f>PPA!O$53</f>
        <v>226.71504647213942</v>
      </c>
      <c r="P70" s="35">
        <f>PPA!P$53</f>
        <v>229.92165237397379</v>
      </c>
      <c r="Q70" s="35">
        <f>PPA!Q$53</f>
        <v>286.14456022768132</v>
      </c>
    </row>
    <row r="71" spans="1:17" x14ac:dyDescent="0.25">
      <c r="A71" s="57" t="s">
        <v>55</v>
      </c>
      <c r="B71" s="35">
        <f>PPA!B$54</f>
        <v>3.4144301750954176</v>
      </c>
      <c r="C71" s="35">
        <f>PPA!C$54</f>
        <v>6.5073882281250714</v>
      </c>
      <c r="D71" s="35">
        <f>PPA!D$54</f>
        <v>8.3337691841781396</v>
      </c>
      <c r="E71" s="35">
        <f>PPA!E$54</f>
        <v>9.2385815747618185</v>
      </c>
      <c r="F71" s="35">
        <f>PPA!F$54</f>
        <v>7.9895795053054206</v>
      </c>
      <c r="G71" s="35">
        <f>PPA!G$54</f>
        <v>7.08355653701972</v>
      </c>
      <c r="H71" s="35">
        <f>PPA!H$54</f>
        <v>7.6368424882652786</v>
      </c>
      <c r="I71" s="35">
        <f>PPA!I$54</f>
        <v>8.1166774188046364</v>
      </c>
      <c r="J71" s="35">
        <f>PPA!J$54</f>
        <v>8.808039243376621</v>
      </c>
      <c r="K71" s="35">
        <f>PPA!K$54</f>
        <v>8.4728482203881015</v>
      </c>
      <c r="L71" s="35">
        <f>PPA!L$54</f>
        <v>9.3113316100042809</v>
      </c>
      <c r="M71" s="35">
        <f>PPA!M$54</f>
        <v>7.7925733761494316</v>
      </c>
      <c r="N71" s="35">
        <f>PPA!N$54</f>
        <v>6.4794875047831324</v>
      </c>
      <c r="O71" s="35">
        <f>PPA!O$54</f>
        <v>6.5364505180059442</v>
      </c>
      <c r="P71" s="35">
        <f>PPA!P$54</f>
        <v>6.7535099494657755</v>
      </c>
      <c r="Q71" s="35">
        <f>PPA!Q$54</f>
        <v>7.4092564886981149</v>
      </c>
    </row>
    <row r="72" spans="1:17" x14ac:dyDescent="0.25">
      <c r="A72" s="56" t="s">
        <v>54</v>
      </c>
      <c r="B72" s="36">
        <f>FBT!B$12</f>
        <v>195.39715026656569</v>
      </c>
      <c r="C72" s="36">
        <f>FBT!C$12</f>
        <v>212.18653999999998</v>
      </c>
      <c r="D72" s="36">
        <f>FBT!D$12</f>
        <v>292.86802</v>
      </c>
      <c r="E72" s="36">
        <f>FBT!E$12</f>
        <v>236.1018</v>
      </c>
      <c r="F72" s="36">
        <f>FBT!F$12</f>
        <v>200.66272000000004</v>
      </c>
      <c r="G72" s="36">
        <f>FBT!G$12</f>
        <v>212.4280076913488</v>
      </c>
      <c r="H72" s="36">
        <f>FBT!H$12</f>
        <v>187.50781000000001</v>
      </c>
      <c r="I72" s="36">
        <f>FBT!I$12</f>
        <v>179.98334</v>
      </c>
      <c r="J72" s="36">
        <f>FBT!J$12</f>
        <v>156.28751</v>
      </c>
      <c r="K72" s="36">
        <f>FBT!K$12</f>
        <v>137.87717000000001</v>
      </c>
      <c r="L72" s="36">
        <f>FBT!L$12</f>
        <v>120.42671860123605</v>
      </c>
      <c r="M72" s="36">
        <f>FBT!M$12</f>
        <v>120.90282160310284</v>
      </c>
      <c r="N72" s="36">
        <f>FBT!N$12</f>
        <v>141.10938294432614</v>
      </c>
      <c r="O72" s="36">
        <f>FBT!O$12</f>
        <v>136.48677591677324</v>
      </c>
      <c r="P72" s="36">
        <f>FBT!P$12</f>
        <v>135.12989049556177</v>
      </c>
      <c r="Q72" s="36">
        <f>FBT!Q$12</f>
        <v>132.67750660061142</v>
      </c>
    </row>
    <row r="73" spans="1:17" x14ac:dyDescent="0.25">
      <c r="A73" s="21" t="s">
        <v>53</v>
      </c>
      <c r="B73" s="35">
        <f>TRE!B$12</f>
        <v>84.191512166632108</v>
      </c>
      <c r="C73" s="35">
        <f>TRE!C$12</f>
        <v>70.788930000000008</v>
      </c>
      <c r="D73" s="35">
        <f>TRE!D$12</f>
        <v>59.695900000000009</v>
      </c>
      <c r="E73" s="35">
        <f>TRE!E$12</f>
        <v>78.702119999999994</v>
      </c>
      <c r="F73" s="35">
        <f>TRE!F$12</f>
        <v>72.293409999999994</v>
      </c>
      <c r="G73" s="35">
        <f>TRE!G$12</f>
        <v>75.235784968810478</v>
      </c>
      <c r="H73" s="35">
        <f>TRE!H$12</f>
        <v>114.3048</v>
      </c>
      <c r="I73" s="35">
        <f>TRE!I$12</f>
        <v>133.08832000000001</v>
      </c>
      <c r="J73" s="35">
        <f>TRE!J$12</f>
        <v>129.18689000000001</v>
      </c>
      <c r="K73" s="35">
        <f>TRE!K$12</f>
        <v>115.59455</v>
      </c>
      <c r="L73" s="35">
        <f>TRE!L$12</f>
        <v>130.2421236119192</v>
      </c>
      <c r="M73" s="35">
        <f>TRE!M$12</f>
        <v>144.94049345985175</v>
      </c>
      <c r="N73" s="35">
        <f>TRE!N$12</f>
        <v>162.34424478716471</v>
      </c>
      <c r="O73" s="35">
        <f>TRE!O$12</f>
        <v>159.5966442363146</v>
      </c>
      <c r="P73" s="35">
        <f>TRE!P$12</f>
        <v>199.39508803897684</v>
      </c>
      <c r="Q73" s="35">
        <f>TRE!Q$12</f>
        <v>161.19535674696976</v>
      </c>
    </row>
    <row r="74" spans="1:17" x14ac:dyDescent="0.25">
      <c r="A74" s="21" t="s">
        <v>52</v>
      </c>
      <c r="B74" s="35">
        <f>MAE!B$12</f>
        <v>172.63245845127653</v>
      </c>
      <c r="C74" s="35">
        <f>MAE!C$12</f>
        <v>168.517</v>
      </c>
      <c r="D74" s="35">
        <f>MAE!D$12</f>
        <v>172.51123999999999</v>
      </c>
      <c r="E74" s="35">
        <f>MAE!E$12</f>
        <v>193.69448999999997</v>
      </c>
      <c r="F74" s="35">
        <f>MAE!F$12</f>
        <v>140.29560000000001</v>
      </c>
      <c r="G74" s="35">
        <f>MAE!G$12</f>
        <v>151.40405398520923</v>
      </c>
      <c r="H74" s="35">
        <f>MAE!H$12</f>
        <v>161.40593999999999</v>
      </c>
      <c r="I74" s="35">
        <f>MAE!I$12</f>
        <v>175.68754000000001</v>
      </c>
      <c r="J74" s="35">
        <f>MAE!J$12</f>
        <v>206.08461999999997</v>
      </c>
      <c r="K74" s="35">
        <f>MAE!K$12</f>
        <v>145.68523000000002</v>
      </c>
      <c r="L74" s="35">
        <f>MAE!L$12</f>
        <v>176.55699040029683</v>
      </c>
      <c r="M74" s="35">
        <f>MAE!M$12</f>
        <v>178.10213892797256</v>
      </c>
      <c r="N74" s="35">
        <f>MAE!N$12</f>
        <v>178.17991850920237</v>
      </c>
      <c r="O74" s="35">
        <f>MAE!O$12</f>
        <v>186.82729408660762</v>
      </c>
      <c r="P74" s="35">
        <f>MAE!P$12</f>
        <v>201.41542805130138</v>
      </c>
      <c r="Q74" s="35">
        <f>MAE!Q$12</f>
        <v>210.08728061083707</v>
      </c>
    </row>
    <row r="75" spans="1:17" x14ac:dyDescent="0.25">
      <c r="A75" s="21" t="s">
        <v>51</v>
      </c>
      <c r="B75" s="35">
        <f>TEL!B$12</f>
        <v>88.708086952473366</v>
      </c>
      <c r="C75" s="35">
        <f>TEL!C$12</f>
        <v>61.789279999999998</v>
      </c>
      <c r="D75" s="35">
        <f>TEL!D$12</f>
        <v>69.098350000000011</v>
      </c>
      <c r="E75" s="35">
        <f>TEL!E$12</f>
        <v>70.199070000000006</v>
      </c>
      <c r="F75" s="35">
        <f>TEL!F$12</f>
        <v>79.795940000000002</v>
      </c>
      <c r="G75" s="35">
        <f>TEL!G$12</f>
        <v>65.969363059021674</v>
      </c>
      <c r="H75" s="35">
        <f>TEL!H$12</f>
        <v>48.299140000000001</v>
      </c>
      <c r="I75" s="35">
        <f>TEL!I$12</f>
        <v>42.896590000000003</v>
      </c>
      <c r="J75" s="35">
        <f>TEL!J$12</f>
        <v>39.298180000000002</v>
      </c>
      <c r="K75" s="35">
        <f>TEL!K$12</f>
        <v>31.195</v>
      </c>
      <c r="L75" s="35">
        <f>TEL!L$12</f>
        <v>41.750389474903756</v>
      </c>
      <c r="M75" s="35">
        <f>TEL!M$12</f>
        <v>49.321004520599786</v>
      </c>
      <c r="N75" s="35">
        <f>TEL!N$12</f>
        <v>34.967529585420223</v>
      </c>
      <c r="O75" s="35">
        <f>TEL!O$12</f>
        <v>28.375002475142523</v>
      </c>
      <c r="P75" s="35">
        <f>TEL!P$12</f>
        <v>37.474639718018992</v>
      </c>
      <c r="Q75" s="35">
        <f>TEL!Q$12</f>
        <v>27.992191467752921</v>
      </c>
    </row>
    <row r="76" spans="1:17" x14ac:dyDescent="0.25">
      <c r="A76" s="21" t="s">
        <v>50</v>
      </c>
      <c r="B76" s="35">
        <f>WWP!B$12</f>
        <v>31.976268190024488</v>
      </c>
      <c r="C76" s="35">
        <f>WWP!C$12</f>
        <v>43.208939999999998</v>
      </c>
      <c r="D76" s="35">
        <f>WWP!D$12</f>
        <v>39.516139999999993</v>
      </c>
      <c r="E76" s="35">
        <f>WWP!E$12</f>
        <v>61.505070000000003</v>
      </c>
      <c r="F76" s="35">
        <f>WWP!F$12</f>
        <v>52.821550000000002</v>
      </c>
      <c r="G76" s="35">
        <f>WWP!G$12</f>
        <v>49.130943500224497</v>
      </c>
      <c r="H76" s="35">
        <f>WWP!H$12</f>
        <v>53.593330000000002</v>
      </c>
      <c r="I76" s="35">
        <f>WWP!I$12</f>
        <v>53.813610000000004</v>
      </c>
      <c r="J76" s="35">
        <f>WWP!J$12</f>
        <v>69.327299999999994</v>
      </c>
      <c r="K76" s="35">
        <f>WWP!K$12</f>
        <v>69.594149999999999</v>
      </c>
      <c r="L76" s="35">
        <f>WWP!L$12</f>
        <v>61.597040288739038</v>
      </c>
      <c r="M76" s="35">
        <f>WWP!M$12</f>
        <v>63.577578346865153</v>
      </c>
      <c r="N76" s="35">
        <f>WWP!N$12</f>
        <v>61.192245777628472</v>
      </c>
      <c r="O76" s="35">
        <f>WWP!O$12</f>
        <v>40.438036848513534</v>
      </c>
      <c r="P76" s="35">
        <f>WWP!P$12</f>
        <v>42.82482381086929</v>
      </c>
      <c r="Q76" s="35">
        <f>WWP!Q$12</f>
        <v>56.345523295952482</v>
      </c>
    </row>
    <row r="77" spans="1:17" x14ac:dyDescent="0.25">
      <c r="A77" s="47" t="s">
        <v>49</v>
      </c>
      <c r="B77" s="34">
        <f>OIS!B$12</f>
        <v>326.44955863761493</v>
      </c>
      <c r="C77" s="34">
        <f>OIS!C$12</f>
        <v>227.97000000000003</v>
      </c>
      <c r="D77" s="34">
        <f>OIS!D$12</f>
        <v>247.69305</v>
      </c>
      <c r="E77" s="34">
        <f>OIS!E$12</f>
        <v>234.12372999999999</v>
      </c>
      <c r="F77" s="34">
        <f>OIS!F$12</f>
        <v>216.70590999999999</v>
      </c>
      <c r="G77" s="34">
        <f>OIS!G$12</f>
        <v>271.86430495616196</v>
      </c>
      <c r="H77" s="34">
        <f>OIS!H$12</f>
        <v>230.48596000000001</v>
      </c>
      <c r="I77" s="34">
        <f>OIS!I$12</f>
        <v>226.10689000000002</v>
      </c>
      <c r="J77" s="34">
        <f>OIS!J$12</f>
        <v>211.26271</v>
      </c>
      <c r="K77" s="34">
        <f>OIS!K$12</f>
        <v>178.73728999999997</v>
      </c>
      <c r="L77" s="34">
        <f>OIS!L$12</f>
        <v>193.02791731627428</v>
      </c>
      <c r="M77" s="34">
        <f>OIS!M$12</f>
        <v>208.89620157997206</v>
      </c>
      <c r="N77" s="34">
        <f>OIS!N$12</f>
        <v>179.09029993392591</v>
      </c>
      <c r="O77" s="34">
        <f>OIS!O$12</f>
        <v>150.88334053385364</v>
      </c>
      <c r="P77" s="34">
        <f>OIS!P$12</f>
        <v>176.40962415323111</v>
      </c>
      <c r="Q77" s="34">
        <f>OIS!Q$12</f>
        <v>172.51249355679977</v>
      </c>
    </row>
    <row r="78" spans="1:17" x14ac:dyDescent="0.25">
      <c r="A78" s="40"/>
      <c r="B78" s="32"/>
      <c r="C78" s="32"/>
      <c r="D78" s="32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</row>
    <row r="79" spans="1:17" x14ac:dyDescent="0.25">
      <c r="A79" s="31" t="s">
        <v>70</v>
      </c>
      <c r="B79" s="46"/>
      <c r="C79" s="46"/>
      <c r="D79" s="46"/>
      <c r="E79" s="46"/>
      <c r="F79" s="46"/>
      <c r="G79" s="46"/>
      <c r="H79" s="46"/>
      <c r="I79" s="46"/>
      <c r="J79" s="46"/>
      <c r="K79" s="46"/>
      <c r="L79" s="46"/>
      <c r="M79" s="46"/>
      <c r="N79" s="46"/>
      <c r="O79" s="46"/>
      <c r="P79" s="46"/>
      <c r="Q79" s="46"/>
    </row>
    <row r="80" spans="1:17" x14ac:dyDescent="0.25">
      <c r="A80" s="50" t="s">
        <v>69</v>
      </c>
      <c r="B80" s="38">
        <v>1295.9259795019368</v>
      </c>
      <c r="C80" s="38">
        <v>1200.2380200000002</v>
      </c>
      <c r="D80" s="38">
        <v>1240.2761299999995</v>
      </c>
      <c r="E80" s="38">
        <v>1223.5835600000003</v>
      </c>
      <c r="F80" s="38">
        <v>1259.2661999999998</v>
      </c>
      <c r="G80" s="38">
        <v>1217.8268643485449</v>
      </c>
      <c r="H80" s="38">
        <v>1214.5696800000003</v>
      </c>
      <c r="I80" s="38">
        <v>1248.9782</v>
      </c>
      <c r="J80" s="38">
        <v>1226.8789100000001</v>
      </c>
      <c r="K80" s="38">
        <v>1142.4620799999989</v>
      </c>
      <c r="L80" s="38">
        <v>1013.3473936712392</v>
      </c>
      <c r="M80" s="38">
        <v>1190.5880292365318</v>
      </c>
      <c r="N80" s="38">
        <v>916.72489177148748</v>
      </c>
      <c r="O80" s="38">
        <v>1009.4023335876013</v>
      </c>
      <c r="P80" s="38">
        <v>886.51102350789711</v>
      </c>
      <c r="Q80" s="38">
        <v>1004.421552754458</v>
      </c>
    </row>
    <row r="81" spans="1:17" x14ac:dyDescent="0.25">
      <c r="A81" s="55" t="s">
        <v>33</v>
      </c>
      <c r="B81" s="54">
        <v>34.7281933696379</v>
      </c>
      <c r="C81" s="54">
        <v>42.20168000000001</v>
      </c>
      <c r="D81" s="54">
        <v>38.799600000000055</v>
      </c>
      <c r="E81" s="54">
        <v>36.097510000000057</v>
      </c>
      <c r="F81" s="54">
        <v>36.800240000000031</v>
      </c>
      <c r="G81" s="54">
        <v>36.758372842595236</v>
      </c>
      <c r="H81" s="54">
        <v>42.405130000000383</v>
      </c>
      <c r="I81" s="54">
        <v>49.199369999999881</v>
      </c>
      <c r="J81" s="54">
        <v>52.783750000000182</v>
      </c>
      <c r="K81" s="54">
        <v>43.301799999998707</v>
      </c>
      <c r="L81" s="54">
        <v>51.017483519633096</v>
      </c>
      <c r="M81" s="54">
        <v>56.517645285543551</v>
      </c>
      <c r="N81" s="54">
        <v>56.000918164902799</v>
      </c>
      <c r="O81" s="54">
        <v>50.904186821357278</v>
      </c>
      <c r="P81" s="54">
        <v>47.509493828243663</v>
      </c>
      <c r="Q81" s="54">
        <v>43.016123113412206</v>
      </c>
    </row>
    <row r="82" spans="1:17" x14ac:dyDescent="0.25">
      <c r="A82" s="52" t="s">
        <v>32</v>
      </c>
      <c r="B82" s="51">
        <v>1261.1977861322989</v>
      </c>
      <c r="C82" s="51">
        <v>805.22856999999976</v>
      </c>
      <c r="D82" s="51">
        <v>855.07767999999987</v>
      </c>
      <c r="E82" s="51">
        <v>877.08670999999981</v>
      </c>
      <c r="F82" s="51">
        <v>865.76622999999995</v>
      </c>
      <c r="G82" s="51">
        <v>795.64218890268739</v>
      </c>
      <c r="H82" s="51">
        <v>851.16605000000015</v>
      </c>
      <c r="I82" s="51">
        <v>872.6798399999999</v>
      </c>
      <c r="J82" s="51">
        <v>882.5936999999999</v>
      </c>
      <c r="K82" s="51">
        <v>835.47281999999996</v>
      </c>
      <c r="L82" s="51">
        <v>752.19214090004402</v>
      </c>
      <c r="M82" s="51">
        <v>751.09627011258488</v>
      </c>
      <c r="N82" s="51">
        <v>540.8375961703116</v>
      </c>
      <c r="O82" s="51">
        <v>567.81972716559301</v>
      </c>
      <c r="P82" s="51">
        <v>552.00491545500131</v>
      </c>
      <c r="Q82" s="51">
        <v>575.44050195043292</v>
      </c>
    </row>
    <row r="83" spans="1:17" x14ac:dyDescent="0.25">
      <c r="A83" s="53" t="s">
        <v>31</v>
      </c>
      <c r="B83" s="51">
        <v>0</v>
      </c>
      <c r="C83" s="51">
        <v>14.2</v>
      </c>
      <c r="D83" s="51">
        <v>22.5</v>
      </c>
      <c r="E83" s="51">
        <v>21.3</v>
      </c>
      <c r="F83" s="51">
        <v>1.1999000000000013</v>
      </c>
      <c r="G83" s="51">
        <v>4.7291563521566751</v>
      </c>
      <c r="H83" s="51">
        <v>16.59918</v>
      </c>
      <c r="I83" s="51">
        <v>13.599779999999999</v>
      </c>
      <c r="J83" s="51">
        <v>11.30057</v>
      </c>
      <c r="K83" s="51">
        <v>2.2940299999999998</v>
      </c>
      <c r="L83" s="51">
        <v>1.1232725333386466</v>
      </c>
      <c r="M83" s="51">
        <v>1.1232725333386466</v>
      </c>
      <c r="N83" s="51">
        <v>0</v>
      </c>
      <c r="O83" s="51">
        <v>0</v>
      </c>
      <c r="P83" s="51">
        <v>0</v>
      </c>
      <c r="Q83" s="51">
        <v>0</v>
      </c>
    </row>
    <row r="84" spans="1:17" x14ac:dyDescent="0.25">
      <c r="A84" s="53" t="s">
        <v>30</v>
      </c>
      <c r="B84" s="51">
        <v>0</v>
      </c>
      <c r="C84" s="51">
        <v>142.7868</v>
      </c>
      <c r="D84" s="51">
        <v>101.05852</v>
      </c>
      <c r="E84" s="51">
        <v>153.79734999999999</v>
      </c>
      <c r="F84" s="51">
        <v>152.76955999999998</v>
      </c>
      <c r="G84" s="51">
        <v>99.980790856145376</v>
      </c>
      <c r="H84" s="51">
        <v>95.590080000000015</v>
      </c>
      <c r="I84" s="51">
        <v>108.72592999999999</v>
      </c>
      <c r="J84" s="51">
        <v>97.809649999999991</v>
      </c>
      <c r="K84" s="51">
        <v>96.693409999999886</v>
      </c>
      <c r="L84" s="51">
        <v>67.019628717069907</v>
      </c>
      <c r="M84" s="51">
        <v>70.316689775986276</v>
      </c>
      <c r="N84" s="51">
        <v>59.32901292043497</v>
      </c>
      <c r="O84" s="51">
        <v>62.627584640158183</v>
      </c>
      <c r="P84" s="51">
        <v>61.528627442555759</v>
      </c>
      <c r="Q84" s="51">
        <v>75.808050736870058</v>
      </c>
    </row>
    <row r="85" spans="1:17" x14ac:dyDescent="0.25">
      <c r="A85" s="53" t="s">
        <v>68</v>
      </c>
      <c r="B85" s="51">
        <v>4.1080271554482124</v>
      </c>
      <c r="C85" s="51">
        <v>13.299219999999991</v>
      </c>
      <c r="D85" s="51">
        <v>13.302420000000211</v>
      </c>
      <c r="E85" s="51">
        <v>21.498770000000036</v>
      </c>
      <c r="F85" s="51">
        <v>15.398069999999962</v>
      </c>
      <c r="G85" s="51">
        <v>15.381679237211983</v>
      </c>
      <c r="H85" s="51">
        <v>15.396220000000085</v>
      </c>
      <c r="I85" s="51">
        <v>14.301179999999931</v>
      </c>
      <c r="J85" s="51">
        <v>11.301079999999956</v>
      </c>
      <c r="K85" s="51">
        <v>11.297280000000001</v>
      </c>
      <c r="L85" s="51">
        <v>11.273437189756578</v>
      </c>
      <c r="M85" s="51">
        <v>12.300771473418763</v>
      </c>
      <c r="N85" s="51">
        <v>11.106332952233288</v>
      </c>
      <c r="O85" s="51">
        <v>13.041674085105797</v>
      </c>
      <c r="P85" s="51">
        <v>9.0050097178730084</v>
      </c>
      <c r="Q85" s="51">
        <v>16.097781083543623</v>
      </c>
    </row>
    <row r="86" spans="1:17" x14ac:dyDescent="0.25">
      <c r="A86" s="53" t="s">
        <v>29</v>
      </c>
      <c r="B86" s="51">
        <v>0</v>
      </c>
      <c r="C86" s="51">
        <v>56.397899999999993</v>
      </c>
      <c r="D86" s="51">
        <v>57.308629999999994</v>
      </c>
      <c r="E86" s="51">
        <v>54.497860000000031</v>
      </c>
      <c r="F86" s="51">
        <v>40.091039999999992</v>
      </c>
      <c r="G86" s="51">
        <v>2.8661514034547508</v>
      </c>
      <c r="H86" s="51">
        <v>50.589820000000003</v>
      </c>
      <c r="I86" s="51">
        <v>34.700450000000018</v>
      </c>
      <c r="J86" s="51">
        <v>37.722039999999993</v>
      </c>
      <c r="K86" s="51">
        <v>0</v>
      </c>
      <c r="L86" s="51">
        <v>0</v>
      </c>
      <c r="M86" s="51">
        <v>0</v>
      </c>
      <c r="N86" s="51">
        <v>0</v>
      </c>
      <c r="O86" s="51">
        <v>0</v>
      </c>
      <c r="P86" s="51">
        <v>0</v>
      </c>
      <c r="Q86" s="51">
        <v>0</v>
      </c>
    </row>
    <row r="87" spans="1:17" x14ac:dyDescent="0.25">
      <c r="A87" s="53" t="s">
        <v>28</v>
      </c>
      <c r="B87" s="51">
        <f t="shared" ref="B87:Q87" si="5">IF(ABS(B82-B83-B84-B85-B86-B88)&lt;0.0000001,0,B82-B83-B84-B85-B86-B88)</f>
        <v>735.83247417700318</v>
      </c>
      <c r="C87" s="51">
        <f t="shared" si="5"/>
        <v>197.05882999999983</v>
      </c>
      <c r="D87" s="51">
        <f t="shared" si="5"/>
        <v>264.70840999999962</v>
      </c>
      <c r="E87" s="51">
        <f t="shared" si="5"/>
        <v>260.29590999999971</v>
      </c>
      <c r="F87" s="51">
        <f t="shared" si="5"/>
        <v>233.80766000000006</v>
      </c>
      <c r="G87" s="51">
        <f t="shared" si="5"/>
        <v>252.31639409747021</v>
      </c>
      <c r="H87" s="51">
        <f t="shared" si="5"/>
        <v>288.40003999999993</v>
      </c>
      <c r="I87" s="51">
        <f t="shared" si="5"/>
        <v>288.93155999999999</v>
      </c>
      <c r="J87" s="51">
        <f t="shared" si="5"/>
        <v>332.83717999999993</v>
      </c>
      <c r="K87" s="51">
        <f t="shared" si="5"/>
        <v>295.09120000000007</v>
      </c>
      <c r="L87" s="51">
        <f t="shared" si="5"/>
        <v>266.64545081873376</v>
      </c>
      <c r="M87" s="51">
        <f t="shared" si="5"/>
        <v>267.47982845359746</v>
      </c>
      <c r="N87" s="51">
        <f t="shared" si="5"/>
        <v>210.06299063573562</v>
      </c>
      <c r="O87" s="51">
        <f t="shared" si="5"/>
        <v>217.2341170389804</v>
      </c>
      <c r="P87" s="51">
        <f t="shared" si="5"/>
        <v>212.43287741704592</v>
      </c>
      <c r="Q87" s="51">
        <f t="shared" si="5"/>
        <v>269.15040418652529</v>
      </c>
    </row>
    <row r="88" spans="1:17" x14ac:dyDescent="0.25">
      <c r="A88" s="53" t="s">
        <v>67</v>
      </c>
      <c r="B88" s="51">
        <v>521.25728479984741</v>
      </c>
      <c r="C88" s="51">
        <v>381.48581999999999</v>
      </c>
      <c r="D88" s="51">
        <v>396.19970000000001</v>
      </c>
      <c r="E88" s="51">
        <v>365.69682</v>
      </c>
      <c r="F88" s="51">
        <v>422.5</v>
      </c>
      <c r="G88" s="51">
        <v>420.36801695624837</v>
      </c>
      <c r="H88" s="51">
        <v>384.59071</v>
      </c>
      <c r="I88" s="51">
        <v>412.42093999999997</v>
      </c>
      <c r="J88" s="51">
        <v>391.62317999999999</v>
      </c>
      <c r="K88" s="51">
        <v>430.09690000000001</v>
      </c>
      <c r="L88" s="51">
        <v>406.13035164114507</v>
      </c>
      <c r="M88" s="51">
        <v>399.87570787624378</v>
      </c>
      <c r="N88" s="51">
        <v>260.3392596619077</v>
      </c>
      <c r="O88" s="51">
        <v>274.91635140134861</v>
      </c>
      <c r="P88" s="51">
        <v>269.03840087752661</v>
      </c>
      <c r="Q88" s="51">
        <v>214.38426594349394</v>
      </c>
    </row>
    <row r="89" spans="1:17" x14ac:dyDescent="0.25">
      <c r="A89" s="52" t="s">
        <v>27</v>
      </c>
      <c r="B89" s="51">
        <v>0</v>
      </c>
      <c r="C89" s="51">
        <v>352.80777000000035</v>
      </c>
      <c r="D89" s="51">
        <v>346.39884999999958</v>
      </c>
      <c r="E89" s="51">
        <v>310.39934000000039</v>
      </c>
      <c r="F89" s="51">
        <v>356.69972999999982</v>
      </c>
      <c r="G89" s="51">
        <v>385.42630260326223</v>
      </c>
      <c r="H89" s="51">
        <v>320.99849999999969</v>
      </c>
      <c r="I89" s="51">
        <v>327.09899000000041</v>
      </c>
      <c r="J89" s="51">
        <v>291.50145999999995</v>
      </c>
      <c r="K89" s="51">
        <v>263.6874600000001</v>
      </c>
      <c r="L89" s="51">
        <v>210.13776925156208</v>
      </c>
      <c r="M89" s="51">
        <v>382.97411383840335</v>
      </c>
      <c r="N89" s="51">
        <v>319.88637743627305</v>
      </c>
      <c r="O89" s="51">
        <v>390.67841960065107</v>
      </c>
      <c r="P89" s="51">
        <v>286.99661422465215</v>
      </c>
      <c r="Q89" s="51">
        <v>385.96492769061297</v>
      </c>
    </row>
    <row r="90" spans="1:17" x14ac:dyDescent="0.25">
      <c r="A90" s="53" t="s">
        <v>66</v>
      </c>
      <c r="B90" s="51">
        <v>0</v>
      </c>
      <c r="C90" s="51">
        <v>352.80777000000035</v>
      </c>
      <c r="D90" s="51">
        <v>346.39884999999958</v>
      </c>
      <c r="E90" s="51">
        <v>310.39934000000039</v>
      </c>
      <c r="F90" s="51">
        <v>356.69972999999982</v>
      </c>
      <c r="G90" s="51">
        <v>385.42630260326223</v>
      </c>
      <c r="H90" s="51">
        <v>320.99849999999969</v>
      </c>
      <c r="I90" s="51">
        <v>327.09899000000041</v>
      </c>
      <c r="J90" s="51">
        <v>291.50145999999995</v>
      </c>
      <c r="K90" s="51">
        <v>263.6874600000001</v>
      </c>
      <c r="L90" s="51">
        <v>210.13776925156208</v>
      </c>
      <c r="M90" s="51">
        <v>382.97411383840335</v>
      </c>
      <c r="N90" s="51">
        <v>319.88637743627305</v>
      </c>
      <c r="O90" s="51">
        <v>390.67841960065107</v>
      </c>
      <c r="P90" s="51">
        <v>286.99661422465215</v>
      </c>
      <c r="Q90" s="51">
        <v>385.96492769061297</v>
      </c>
    </row>
    <row r="91" spans="1:17" x14ac:dyDescent="0.25">
      <c r="A91" s="53" t="s">
        <v>25</v>
      </c>
      <c r="B91" s="51">
        <v>0</v>
      </c>
      <c r="C91" s="51">
        <v>0</v>
      </c>
      <c r="D91" s="51">
        <v>0</v>
      </c>
      <c r="E91" s="51">
        <v>0</v>
      </c>
      <c r="F91" s="51">
        <v>0</v>
      </c>
      <c r="G91" s="51">
        <v>0</v>
      </c>
      <c r="H91" s="51">
        <v>0</v>
      </c>
      <c r="I91" s="51">
        <v>0</v>
      </c>
      <c r="J91" s="51">
        <v>0</v>
      </c>
      <c r="K91" s="51">
        <v>0</v>
      </c>
      <c r="L91" s="51">
        <v>0</v>
      </c>
      <c r="M91" s="51">
        <v>0</v>
      </c>
      <c r="N91" s="51">
        <v>0</v>
      </c>
      <c r="O91" s="51">
        <v>0</v>
      </c>
      <c r="P91" s="51">
        <v>0</v>
      </c>
      <c r="Q91" s="51">
        <v>0</v>
      </c>
    </row>
    <row r="92" spans="1:17" x14ac:dyDescent="0.25">
      <c r="A92" s="52" t="s">
        <v>24</v>
      </c>
      <c r="B92" s="51">
        <v>0</v>
      </c>
      <c r="C92" s="51">
        <v>0</v>
      </c>
      <c r="D92" s="51">
        <v>0</v>
      </c>
      <c r="E92" s="51">
        <v>0</v>
      </c>
      <c r="F92" s="51">
        <v>0</v>
      </c>
      <c r="G92" s="51">
        <v>0</v>
      </c>
      <c r="H92" s="51">
        <v>0</v>
      </c>
      <c r="I92" s="51">
        <v>0</v>
      </c>
      <c r="J92" s="51">
        <v>0</v>
      </c>
      <c r="K92" s="51">
        <v>0</v>
      </c>
      <c r="L92" s="51">
        <v>0</v>
      </c>
      <c r="M92" s="51">
        <v>0</v>
      </c>
      <c r="N92" s="51">
        <v>0</v>
      </c>
      <c r="O92" s="51">
        <v>0</v>
      </c>
      <c r="P92" s="51">
        <v>0</v>
      </c>
      <c r="Q92" s="51">
        <v>0</v>
      </c>
    </row>
    <row r="93" spans="1:17" x14ac:dyDescent="0.25">
      <c r="A93" s="50" t="s">
        <v>65</v>
      </c>
      <c r="B93" s="38">
        <f t="shared" ref="B93:Q93" si="6">SUM(B94:B95)</f>
        <v>1295.9259795019368</v>
      </c>
      <c r="C93" s="38">
        <f t="shared" si="6"/>
        <v>1200.2380200000002</v>
      </c>
      <c r="D93" s="38">
        <f t="shared" si="6"/>
        <v>1240.2761299999995</v>
      </c>
      <c r="E93" s="38">
        <f t="shared" si="6"/>
        <v>1223.5835600000003</v>
      </c>
      <c r="F93" s="38">
        <f t="shared" si="6"/>
        <v>1259.2661999999998</v>
      </c>
      <c r="G93" s="38">
        <f t="shared" si="6"/>
        <v>1217.8268643485449</v>
      </c>
      <c r="H93" s="38">
        <f t="shared" si="6"/>
        <v>1214.5696800000003</v>
      </c>
      <c r="I93" s="38">
        <f t="shared" si="6"/>
        <v>1248.9782</v>
      </c>
      <c r="J93" s="38">
        <f t="shared" si="6"/>
        <v>1226.8789100000001</v>
      </c>
      <c r="K93" s="38">
        <f t="shared" si="6"/>
        <v>1142.4620799999989</v>
      </c>
      <c r="L93" s="38">
        <f t="shared" si="6"/>
        <v>1013.3473936712392</v>
      </c>
      <c r="M93" s="38">
        <f t="shared" si="6"/>
        <v>1190.5880292365318</v>
      </c>
      <c r="N93" s="38">
        <f t="shared" si="6"/>
        <v>916.72489177148748</v>
      </c>
      <c r="O93" s="38">
        <f t="shared" si="6"/>
        <v>1009.4023335876013</v>
      </c>
      <c r="P93" s="38">
        <f t="shared" si="6"/>
        <v>886.51102350789711</v>
      </c>
      <c r="Q93" s="38">
        <f t="shared" si="6"/>
        <v>1004.421552754458</v>
      </c>
    </row>
    <row r="94" spans="1:17" x14ac:dyDescent="0.25">
      <c r="A94" s="49" t="s">
        <v>41</v>
      </c>
      <c r="B94" s="48">
        <f>CHI!B57</f>
        <v>525.36531195529562</v>
      </c>
      <c r="C94" s="48">
        <f>CHI!C57</f>
        <v>1059.5735400000003</v>
      </c>
      <c r="D94" s="48">
        <f>CHI!D57</f>
        <v>1044.8731099999995</v>
      </c>
      <c r="E94" s="48">
        <f>CHI!E57</f>
        <v>1051.0880300000001</v>
      </c>
      <c r="F94" s="48">
        <f>CHI!F57</f>
        <v>1096.5681599999998</v>
      </c>
      <c r="G94" s="48">
        <f>CHI!G57</f>
        <v>1005.1826680179375</v>
      </c>
      <c r="H94" s="48">
        <f>CHI!H57</f>
        <v>974.47380999999984</v>
      </c>
      <c r="I94" s="48">
        <f>CHI!I57</f>
        <v>1015.1519700000002</v>
      </c>
      <c r="J94" s="48">
        <f>CHI!J57</f>
        <v>946.84221999999977</v>
      </c>
      <c r="K94" s="48">
        <f>CHI!K57</f>
        <v>901.55765999999994</v>
      </c>
      <c r="L94" s="48">
        <f>CHI!L57</f>
        <v>778.80217420650115</v>
      </c>
      <c r="M94" s="48">
        <f>CHI!M57</f>
        <v>933.94515257731291</v>
      </c>
      <c r="N94" s="48">
        <f>CHI!N57</f>
        <v>694.36933910727225</v>
      </c>
      <c r="O94" s="48">
        <f>CHI!O57</f>
        <v>805.22819713540514</v>
      </c>
      <c r="P94" s="48">
        <f>CHI!P57</f>
        <v>685.82707129392338</v>
      </c>
      <c r="Q94" s="48">
        <f>CHI!Q57</f>
        <v>781.58180293097655</v>
      </c>
    </row>
    <row r="95" spans="1:17" x14ac:dyDescent="0.25">
      <c r="A95" s="47" t="s">
        <v>64</v>
      </c>
      <c r="B95" s="34">
        <v>770.56066754664118</v>
      </c>
      <c r="C95" s="34">
        <v>140.66447999999991</v>
      </c>
      <c r="D95" s="34">
        <v>195.40301999999997</v>
      </c>
      <c r="E95" s="34">
        <v>172.49553000000014</v>
      </c>
      <c r="F95" s="34">
        <v>162.69803999999999</v>
      </c>
      <c r="G95" s="34">
        <v>212.64419633060731</v>
      </c>
      <c r="H95" s="34">
        <v>240.09587000000045</v>
      </c>
      <c r="I95" s="34">
        <v>233.82622999999978</v>
      </c>
      <c r="J95" s="34">
        <v>280.03669000000036</v>
      </c>
      <c r="K95" s="34">
        <v>240.90441999999894</v>
      </c>
      <c r="L95" s="34">
        <v>234.54521946473801</v>
      </c>
      <c r="M95" s="34">
        <v>256.64287665921893</v>
      </c>
      <c r="N95" s="34">
        <v>222.35555266421522</v>
      </c>
      <c r="O95" s="34">
        <v>204.17413645219619</v>
      </c>
      <c r="P95" s="34">
        <v>200.68395221397373</v>
      </c>
      <c r="Q95" s="34">
        <v>222.8397498234815</v>
      </c>
    </row>
    <row r="96" spans="1:17" x14ac:dyDescent="0.25">
      <c r="A96" s="40"/>
      <c r="B96" s="32"/>
      <c r="C96" s="32"/>
      <c r="D96" s="32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</row>
    <row r="97" spans="1:17" x14ac:dyDescent="0.25">
      <c r="A97" s="31" t="s">
        <v>63</v>
      </c>
      <c r="B97" s="46">
        <f t="shared" ref="B97:Q97" si="7">SUM(B98,B101,B107,B111,B115,B119:B125)</f>
        <v>18892.580553818425</v>
      </c>
      <c r="C97" s="46">
        <f t="shared" si="7"/>
        <v>17792.843792047348</v>
      </c>
      <c r="D97" s="46">
        <f t="shared" si="7"/>
        <v>18958.301529972316</v>
      </c>
      <c r="E97" s="46">
        <f t="shared" si="7"/>
        <v>18799.11504189167</v>
      </c>
      <c r="F97" s="46">
        <f t="shared" si="7"/>
        <v>18918.702556396387</v>
      </c>
      <c r="G97" s="46">
        <f t="shared" si="7"/>
        <v>19018.508045377803</v>
      </c>
      <c r="H97" s="46">
        <f t="shared" si="7"/>
        <v>19884.097133388721</v>
      </c>
      <c r="I97" s="46">
        <f t="shared" si="7"/>
        <v>18678.505529150221</v>
      </c>
      <c r="J97" s="46">
        <f t="shared" si="7"/>
        <v>18123.774999043057</v>
      </c>
      <c r="K97" s="46">
        <f t="shared" si="7"/>
        <v>15755.301247211737</v>
      </c>
      <c r="L97" s="46">
        <f t="shared" si="7"/>
        <v>17000.691124756642</v>
      </c>
      <c r="M97" s="46">
        <f t="shared" si="7"/>
        <v>16799.962341303533</v>
      </c>
      <c r="N97" s="46">
        <f t="shared" si="7"/>
        <v>16787.511620621062</v>
      </c>
      <c r="O97" s="46">
        <f t="shared" si="7"/>
        <v>17049.26950941137</v>
      </c>
      <c r="P97" s="46">
        <f t="shared" si="7"/>
        <v>17563.181006542352</v>
      </c>
      <c r="Q97" s="46">
        <f t="shared" si="7"/>
        <v>17214.33575885266</v>
      </c>
    </row>
    <row r="98" spans="1:17" x14ac:dyDescent="0.25">
      <c r="A98" s="29" t="s">
        <v>13</v>
      </c>
      <c r="B98" s="45">
        <f>ISI!B$53</f>
        <v>9133.9871038246874</v>
      </c>
      <c r="C98" s="45">
        <f>ISI!C$53</f>
        <v>9031.8241139476322</v>
      </c>
      <c r="D98" s="45">
        <f>ISI!D$53</f>
        <v>9939.5535847777355</v>
      </c>
      <c r="E98" s="45">
        <f>ISI!E$53</f>
        <v>10896.902734136875</v>
      </c>
      <c r="F98" s="45">
        <f>ISI!F$53</f>
        <v>10833.771265057369</v>
      </c>
      <c r="G98" s="45">
        <f>ISI!G$53</f>
        <v>10431.658535301982</v>
      </c>
      <c r="H98" s="45">
        <f>ISI!H$53</f>
        <v>11665.335250978707</v>
      </c>
      <c r="I98" s="45">
        <f>ISI!I$53</f>
        <v>10266.777575488726</v>
      </c>
      <c r="J98" s="45">
        <f>ISI!J$53</f>
        <v>9521.8039167759907</v>
      </c>
      <c r="K98" s="45">
        <f>ISI!K$53</f>
        <v>8779.0909366776832</v>
      </c>
      <c r="L98" s="45">
        <f>ISI!L$53</f>
        <v>10570.585938820939</v>
      </c>
      <c r="M98" s="45">
        <f>ISI!M$53</f>
        <v>9677.2268629403134</v>
      </c>
      <c r="N98" s="45">
        <f>ISI!N$53</f>
        <v>10146.087382637208</v>
      </c>
      <c r="O98" s="45">
        <f>ISI!O$53</f>
        <v>10428.06668547046</v>
      </c>
      <c r="P98" s="45">
        <f>ISI!P$53</f>
        <v>10910.190269006844</v>
      </c>
      <c r="Q98" s="45">
        <f>ISI!Q$53</f>
        <v>10046.07159051971</v>
      </c>
    </row>
    <row r="99" spans="1:17" x14ac:dyDescent="0.25">
      <c r="A99" s="21" t="s">
        <v>46</v>
      </c>
      <c r="B99" s="35">
        <f>ISI!B$54</f>
        <v>9104.1783633123341</v>
      </c>
      <c r="C99" s="35">
        <f>ISI!C$54</f>
        <v>9004.9514004335215</v>
      </c>
      <c r="D99" s="35">
        <f>ISI!D$54</f>
        <v>9905.8905700497526</v>
      </c>
      <c r="E99" s="35">
        <f>ISI!E$54</f>
        <v>10867.517133177596</v>
      </c>
      <c r="F99" s="35">
        <f>ISI!F$54</f>
        <v>10799.706298055989</v>
      </c>
      <c r="G99" s="35">
        <f>ISI!G$54</f>
        <v>10396.129922910442</v>
      </c>
      <c r="H99" s="35">
        <f>ISI!H$54</f>
        <v>11629.566430274457</v>
      </c>
      <c r="I99" s="35">
        <f>ISI!I$54</f>
        <v>10235.463131094732</v>
      </c>
      <c r="J99" s="35">
        <f>ISI!J$54</f>
        <v>9489.0717563477101</v>
      </c>
      <c r="K99" s="35">
        <f>ISI!K$54</f>
        <v>8759.7125936144148</v>
      </c>
      <c r="L99" s="35">
        <f>ISI!L$54</f>
        <v>10539.29903959438</v>
      </c>
      <c r="M99" s="35">
        <f>ISI!M$54</f>
        <v>9642.2726753690549</v>
      </c>
      <c r="N99" s="35">
        <f>ISI!N$54</f>
        <v>10111.304973505772</v>
      </c>
      <c r="O99" s="35">
        <f>ISI!O$54</f>
        <v>10396.674667132578</v>
      </c>
      <c r="P99" s="35">
        <f>ISI!P$54</f>
        <v>10877.13258299004</v>
      </c>
      <c r="Q99" s="35">
        <f>ISI!Q$54</f>
        <v>10017.256184349972</v>
      </c>
    </row>
    <row r="100" spans="1:17" x14ac:dyDescent="0.25">
      <c r="A100" s="21" t="s">
        <v>45</v>
      </c>
      <c r="B100" s="35">
        <f>ISI!B$55</f>
        <v>29.808740512353555</v>
      </c>
      <c r="C100" s="35">
        <f>ISI!C$55</f>
        <v>26.872713514109996</v>
      </c>
      <c r="D100" s="35">
        <f>ISI!D$55</f>
        <v>33.663014727982443</v>
      </c>
      <c r="E100" s="35">
        <f>ISI!E$55</f>
        <v>29.385600959278865</v>
      </c>
      <c r="F100" s="35">
        <f>ISI!F$55</f>
        <v>34.064967001378463</v>
      </c>
      <c r="G100" s="35">
        <f>ISI!G$55</f>
        <v>35.528612391539944</v>
      </c>
      <c r="H100" s="35">
        <f>ISI!H$55</f>
        <v>35.768820704250551</v>
      </c>
      <c r="I100" s="35">
        <f>ISI!I$55</f>
        <v>31.314444393994382</v>
      </c>
      <c r="J100" s="35">
        <f>ISI!J$55</f>
        <v>32.732160428281112</v>
      </c>
      <c r="K100" s="35">
        <f>ISI!K$55</f>
        <v>19.378343063267895</v>
      </c>
      <c r="L100" s="35">
        <f>ISI!L$55</f>
        <v>31.286899226559886</v>
      </c>
      <c r="M100" s="35">
        <f>ISI!M$55</f>
        <v>34.954187571258686</v>
      </c>
      <c r="N100" s="35">
        <f>ISI!N$55</f>
        <v>34.78240913143663</v>
      </c>
      <c r="O100" s="35">
        <f>ISI!O$55</f>
        <v>31.392018337880724</v>
      </c>
      <c r="P100" s="35">
        <f>ISI!P$55</f>
        <v>33.057686016804269</v>
      </c>
      <c r="Q100" s="35">
        <f>ISI!Q$55</f>
        <v>28.815406169739028</v>
      </c>
    </row>
    <row r="101" spans="1:17" x14ac:dyDescent="0.25">
      <c r="A101" s="23" t="s">
        <v>12</v>
      </c>
      <c r="B101" s="37">
        <f>NFM!B$72</f>
        <v>274.0880254408533</v>
      </c>
      <c r="C101" s="37">
        <f>NFM!C$72</f>
        <v>248.50462869447594</v>
      </c>
      <c r="D101" s="37">
        <f>NFM!D$72</f>
        <v>304.33754225986394</v>
      </c>
      <c r="E101" s="37">
        <f>NFM!E$72</f>
        <v>295.05984185234001</v>
      </c>
      <c r="F101" s="37">
        <f>NFM!F$72</f>
        <v>360.63200422493202</v>
      </c>
      <c r="G101" s="37">
        <f>NFM!G$72</f>
        <v>356.61496517642041</v>
      </c>
      <c r="H101" s="37">
        <f>NFM!H$72</f>
        <v>334.55245164287999</v>
      </c>
      <c r="I101" s="37">
        <f>NFM!I$72</f>
        <v>331.68881752701998</v>
      </c>
      <c r="J101" s="37">
        <f>NFM!J$72</f>
        <v>357.73183318288403</v>
      </c>
      <c r="K101" s="37">
        <f>NFM!K$72</f>
        <v>300.70718008377605</v>
      </c>
      <c r="L101" s="37">
        <f>NFM!L$72</f>
        <v>350.8436072921856</v>
      </c>
      <c r="M101" s="37">
        <f>NFM!M$72</f>
        <v>352.11360875758476</v>
      </c>
      <c r="N101" s="37">
        <f>NFM!N$72</f>
        <v>348.82511118808623</v>
      </c>
      <c r="O101" s="37">
        <f>NFM!O$72</f>
        <v>343.50805989014606</v>
      </c>
      <c r="P101" s="37">
        <f>NFM!P$72</f>
        <v>348.38852017224235</v>
      </c>
      <c r="Q101" s="37">
        <f>NFM!Q$72</f>
        <v>367.54706192313233</v>
      </c>
    </row>
    <row r="102" spans="1:17" x14ac:dyDescent="0.25">
      <c r="A102" s="21" t="s">
        <v>44</v>
      </c>
      <c r="B102" s="35">
        <f>NFM!B$73</f>
        <v>31.440366614569282</v>
      </c>
      <c r="C102" s="35">
        <f>NFM!C$73</f>
        <v>31.418871573862315</v>
      </c>
      <c r="D102" s="35">
        <f>NFM!D$73</f>
        <v>35.705961222889769</v>
      </c>
      <c r="E102" s="35">
        <f>NFM!E$73</f>
        <v>45.74851172941532</v>
      </c>
      <c r="F102" s="35">
        <f>NFM!F$73</f>
        <v>41.027671029663615</v>
      </c>
      <c r="G102" s="35">
        <f>NFM!G$73</f>
        <v>48.753511256666684</v>
      </c>
      <c r="H102" s="35">
        <f>NFM!H$73</f>
        <v>42.508271599333881</v>
      </c>
      <c r="I102" s="35">
        <f>NFM!I$73</f>
        <v>35.305774882816841</v>
      </c>
      <c r="J102" s="35">
        <f>NFM!J$73</f>
        <v>0</v>
      </c>
      <c r="K102" s="35">
        <f>NFM!K$73</f>
        <v>0</v>
      </c>
      <c r="L102" s="35">
        <f>NFM!L$73</f>
        <v>0</v>
      </c>
      <c r="M102" s="35">
        <f>NFM!M$73</f>
        <v>0</v>
      </c>
      <c r="N102" s="35">
        <f>NFM!N$73</f>
        <v>0</v>
      </c>
      <c r="O102" s="35">
        <f>NFM!O$73</f>
        <v>0</v>
      </c>
      <c r="P102" s="35">
        <f>NFM!P$73</f>
        <v>0</v>
      </c>
      <c r="Q102" s="35">
        <f>NFM!Q$73</f>
        <v>0</v>
      </c>
    </row>
    <row r="103" spans="1:17" x14ac:dyDescent="0.25">
      <c r="A103" s="21" t="s">
        <v>59</v>
      </c>
      <c r="B103" s="35">
        <f>NFM!B$74</f>
        <v>199.50429783613637</v>
      </c>
      <c r="C103" s="35">
        <f>NFM!C$74</f>
        <v>191.44172352405241</v>
      </c>
      <c r="D103" s="35">
        <f>NFM!D$74</f>
        <v>226.14850761119004</v>
      </c>
      <c r="E103" s="35">
        <f>NFM!E$74</f>
        <v>208.20304316703783</v>
      </c>
      <c r="F103" s="35">
        <f>NFM!F$74</f>
        <v>272.57044489771846</v>
      </c>
      <c r="G103" s="35">
        <f>NFM!G$74</f>
        <v>273.07069398105671</v>
      </c>
      <c r="H103" s="35">
        <f>NFM!H$74</f>
        <v>254.18938577839111</v>
      </c>
      <c r="I103" s="35">
        <f>NFM!I$74</f>
        <v>253.05245649222198</v>
      </c>
      <c r="J103" s="35">
        <f>NFM!J$74</f>
        <v>279.41346526182025</v>
      </c>
      <c r="K103" s="35">
        <f>NFM!K$74</f>
        <v>253.17009113937792</v>
      </c>
      <c r="L103" s="35">
        <f>NFM!L$74</f>
        <v>293.49144116206998</v>
      </c>
      <c r="M103" s="35">
        <f>NFM!M$74</f>
        <v>314.32918753152518</v>
      </c>
      <c r="N103" s="35">
        <f>NFM!N$74</f>
        <v>301.05202801680542</v>
      </c>
      <c r="O103" s="35">
        <f>NFM!O$74</f>
        <v>314.13325566140099</v>
      </c>
      <c r="P103" s="35">
        <f>NFM!P$74</f>
        <v>318.4155866627774</v>
      </c>
      <c r="Q103" s="35">
        <f>NFM!Q$74</f>
        <v>335.87783897816485</v>
      </c>
    </row>
    <row r="104" spans="1:17" x14ac:dyDescent="0.25">
      <c r="A104" s="27" t="s">
        <v>43</v>
      </c>
      <c r="B104" s="44">
        <f>NFM!B$75</f>
        <v>199.50429783613637</v>
      </c>
      <c r="C104" s="44">
        <f>NFM!C$75</f>
        <v>191.44172352405241</v>
      </c>
      <c r="D104" s="44">
        <f>NFM!D$75</f>
        <v>226.14850761119004</v>
      </c>
      <c r="E104" s="44">
        <f>NFM!E$75</f>
        <v>208.20304316703783</v>
      </c>
      <c r="F104" s="44">
        <f>NFM!F$75</f>
        <v>272.57044489771846</v>
      </c>
      <c r="G104" s="44">
        <f>NFM!G$75</f>
        <v>273.07069398105671</v>
      </c>
      <c r="H104" s="44">
        <f>NFM!H$75</f>
        <v>254.18938577839111</v>
      </c>
      <c r="I104" s="44">
        <f>NFM!I$75</f>
        <v>253.05245649222198</v>
      </c>
      <c r="J104" s="44">
        <f>NFM!J$75</f>
        <v>279.41346526182025</v>
      </c>
      <c r="K104" s="44">
        <f>NFM!K$75</f>
        <v>253.17009113937792</v>
      </c>
      <c r="L104" s="44">
        <f>NFM!L$75</f>
        <v>293.49144116206998</v>
      </c>
      <c r="M104" s="44">
        <f>NFM!M$75</f>
        <v>314.32918753152518</v>
      </c>
      <c r="N104" s="44">
        <f>NFM!N$75</f>
        <v>301.05202801680542</v>
      </c>
      <c r="O104" s="44">
        <f>NFM!O$75</f>
        <v>314.13325566140099</v>
      </c>
      <c r="P104" s="44">
        <f>NFM!P$75</f>
        <v>318.4155866627774</v>
      </c>
      <c r="Q104" s="44">
        <f>NFM!Q$75</f>
        <v>335.87783897816485</v>
      </c>
    </row>
    <row r="105" spans="1:17" x14ac:dyDescent="0.25">
      <c r="A105" s="25" t="s">
        <v>344</v>
      </c>
      <c r="B105" s="43">
        <f>NFM!B$76</f>
        <v>0</v>
      </c>
      <c r="C105" s="43">
        <f>NFM!C$76</f>
        <v>0</v>
      </c>
      <c r="D105" s="43">
        <f>NFM!D$76</f>
        <v>0</v>
      </c>
      <c r="E105" s="43">
        <f>NFM!E$76</f>
        <v>0</v>
      </c>
      <c r="F105" s="43">
        <f>NFM!F$76</f>
        <v>0</v>
      </c>
      <c r="G105" s="43">
        <f>NFM!G$76</f>
        <v>0</v>
      </c>
      <c r="H105" s="43">
        <f>NFM!H$76</f>
        <v>0</v>
      </c>
      <c r="I105" s="43">
        <f>NFM!I$76</f>
        <v>0</v>
      </c>
      <c r="J105" s="43">
        <f>NFM!J$76</f>
        <v>0</v>
      </c>
      <c r="K105" s="43">
        <f>NFM!K$76</f>
        <v>0</v>
      </c>
      <c r="L105" s="43">
        <f>NFM!L$76</f>
        <v>0</v>
      </c>
      <c r="M105" s="43">
        <f>NFM!M$76</f>
        <v>0</v>
      </c>
      <c r="N105" s="43">
        <f>NFM!N$76</f>
        <v>0</v>
      </c>
      <c r="O105" s="43">
        <f>NFM!O$76</f>
        <v>0</v>
      </c>
      <c r="P105" s="43">
        <f>NFM!P$76</f>
        <v>0</v>
      </c>
      <c r="Q105" s="43">
        <f>NFM!Q$76</f>
        <v>0</v>
      </c>
    </row>
    <row r="106" spans="1:17" x14ac:dyDescent="0.25">
      <c r="A106" s="21" t="s">
        <v>42</v>
      </c>
      <c r="B106" s="35">
        <f>NFM!B$77</f>
        <v>43.143360990147663</v>
      </c>
      <c r="C106" s="35">
        <f>NFM!C$77</f>
        <v>25.644033596561229</v>
      </c>
      <c r="D106" s="35">
        <f>NFM!D$77</f>
        <v>42.48307342578412</v>
      </c>
      <c r="E106" s="35">
        <f>NFM!E$77</f>
        <v>41.108286955886832</v>
      </c>
      <c r="F106" s="35">
        <f>NFM!F$77</f>
        <v>47.033888297549915</v>
      </c>
      <c r="G106" s="35">
        <f>NFM!G$77</f>
        <v>34.790759938697001</v>
      </c>
      <c r="H106" s="35">
        <f>NFM!H$77</f>
        <v>37.854794265154986</v>
      </c>
      <c r="I106" s="35">
        <f>NFM!I$77</f>
        <v>43.330586151981173</v>
      </c>
      <c r="J106" s="35">
        <f>NFM!J$77</f>
        <v>78.318367921063768</v>
      </c>
      <c r="K106" s="35">
        <f>NFM!K$77</f>
        <v>47.537088944398107</v>
      </c>
      <c r="L106" s="35">
        <f>NFM!L$77</f>
        <v>57.352166130115599</v>
      </c>
      <c r="M106" s="35">
        <f>NFM!M$77</f>
        <v>37.784421226059592</v>
      </c>
      <c r="N106" s="35">
        <f>NFM!N$77</f>
        <v>47.773083171280774</v>
      </c>
      <c r="O106" s="35">
        <f>NFM!O$77</f>
        <v>29.374804228745077</v>
      </c>
      <c r="P106" s="35">
        <f>NFM!P$77</f>
        <v>29.972933509464955</v>
      </c>
      <c r="Q106" s="35">
        <f>NFM!Q$77</f>
        <v>31.66922294496749</v>
      </c>
    </row>
    <row r="107" spans="1:17" x14ac:dyDescent="0.25">
      <c r="A107" s="23" t="s">
        <v>11</v>
      </c>
      <c r="B107" s="37">
        <f>CHI!B$78</f>
        <v>2742.7469913747673</v>
      </c>
      <c r="C107" s="37">
        <f>CHI!C$78</f>
        <v>2767.2744828665686</v>
      </c>
      <c r="D107" s="37">
        <f>CHI!D$78</f>
        <v>2922.4359773408041</v>
      </c>
      <c r="E107" s="37">
        <f>CHI!E$78</f>
        <v>2356.0416357873355</v>
      </c>
      <c r="F107" s="37">
        <f>CHI!F$78</f>
        <v>2413.2436095292119</v>
      </c>
      <c r="G107" s="37">
        <f>CHI!G$78</f>
        <v>2444.6207233060218</v>
      </c>
      <c r="H107" s="37">
        <f>CHI!H$78</f>
        <v>2084.6082961988964</v>
      </c>
      <c r="I107" s="37">
        <f>CHI!I$78</f>
        <v>2250.5639176245959</v>
      </c>
      <c r="J107" s="37">
        <f>CHI!J$78</f>
        <v>2385.0968638478321</v>
      </c>
      <c r="K107" s="37">
        <f>CHI!K$78</f>
        <v>1952.0549507573801</v>
      </c>
      <c r="L107" s="37">
        <f>CHI!L$78</f>
        <v>1861.2319693730194</v>
      </c>
      <c r="M107" s="37">
        <f>CHI!M$78</f>
        <v>2077.4910564302877</v>
      </c>
      <c r="N107" s="37">
        <f>CHI!N$78</f>
        <v>2073.8917835491834</v>
      </c>
      <c r="O107" s="37">
        <f>CHI!O$78</f>
        <v>1755.8700738028483</v>
      </c>
      <c r="P107" s="37">
        <f>CHI!P$78</f>
        <v>1530.080371698218</v>
      </c>
      <c r="Q107" s="37">
        <f>CHI!Q$78</f>
        <v>1862.7042096889766</v>
      </c>
    </row>
    <row r="108" spans="1:17" x14ac:dyDescent="0.25">
      <c r="A108" s="21" t="s">
        <v>61</v>
      </c>
      <c r="B108" s="35">
        <f>CHI!B$79</f>
        <v>2533.3301857200349</v>
      </c>
      <c r="C108" s="35">
        <f>CHI!C$79</f>
        <v>2545.0592104345615</v>
      </c>
      <c r="D108" s="35">
        <f>CHI!D$79</f>
        <v>2667.7519531689532</v>
      </c>
      <c r="E108" s="35">
        <f>CHI!E$79</f>
        <v>2237.6811253078567</v>
      </c>
      <c r="F108" s="35">
        <f>CHI!F$79</f>
        <v>2338.1041082321126</v>
      </c>
      <c r="G108" s="35">
        <f>CHI!G$79</f>
        <v>2359.4345712509084</v>
      </c>
      <c r="H108" s="35">
        <f>CHI!H$79</f>
        <v>2035.5034386530729</v>
      </c>
      <c r="I108" s="35">
        <f>CHI!I$79</f>
        <v>2189.2345299582739</v>
      </c>
      <c r="J108" s="35">
        <f>CHI!J$79</f>
        <v>2324.3555324748841</v>
      </c>
      <c r="K108" s="35">
        <f>CHI!K$79</f>
        <v>1917.865583015493</v>
      </c>
      <c r="L108" s="35">
        <f>CHI!L$79</f>
        <v>1778.4438823636503</v>
      </c>
      <c r="M108" s="35">
        <f>CHI!M$79</f>
        <v>2017.3040229913695</v>
      </c>
      <c r="N108" s="35">
        <f>CHI!N$79</f>
        <v>1911.8331873670695</v>
      </c>
      <c r="O108" s="35">
        <f>CHI!O$79</f>
        <v>1658.7456430518896</v>
      </c>
      <c r="P108" s="35">
        <f>CHI!P$79</f>
        <v>1326.7654123279926</v>
      </c>
      <c r="Q108" s="35">
        <f>CHI!Q$79</f>
        <v>1781.394828778778</v>
      </c>
    </row>
    <row r="109" spans="1:17" x14ac:dyDescent="0.25">
      <c r="A109" s="21" t="s">
        <v>40</v>
      </c>
      <c r="B109" s="35">
        <f>CHI!B$80</f>
        <v>205.96404381094928</v>
      </c>
      <c r="C109" s="35">
        <f>CHI!C$80</f>
        <v>218.39349869334887</v>
      </c>
      <c r="D109" s="35">
        <f>CHI!D$80</f>
        <v>251.069149783863</v>
      </c>
      <c r="E109" s="35">
        <f>CHI!E$80</f>
        <v>116.06716815353539</v>
      </c>
      <c r="F109" s="35">
        <f>CHI!F$80</f>
        <v>73.828333031905899</v>
      </c>
      <c r="G109" s="35">
        <f>CHI!G$80</f>
        <v>83.694710994610375</v>
      </c>
      <c r="H109" s="35">
        <f>CHI!H$80</f>
        <v>48.282929634653406</v>
      </c>
      <c r="I109" s="35">
        <f>CHI!I$80</f>
        <v>60.29102688112097</v>
      </c>
      <c r="J109" s="35">
        <f>CHI!J$80</f>
        <v>59.00146373825087</v>
      </c>
      <c r="K109" s="35">
        <f>CHI!K$80</f>
        <v>32.812426883447131</v>
      </c>
      <c r="L109" s="35">
        <f>CHI!L$80</f>
        <v>79.954104299118711</v>
      </c>
      <c r="M109" s="35">
        <f>CHI!M$80</f>
        <v>58.262572355572111</v>
      </c>
      <c r="N109" s="35">
        <f>CHI!N$80</f>
        <v>159.30787330166063</v>
      </c>
      <c r="O109" s="35">
        <f>CHI!O$80</f>
        <v>96.887622828306661</v>
      </c>
      <c r="P109" s="35">
        <f>CHI!P$80</f>
        <v>202.47287933101407</v>
      </c>
      <c r="Q109" s="35">
        <f>CHI!Q$80</f>
        <v>80.748904153191376</v>
      </c>
    </row>
    <row r="110" spans="1:17" x14ac:dyDescent="0.25">
      <c r="A110" s="21" t="s">
        <v>39</v>
      </c>
      <c r="B110" s="35">
        <f>CHI!B$81</f>
        <v>3.4527618437831094</v>
      </c>
      <c r="C110" s="35">
        <f>CHI!C$81</f>
        <v>3.8217737386580546</v>
      </c>
      <c r="D110" s="35">
        <f>CHI!D$81</f>
        <v>3.6148743879878986</v>
      </c>
      <c r="E110" s="35">
        <f>CHI!E$81</f>
        <v>2.293342325943474</v>
      </c>
      <c r="F110" s="35">
        <f>CHI!F$81</f>
        <v>1.3111682651933083</v>
      </c>
      <c r="G110" s="35">
        <f>CHI!G$81</f>
        <v>1.4914410605028412</v>
      </c>
      <c r="H110" s="35">
        <f>CHI!H$81</f>
        <v>0.82192791117011943</v>
      </c>
      <c r="I110" s="35">
        <f>CHI!I$81</f>
        <v>1.0383607852009578</v>
      </c>
      <c r="J110" s="35">
        <f>CHI!J$81</f>
        <v>1.7398676346970878</v>
      </c>
      <c r="K110" s="35">
        <f>CHI!K$81</f>
        <v>1.3769408584398204</v>
      </c>
      <c r="L110" s="35">
        <f>CHI!L$81</f>
        <v>2.8339827102504063</v>
      </c>
      <c r="M110" s="35">
        <f>CHI!M$81</f>
        <v>1.9244610833461211</v>
      </c>
      <c r="N110" s="35">
        <f>CHI!N$81</f>
        <v>2.7507228804535266</v>
      </c>
      <c r="O110" s="35">
        <f>CHI!O$81</f>
        <v>0.23680792265207556</v>
      </c>
      <c r="P110" s="35">
        <f>CHI!P$81</f>
        <v>0.84208003921119201</v>
      </c>
      <c r="Q110" s="35">
        <f>CHI!Q$81</f>
        <v>0.56047675700706101</v>
      </c>
    </row>
    <row r="111" spans="1:17" x14ac:dyDescent="0.25">
      <c r="A111" s="23" t="s">
        <v>10</v>
      </c>
      <c r="B111" s="37">
        <f>NMM!B$58</f>
        <v>4703.8955459330409</v>
      </c>
      <c r="C111" s="37">
        <f>NMM!C$58</f>
        <v>3839.8928127319364</v>
      </c>
      <c r="D111" s="37">
        <f>NMM!D$58</f>
        <v>3603.0097131579437</v>
      </c>
      <c r="E111" s="37">
        <f>NMM!E$58</f>
        <v>3219.5945650536441</v>
      </c>
      <c r="F111" s="37">
        <f>NMM!F$58</f>
        <v>3562.4256030315487</v>
      </c>
      <c r="G111" s="37">
        <f>NMM!G$58</f>
        <v>3949.2331904227949</v>
      </c>
      <c r="H111" s="37">
        <f>NMM!H$58</f>
        <v>3928.7283084572159</v>
      </c>
      <c r="I111" s="37">
        <f>NMM!I$58</f>
        <v>4072.9180418220758</v>
      </c>
      <c r="J111" s="37">
        <f>NMM!J$58</f>
        <v>4212.9739943187315</v>
      </c>
      <c r="K111" s="37">
        <f>NMM!K$58</f>
        <v>3277.9536268026441</v>
      </c>
      <c r="L111" s="37">
        <f>NMM!L$58</f>
        <v>3028.5386792672007</v>
      </c>
      <c r="M111" s="37">
        <f>NMM!M$58</f>
        <v>3463.9058701059448</v>
      </c>
      <c r="N111" s="37">
        <f>NMM!N$58</f>
        <v>3088.8522307243597</v>
      </c>
      <c r="O111" s="37">
        <f>NMM!O$58</f>
        <v>3425.9381664855073</v>
      </c>
      <c r="P111" s="37">
        <f>NMM!P$58</f>
        <v>3676.6218258142108</v>
      </c>
      <c r="Q111" s="37">
        <f>NMM!Q$58</f>
        <v>3859.8744965028664</v>
      </c>
    </row>
    <row r="112" spans="1:17" x14ac:dyDescent="0.25">
      <c r="A112" s="21" t="s">
        <v>38</v>
      </c>
      <c r="B112" s="35">
        <f>NMM!B$59</f>
        <v>3587.4938259322571</v>
      </c>
      <c r="C112" s="35">
        <f>NMM!C$59</f>
        <v>2863.9807068325554</v>
      </c>
      <c r="D112" s="35">
        <f>NMM!D$59</f>
        <v>2761.899792584215</v>
      </c>
      <c r="E112" s="35">
        <f>NMM!E$59</f>
        <v>2435.2187249945532</v>
      </c>
      <c r="F112" s="35">
        <f>NMM!F$59</f>
        <v>2779.36458570383</v>
      </c>
      <c r="G112" s="35">
        <f>NMM!G$59</f>
        <v>3099.9972991822333</v>
      </c>
      <c r="H112" s="35">
        <f>NMM!H$59</f>
        <v>3264.55695346317</v>
      </c>
      <c r="I112" s="35">
        <f>NMM!I$59</f>
        <v>3418.9764347258342</v>
      </c>
      <c r="J112" s="35">
        <f>NMM!J$59</f>
        <v>3524.9675539309314</v>
      </c>
      <c r="K112" s="35">
        <f>NMM!K$59</f>
        <v>2778.2010226777488</v>
      </c>
      <c r="L112" s="35">
        <f>NMM!L$59</f>
        <v>2391.3841115670484</v>
      </c>
      <c r="M112" s="35">
        <f>NMM!M$59</f>
        <v>2851.8839475674963</v>
      </c>
      <c r="N112" s="35">
        <f>NMM!N$59</f>
        <v>2548.3700634239945</v>
      </c>
      <c r="O112" s="35">
        <f>NMM!O$59</f>
        <v>2964.1498817929573</v>
      </c>
      <c r="P112" s="35">
        <f>NMM!P$59</f>
        <v>3152.8484247378492</v>
      </c>
      <c r="Q112" s="35">
        <f>NMM!Q$59</f>
        <v>3333.6101740144586</v>
      </c>
    </row>
    <row r="113" spans="1:17" x14ac:dyDescent="0.25">
      <c r="A113" s="21" t="s">
        <v>37</v>
      </c>
      <c r="B113" s="35">
        <f>NMM!B$60</f>
        <v>781.07250754460097</v>
      </c>
      <c r="C113" s="35">
        <f>NMM!C$60</f>
        <v>701.66301663049865</v>
      </c>
      <c r="D113" s="35">
        <f>NMM!D$60</f>
        <v>629.03936794443518</v>
      </c>
      <c r="E113" s="35">
        <f>NMM!E$60</f>
        <v>614.62179280322857</v>
      </c>
      <c r="F113" s="35">
        <f>NMM!F$60</f>
        <v>606.55559897520448</v>
      </c>
      <c r="G113" s="35">
        <f>NMM!G$60</f>
        <v>627.0457271629806</v>
      </c>
      <c r="H113" s="35">
        <f>NMM!H$60</f>
        <v>463.24540320352702</v>
      </c>
      <c r="I113" s="35">
        <f>NMM!I$60</f>
        <v>453.53226286017821</v>
      </c>
      <c r="J113" s="35">
        <f>NMM!J$60</f>
        <v>540.495073365488</v>
      </c>
      <c r="K113" s="35">
        <f>NMM!K$60</f>
        <v>374.49379071568808</v>
      </c>
      <c r="L113" s="35">
        <f>NMM!L$60</f>
        <v>516.17883281809327</v>
      </c>
      <c r="M113" s="35">
        <f>NMM!M$60</f>
        <v>507.43306522867874</v>
      </c>
      <c r="N113" s="35">
        <f>NMM!N$60</f>
        <v>460.63370290055377</v>
      </c>
      <c r="O113" s="35">
        <f>NMM!O$60</f>
        <v>351.36383172155968</v>
      </c>
      <c r="P113" s="35">
        <f>NMM!P$60</f>
        <v>433.79827957219265</v>
      </c>
      <c r="Q113" s="35">
        <f>NMM!Q$60</f>
        <v>401.3070354612251</v>
      </c>
    </row>
    <row r="114" spans="1:17" x14ac:dyDescent="0.25">
      <c r="A114" s="21" t="s">
        <v>57</v>
      </c>
      <c r="B114" s="35">
        <f>NMM!B$61</f>
        <v>335.3292124561828</v>
      </c>
      <c r="C114" s="35">
        <f>NMM!C$61</f>
        <v>274.2490892688823</v>
      </c>
      <c r="D114" s="35">
        <f>NMM!D$61</f>
        <v>212.07055262929373</v>
      </c>
      <c r="E114" s="35">
        <f>NMM!E$61</f>
        <v>169.75404725586222</v>
      </c>
      <c r="F114" s="35">
        <f>NMM!F$61</f>
        <v>176.50541835251397</v>
      </c>
      <c r="G114" s="35">
        <f>NMM!G$61</f>
        <v>222.19016407758096</v>
      </c>
      <c r="H114" s="35">
        <f>NMM!H$61</f>
        <v>200.92595179051881</v>
      </c>
      <c r="I114" s="35">
        <f>NMM!I$61</f>
        <v>200.40934423606353</v>
      </c>
      <c r="J114" s="35">
        <f>NMM!J$61</f>
        <v>147.5113670223121</v>
      </c>
      <c r="K114" s="35">
        <f>NMM!K$61</f>
        <v>125.25881340920702</v>
      </c>
      <c r="L114" s="35">
        <f>NMM!L$61</f>
        <v>120.97573488205902</v>
      </c>
      <c r="M114" s="35">
        <f>NMM!M$61</f>
        <v>104.58885730977008</v>
      </c>
      <c r="N114" s="35">
        <f>NMM!N$61</f>
        <v>79.84846439981132</v>
      </c>
      <c r="O114" s="35">
        <f>NMM!O$61</f>
        <v>110.42445297099046</v>
      </c>
      <c r="P114" s="35">
        <f>NMM!P$61</f>
        <v>89.975121504168712</v>
      </c>
      <c r="Q114" s="35">
        <f>NMM!Q$61</f>
        <v>124.95728702718293</v>
      </c>
    </row>
    <row r="115" spans="1:17" x14ac:dyDescent="0.25">
      <c r="A115" s="23" t="s">
        <v>9</v>
      </c>
      <c r="B115" s="37">
        <f>PPA!B$56</f>
        <v>583.4309605291694</v>
      </c>
      <c r="C115" s="37">
        <f>PPA!C$56</f>
        <v>587.06786672866804</v>
      </c>
      <c r="D115" s="37">
        <f>PPA!D$56</f>
        <v>530.6800120903082</v>
      </c>
      <c r="E115" s="37">
        <f>PPA!E$56</f>
        <v>495.23521044398399</v>
      </c>
      <c r="F115" s="37">
        <f>PPA!F$56</f>
        <v>479.05637490792009</v>
      </c>
      <c r="G115" s="37">
        <f>PPA!G$56</f>
        <v>464.46147413017218</v>
      </c>
      <c r="H115" s="37">
        <f>PPA!H$56</f>
        <v>576.86856188651996</v>
      </c>
      <c r="I115" s="37">
        <f>PPA!I$56</f>
        <v>544.70404933480813</v>
      </c>
      <c r="J115" s="37">
        <f>PPA!J$56</f>
        <v>577.9637050047121</v>
      </c>
      <c r="K115" s="37">
        <f>PPA!K$56</f>
        <v>581.80137369796785</v>
      </c>
      <c r="L115" s="37">
        <f>PPA!L$56</f>
        <v>256.84749566171774</v>
      </c>
      <c r="M115" s="37">
        <f>PPA!M$56</f>
        <v>218.57318173439975</v>
      </c>
      <c r="N115" s="37">
        <f>PPA!N$56</f>
        <v>134.7652694925915</v>
      </c>
      <c r="O115" s="37">
        <f>PPA!O$56</f>
        <v>145.39907601157159</v>
      </c>
      <c r="P115" s="37">
        <f>PPA!P$56</f>
        <v>102.60685217551408</v>
      </c>
      <c r="Q115" s="37">
        <f>PPA!Q$56</f>
        <v>125.2737178348509</v>
      </c>
    </row>
    <row r="116" spans="1:17" x14ac:dyDescent="0.25">
      <c r="A116" s="21" t="s">
        <v>35</v>
      </c>
      <c r="B116" s="35">
        <f>PPA!B$57</f>
        <v>258.14269421672378</v>
      </c>
      <c r="C116" s="35">
        <f>PPA!C$57</f>
        <v>2.453527128362389</v>
      </c>
      <c r="D116" s="35">
        <f>PPA!D$57</f>
        <v>2.0727437553981312</v>
      </c>
      <c r="E116" s="35">
        <f>PPA!E$57</f>
        <v>6.3719432345472242</v>
      </c>
      <c r="F116" s="35">
        <f>PPA!F$57</f>
        <v>3.1475111245193679</v>
      </c>
      <c r="G116" s="35">
        <f>PPA!G$57</f>
        <v>7.1700438269943803</v>
      </c>
      <c r="H116" s="35">
        <f>PPA!H$57</f>
        <v>2.6909378798528034</v>
      </c>
      <c r="I116" s="35">
        <f>PPA!I$57</f>
        <v>2.976348074214775</v>
      </c>
      <c r="J116" s="35">
        <f>PPA!J$57</f>
        <v>2.8167910610734146</v>
      </c>
      <c r="K116" s="35">
        <f>PPA!K$57</f>
        <v>2.8337108599288627</v>
      </c>
      <c r="L116" s="35">
        <f>PPA!L$57</f>
        <v>2.9722864542302578</v>
      </c>
      <c r="M116" s="35">
        <f>PPA!M$57</f>
        <v>2.8643674961232977</v>
      </c>
      <c r="N116" s="35">
        <f>PPA!N$57</f>
        <v>1.9432470341897863</v>
      </c>
      <c r="O116" s="35">
        <f>PPA!O$57</f>
        <v>1.8452696775080977</v>
      </c>
      <c r="P116" s="35">
        <f>PPA!P$57</f>
        <v>2.0680661049640587</v>
      </c>
      <c r="Q116" s="35">
        <f>PPA!Q$57</f>
        <v>2.6547138602955718</v>
      </c>
    </row>
    <row r="117" spans="1:17" x14ac:dyDescent="0.25">
      <c r="A117" s="21" t="s">
        <v>56</v>
      </c>
      <c r="B117" s="35">
        <f>PPA!B$58</f>
        <v>324.63120900522193</v>
      </c>
      <c r="C117" s="35">
        <f>PPA!C$58</f>
        <v>583.27570572065758</v>
      </c>
      <c r="D117" s="35">
        <f>PPA!D$58</f>
        <v>527.0614892373477</v>
      </c>
      <c r="E117" s="35">
        <f>PPA!E$58</f>
        <v>487.5924863398053</v>
      </c>
      <c r="F117" s="35">
        <f>PPA!F$58</f>
        <v>474.68107323013311</v>
      </c>
      <c r="G117" s="35">
        <f>PPA!G$58</f>
        <v>456.25309016286906</v>
      </c>
      <c r="H117" s="35">
        <f>PPA!H$58</f>
        <v>572.7652150346803</v>
      </c>
      <c r="I117" s="35">
        <f>PPA!I$58</f>
        <v>540.19353940127132</v>
      </c>
      <c r="J117" s="35">
        <f>PPA!J$58</f>
        <v>573.53195195781598</v>
      </c>
      <c r="K117" s="35">
        <f>PPA!K$58</f>
        <v>577.59897698725581</v>
      </c>
      <c r="L117" s="35">
        <f>PPA!L$58</f>
        <v>252.07834718690464</v>
      </c>
      <c r="M117" s="35">
        <f>PPA!M$58</f>
        <v>214.2569343586753</v>
      </c>
      <c r="N117" s="35">
        <f>PPA!N$58</f>
        <v>131.8699326945175</v>
      </c>
      <c r="O117" s="35">
        <f>PPA!O$58</f>
        <v>142.62341167446206</v>
      </c>
      <c r="P117" s="35">
        <f>PPA!P$58</f>
        <v>99.506548264853009</v>
      </c>
      <c r="Q117" s="35">
        <f>PPA!Q$58</f>
        <v>121.33570882154947</v>
      </c>
    </row>
    <row r="118" spans="1:17" x14ac:dyDescent="0.25">
      <c r="A118" s="21" t="s">
        <v>55</v>
      </c>
      <c r="B118" s="35">
        <f>PPA!B$59</f>
        <v>0.65705730722365341</v>
      </c>
      <c r="C118" s="35">
        <f>PPA!C$59</f>
        <v>1.3386338796480972</v>
      </c>
      <c r="D118" s="35">
        <f>PPA!D$59</f>
        <v>1.5457790975622905</v>
      </c>
      <c r="E118" s="35">
        <f>PPA!E$59</f>
        <v>1.2707808696314458</v>
      </c>
      <c r="F118" s="35">
        <f>PPA!F$59</f>
        <v>1.2277905532675826</v>
      </c>
      <c r="G118" s="35">
        <f>PPA!G$59</f>
        <v>1.0383401403087398</v>
      </c>
      <c r="H118" s="35">
        <f>PPA!H$59</f>
        <v>1.4124089719869322</v>
      </c>
      <c r="I118" s="35">
        <f>PPA!I$59</f>
        <v>1.5341618593219761</v>
      </c>
      <c r="J118" s="35">
        <f>PPA!J$59</f>
        <v>1.6149619858226547</v>
      </c>
      <c r="K118" s="35">
        <f>PPA!K$59</f>
        <v>1.36868585078325</v>
      </c>
      <c r="L118" s="35">
        <f>PPA!L$59</f>
        <v>1.7968620205828247</v>
      </c>
      <c r="M118" s="35">
        <f>PPA!M$59</f>
        <v>1.4518798796011521</v>
      </c>
      <c r="N118" s="35">
        <f>PPA!N$59</f>
        <v>0.95208976388421285</v>
      </c>
      <c r="O118" s="35">
        <f>PPA!O$59</f>
        <v>0.93039465960143608</v>
      </c>
      <c r="P118" s="35">
        <f>PPA!P$59</f>
        <v>1.032237805697003</v>
      </c>
      <c r="Q118" s="35">
        <f>PPA!Q$59</f>
        <v>1.2832951530058474</v>
      </c>
    </row>
    <row r="119" spans="1:17" x14ac:dyDescent="0.25">
      <c r="A119" s="20" t="s">
        <v>54</v>
      </c>
      <c r="B119" s="36">
        <f>FBT!B$32</f>
        <v>244.95061328840268</v>
      </c>
      <c r="C119" s="36">
        <f>FBT!C$32</f>
        <v>309.69138504967202</v>
      </c>
      <c r="D119" s="36">
        <f>FBT!D$32</f>
        <v>477.15131274681602</v>
      </c>
      <c r="E119" s="36">
        <f>FBT!E$32</f>
        <v>406.29705517339204</v>
      </c>
      <c r="F119" s="36">
        <f>FBT!F$32</f>
        <v>314.69003517034804</v>
      </c>
      <c r="G119" s="36">
        <f>FBT!G$32</f>
        <v>397.1396068461637</v>
      </c>
      <c r="H119" s="36">
        <f>FBT!H$32</f>
        <v>336.15210880184401</v>
      </c>
      <c r="I119" s="36">
        <f>FBT!I$32</f>
        <v>313.78537797065997</v>
      </c>
      <c r="J119" s="36">
        <f>FBT!J$32</f>
        <v>253.36431751381204</v>
      </c>
      <c r="K119" s="36">
        <f>FBT!K$32</f>
        <v>224.78599996102804</v>
      </c>
      <c r="L119" s="36">
        <f>FBT!L$32</f>
        <v>184.23586392761283</v>
      </c>
      <c r="M119" s="36">
        <f>FBT!M$32</f>
        <v>195.7007218766212</v>
      </c>
      <c r="N119" s="36">
        <f>FBT!N$32</f>
        <v>235.80770544154274</v>
      </c>
      <c r="O119" s="36">
        <f>FBT!O$32</f>
        <v>222.31193370917572</v>
      </c>
      <c r="P119" s="36">
        <f>FBT!P$32</f>
        <v>210.97671098933378</v>
      </c>
      <c r="Q119" s="36">
        <f>FBT!Q$32</f>
        <v>213.2959717269182</v>
      </c>
    </row>
    <row r="120" spans="1:17" x14ac:dyDescent="0.25">
      <c r="A120" s="18" t="s">
        <v>53</v>
      </c>
      <c r="B120" s="35">
        <f>TRE!B$32</f>
        <v>146.78144193672782</v>
      </c>
      <c r="C120" s="35">
        <f>TRE!C$32</f>
        <v>152.62966973577602</v>
      </c>
      <c r="D120" s="35">
        <f>TRE!D$32</f>
        <v>114.35920376140801</v>
      </c>
      <c r="E120" s="35">
        <f>TRE!E$32</f>
        <v>148.82153129654404</v>
      </c>
      <c r="F120" s="35">
        <f>TRE!F$32</f>
        <v>138.93436034931602</v>
      </c>
      <c r="G120" s="35">
        <f>TRE!G$32</f>
        <v>129.45866252115474</v>
      </c>
      <c r="H120" s="35">
        <f>TRE!H$32</f>
        <v>152.91679403210401</v>
      </c>
      <c r="I120" s="35">
        <f>TRE!I$32</f>
        <v>165.93179987433604</v>
      </c>
      <c r="J120" s="35">
        <f>TRE!J$32</f>
        <v>151.479037952352</v>
      </c>
      <c r="K120" s="35">
        <f>TRE!K$32</f>
        <v>140.80134758374803</v>
      </c>
      <c r="L120" s="35">
        <f>TRE!L$32</f>
        <v>152.079950494701</v>
      </c>
      <c r="M120" s="35">
        <f>TRE!M$32</f>
        <v>159.78342195328409</v>
      </c>
      <c r="N120" s="35">
        <f>TRE!N$32</f>
        <v>188.83148715982693</v>
      </c>
      <c r="O120" s="35">
        <f>TRE!O$32</f>
        <v>182.49024757852851</v>
      </c>
      <c r="P120" s="35">
        <f>TRE!P$32</f>
        <v>171.90218440831353</v>
      </c>
      <c r="Q120" s="35">
        <f>TRE!Q$32</f>
        <v>174.22923909080848</v>
      </c>
    </row>
    <row r="121" spans="1:17" x14ac:dyDescent="0.25">
      <c r="A121" s="18" t="s">
        <v>52</v>
      </c>
      <c r="B121" s="35">
        <f>MAE!B$32</f>
        <v>260.99220281071467</v>
      </c>
      <c r="C121" s="35">
        <f>MAE!C$32</f>
        <v>190.18124477492401</v>
      </c>
      <c r="D121" s="35">
        <f>MAE!D$32</f>
        <v>329.17962514809602</v>
      </c>
      <c r="E121" s="35">
        <f>MAE!E$32</f>
        <v>309.94723206593994</v>
      </c>
      <c r="F121" s="35">
        <f>MAE!F$32</f>
        <v>161.72795503472403</v>
      </c>
      <c r="G121" s="35">
        <f>MAE!G$32</f>
        <v>194.15294605356894</v>
      </c>
      <c r="H121" s="35">
        <f>MAE!H$32</f>
        <v>192.15802464289203</v>
      </c>
      <c r="I121" s="35">
        <f>MAE!I$32</f>
        <v>181.256723440884</v>
      </c>
      <c r="J121" s="35">
        <f>MAE!J$32</f>
        <v>191.360761500888</v>
      </c>
      <c r="K121" s="35">
        <f>MAE!K$32</f>
        <v>138.35533960015201</v>
      </c>
      <c r="L121" s="35">
        <f>MAE!L$32</f>
        <v>180.76026053764102</v>
      </c>
      <c r="M121" s="35">
        <f>MAE!M$32</f>
        <v>185.15827370240856</v>
      </c>
      <c r="N121" s="35">
        <f>MAE!N$32</f>
        <v>180.61296188252271</v>
      </c>
      <c r="O121" s="35">
        <f>MAE!O$32</f>
        <v>195.41671640088367</v>
      </c>
      <c r="P121" s="35">
        <f>MAE!P$32</f>
        <v>204.86061590173483</v>
      </c>
      <c r="Q121" s="35">
        <f>MAE!Q$32</f>
        <v>216.34999438690681</v>
      </c>
    </row>
    <row r="122" spans="1:17" x14ac:dyDescent="0.25">
      <c r="A122" s="18" t="s">
        <v>51</v>
      </c>
      <c r="B122" s="35">
        <f>TEL!B$32</f>
        <v>142.62098360710607</v>
      </c>
      <c r="C122" s="35">
        <f>TEL!C$32</f>
        <v>111.99022812486001</v>
      </c>
      <c r="D122" s="35">
        <f>TEL!D$32</f>
        <v>121.06635177031201</v>
      </c>
      <c r="E122" s="35">
        <f>TEL!E$32</f>
        <v>122.54079627604801</v>
      </c>
      <c r="F122" s="35">
        <f>TEL!F$32</f>
        <v>152.65502725744801</v>
      </c>
      <c r="G122" s="35">
        <f>TEL!G$32</f>
        <v>96.413989252242175</v>
      </c>
      <c r="H122" s="35">
        <f>TEL!H$32</f>
        <v>75.804308701344013</v>
      </c>
      <c r="I122" s="35">
        <f>TEL!I$32</f>
        <v>60.63954526540801</v>
      </c>
      <c r="J122" s="35">
        <f>TEL!J$32</f>
        <v>56.660056342128009</v>
      </c>
      <c r="K122" s="35">
        <f>TEL!K$32</f>
        <v>39.452119056900003</v>
      </c>
      <c r="L122" s="35">
        <f>TEL!L$32</f>
        <v>63.617463427181576</v>
      </c>
      <c r="M122" s="35">
        <f>TEL!M$32</f>
        <v>78.372681605547669</v>
      </c>
      <c r="N122" s="35">
        <f>TEL!N$32</f>
        <v>53.801419090348652</v>
      </c>
      <c r="O122" s="35">
        <f>TEL!O$32</f>
        <v>38.372638625189467</v>
      </c>
      <c r="P122" s="35">
        <f>TEL!P$32</f>
        <v>57.370738438387825</v>
      </c>
      <c r="Q122" s="35">
        <f>TEL!Q$32</f>
        <v>36.518725919533608</v>
      </c>
    </row>
    <row r="123" spans="1:17" x14ac:dyDescent="0.25">
      <c r="A123" s="18" t="s">
        <v>50</v>
      </c>
      <c r="B123" s="35">
        <f>WWP!B$32</f>
        <v>31.345045963232316</v>
      </c>
      <c r="C123" s="35">
        <f>WWP!C$32</f>
        <v>22.649353270812</v>
      </c>
      <c r="D123" s="35">
        <f>WWP!D$32</f>
        <v>28.903926161088002</v>
      </c>
      <c r="E123" s="35">
        <f>WWP!E$32</f>
        <v>32.999945702616003</v>
      </c>
      <c r="F123" s="35">
        <f>WWP!F$32</f>
        <v>33.893789612076006</v>
      </c>
      <c r="G123" s="35">
        <f>WWP!G$32</f>
        <v>24.010569680573699</v>
      </c>
      <c r="H123" s="35">
        <f>WWP!H$32</f>
        <v>41.206842817776007</v>
      </c>
      <c r="I123" s="35">
        <f>WWP!I$32</f>
        <v>21.372130156212002</v>
      </c>
      <c r="J123" s="35">
        <f>WWP!J$32</f>
        <v>24.189673934448003</v>
      </c>
      <c r="K123" s="35">
        <f>WWP!K$32</f>
        <v>14.324876702136002</v>
      </c>
      <c r="L123" s="35">
        <f>WWP!L$32</f>
        <v>13.46923608216874</v>
      </c>
      <c r="M123" s="35">
        <f>WWP!M$32</f>
        <v>10.382530265042638</v>
      </c>
      <c r="N123" s="35">
        <f>WWP!N$32</f>
        <v>13.379435204865459</v>
      </c>
      <c r="O123" s="35">
        <f>WWP!O$32</f>
        <v>10.322464191571438</v>
      </c>
      <c r="P123" s="35">
        <f>WWP!P$32</f>
        <v>11.219994770422536</v>
      </c>
      <c r="Q123" s="35">
        <f>WWP!Q$32</f>
        <v>11.719169959406338</v>
      </c>
    </row>
    <row r="124" spans="1:17" x14ac:dyDescent="0.25">
      <c r="A124" s="18" t="s">
        <v>49</v>
      </c>
      <c r="B124" s="35">
        <f>OIS!B$32</f>
        <v>512.92204910972282</v>
      </c>
      <c r="C124" s="35">
        <f>OIS!C$32</f>
        <v>418.41649612202406</v>
      </c>
      <c r="D124" s="35">
        <f>OIS!D$32</f>
        <v>470.40295075794</v>
      </c>
      <c r="E124" s="35">
        <f>OIS!E$32</f>
        <v>411.65504410294801</v>
      </c>
      <c r="F124" s="35">
        <f>OIS!F$32</f>
        <v>358.89481222149607</v>
      </c>
      <c r="G124" s="35">
        <f>OIS!G$32</f>
        <v>431.13614268670591</v>
      </c>
      <c r="H124" s="35">
        <f>OIS!H$32</f>
        <v>366.29853522854398</v>
      </c>
      <c r="I124" s="35">
        <f>OIS!I$32</f>
        <v>352.7989906455</v>
      </c>
      <c r="J124" s="35">
        <f>OIS!J$32</f>
        <v>291.01492866927606</v>
      </c>
      <c r="K124" s="35">
        <f>OIS!K$32</f>
        <v>221.38459628832004</v>
      </c>
      <c r="L124" s="35">
        <f>OIS!L$32</f>
        <v>235.18168987227679</v>
      </c>
      <c r="M124" s="35">
        <f>OIS!M$32</f>
        <v>270.44453193209722</v>
      </c>
      <c r="N124" s="35">
        <f>OIS!N$32</f>
        <v>224.43341425053077</v>
      </c>
      <c r="O124" s="35">
        <f>OIS!O$32</f>
        <v>183.36263724548661</v>
      </c>
      <c r="P124" s="35">
        <f>OIS!P$32</f>
        <v>217.21125316712977</v>
      </c>
      <c r="Q124" s="35">
        <f>OIS!Q$32</f>
        <v>177.05126129954925</v>
      </c>
    </row>
    <row r="125" spans="1:17" x14ac:dyDescent="0.25">
      <c r="A125" s="42" t="s">
        <v>62</v>
      </c>
      <c r="B125" s="41">
        <f>Ind_Summary_emi!B42</f>
        <v>114.81959000000001</v>
      </c>
      <c r="C125" s="41">
        <f>Ind_Summary_emi!C42</f>
        <v>112.72150999999999</v>
      </c>
      <c r="D125" s="41">
        <f>Ind_Summary_emi!D42</f>
        <v>117.22132999999999</v>
      </c>
      <c r="E125" s="41">
        <f>Ind_Summary_emi!E42</f>
        <v>104.01945000000001</v>
      </c>
      <c r="F125" s="41">
        <f>Ind_Summary_emi!F42</f>
        <v>108.77772</v>
      </c>
      <c r="G125" s="41">
        <f>Ind_Summary_emi!G42</f>
        <v>99.607240000000004</v>
      </c>
      <c r="H125" s="41">
        <f>Ind_Summary_emi!H42</f>
        <v>129.46764999999999</v>
      </c>
      <c r="I125" s="41">
        <f>Ind_Summary_emi!I42</f>
        <v>116.06856000000001</v>
      </c>
      <c r="J125" s="41">
        <f>Ind_Summary_emi!J42</f>
        <v>100.13591</v>
      </c>
      <c r="K125" s="41">
        <f>Ind_Summary_emi!K42</f>
        <v>84.588899999999995</v>
      </c>
      <c r="L125" s="41">
        <f>Ind_Summary_emi!L42</f>
        <v>103.29897</v>
      </c>
      <c r="M125" s="41">
        <f>Ind_Summary_emi!M42</f>
        <v>110.8096</v>
      </c>
      <c r="N125" s="41">
        <f>Ind_Summary_emi!N42</f>
        <v>98.223420000000004</v>
      </c>
      <c r="O125" s="41">
        <f>Ind_Summary_emi!O42</f>
        <v>118.21081</v>
      </c>
      <c r="P125" s="41">
        <f>Ind_Summary_emi!P42</f>
        <v>121.75167</v>
      </c>
      <c r="Q125" s="41">
        <f>Ind_Summary_emi!Q42</f>
        <v>123.70032</v>
      </c>
    </row>
    <row r="126" spans="1:17" x14ac:dyDescent="0.25">
      <c r="A126" s="40"/>
      <c r="B126" s="32"/>
      <c r="C126" s="32"/>
      <c r="D126" s="32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</row>
    <row r="127" spans="1:17" x14ac:dyDescent="0.25">
      <c r="A127" s="39" t="str">
        <f>FBT!$A$34</f>
        <v>Value added intensity (toe / M€2010)</v>
      </c>
      <c r="B127" s="38">
        <f t="shared" ref="B127:Q127" si="8">IF(B29=0,"",B29/B3*1000)</f>
        <v>553.65362733694906</v>
      </c>
      <c r="C127" s="38">
        <f t="shared" si="8"/>
        <v>489.26729632007687</v>
      </c>
      <c r="D127" s="38">
        <f t="shared" si="8"/>
        <v>540.67288223407411</v>
      </c>
      <c r="E127" s="38">
        <f t="shared" si="8"/>
        <v>520.30923788895757</v>
      </c>
      <c r="F127" s="38">
        <f t="shared" si="8"/>
        <v>471.14698260822405</v>
      </c>
      <c r="G127" s="38">
        <f t="shared" si="8"/>
        <v>449.17232321848763</v>
      </c>
      <c r="H127" s="38">
        <f t="shared" si="8"/>
        <v>408.49450722280403</v>
      </c>
      <c r="I127" s="38">
        <f t="shared" si="8"/>
        <v>356.56055101677748</v>
      </c>
      <c r="J127" s="38">
        <f t="shared" si="8"/>
        <v>345.92318428279083</v>
      </c>
      <c r="K127" s="38">
        <f t="shared" si="8"/>
        <v>411.49754737044856</v>
      </c>
      <c r="L127" s="38">
        <f t="shared" si="8"/>
        <v>353.18725196222096</v>
      </c>
      <c r="M127" s="38">
        <f t="shared" si="8"/>
        <v>335.34691359276837</v>
      </c>
      <c r="N127" s="38">
        <f t="shared" si="8"/>
        <v>340.3433697093804</v>
      </c>
      <c r="O127" s="38">
        <f t="shared" si="8"/>
        <v>340.91827165395648</v>
      </c>
      <c r="P127" s="38">
        <f t="shared" si="8"/>
        <v>322.95641245365857</v>
      </c>
      <c r="Q127" s="38">
        <f t="shared" si="8"/>
        <v>310.68205606545968</v>
      </c>
    </row>
    <row r="128" spans="1:17" x14ac:dyDescent="0.25">
      <c r="A128" s="18" t="s">
        <v>13</v>
      </c>
      <c r="B128" s="35">
        <f t="shared" ref="B128:Q128" si="9">IF(B51=0,"",B51/B4*1000)</f>
        <v>4718.7885923632202</v>
      </c>
      <c r="C128" s="35">
        <f t="shared" si="9"/>
        <v>8063.0612491814372</v>
      </c>
      <c r="D128" s="35">
        <f t="shared" si="9"/>
        <v>9692.8850274342531</v>
      </c>
      <c r="E128" s="35">
        <f t="shared" si="9"/>
        <v>9121.0294516287286</v>
      </c>
      <c r="F128" s="35">
        <f t="shared" si="9"/>
        <v>7045.0811816928626</v>
      </c>
      <c r="G128" s="35">
        <f t="shared" si="9"/>
        <v>6470.9008622559222</v>
      </c>
      <c r="H128" s="35">
        <f t="shared" si="9"/>
        <v>6452.8241669196832</v>
      </c>
      <c r="I128" s="35">
        <f t="shared" si="9"/>
        <v>5607.478746705593</v>
      </c>
      <c r="J128" s="35">
        <f t="shared" si="9"/>
        <v>6688.5915896401957</v>
      </c>
      <c r="K128" s="35">
        <f t="shared" si="9"/>
        <v>8141.5177946459617</v>
      </c>
      <c r="L128" s="35">
        <f t="shared" si="9"/>
        <v>7763.8852019920214</v>
      </c>
      <c r="M128" s="35">
        <f t="shared" si="9"/>
        <v>8910.1734603659952</v>
      </c>
      <c r="N128" s="35">
        <f t="shared" si="9"/>
        <v>3687.0963454073831</v>
      </c>
      <c r="O128" s="35">
        <f t="shared" si="9"/>
        <v>3817.610058131409</v>
      </c>
      <c r="P128" s="35">
        <f t="shared" si="9"/>
        <v>3833.1642258317515</v>
      </c>
      <c r="Q128" s="35">
        <f t="shared" si="9"/>
        <v>3671.3097953847669</v>
      </c>
    </row>
    <row r="129" spans="1:17" x14ac:dyDescent="0.25">
      <c r="A129" s="23" t="s">
        <v>12</v>
      </c>
      <c r="B129" s="37">
        <f t="shared" ref="B129:Q129" si="10">IF(B54=0,"",B54/B5*1000)</f>
        <v>258.20891645700215</v>
      </c>
      <c r="C129" s="37">
        <f t="shared" si="10"/>
        <v>156.00903175779115</v>
      </c>
      <c r="D129" s="37">
        <f t="shared" si="10"/>
        <v>198.81510383399282</v>
      </c>
      <c r="E129" s="37">
        <f t="shared" si="10"/>
        <v>192.00895105363691</v>
      </c>
      <c r="F129" s="37">
        <f t="shared" si="10"/>
        <v>168.65815228538082</v>
      </c>
      <c r="G129" s="37">
        <f t="shared" si="10"/>
        <v>160.87516671766159</v>
      </c>
      <c r="H129" s="37">
        <f t="shared" si="10"/>
        <v>146.11707885218362</v>
      </c>
      <c r="I129" s="37">
        <f t="shared" si="10"/>
        <v>130.34453354387671</v>
      </c>
      <c r="J129" s="37">
        <f t="shared" si="10"/>
        <v>196.93989177618332</v>
      </c>
      <c r="K129" s="37">
        <f t="shared" si="10"/>
        <v>381.5304250318863</v>
      </c>
      <c r="L129" s="37">
        <f t="shared" si="10"/>
        <v>238.43305718780823</v>
      </c>
      <c r="M129" s="37">
        <f t="shared" si="10"/>
        <v>309.38137550056598</v>
      </c>
      <c r="N129" s="37">
        <f t="shared" si="10"/>
        <v>663.49695561015471</v>
      </c>
      <c r="O129" s="37">
        <f t="shared" si="10"/>
        <v>754.76857985933441</v>
      </c>
      <c r="P129" s="37">
        <f t="shared" si="10"/>
        <v>979.81214381348627</v>
      </c>
      <c r="Q129" s="37">
        <f t="shared" si="10"/>
        <v>510.89920306801804</v>
      </c>
    </row>
    <row r="130" spans="1:17" x14ac:dyDescent="0.25">
      <c r="A130" s="21" t="s">
        <v>44</v>
      </c>
      <c r="B130" s="35">
        <f t="shared" ref="B130:Q130" si="11">IF(B55=0,"",B55/B6*1000)</f>
        <v>749.821587038997</v>
      </c>
      <c r="C130" s="35">
        <f t="shared" si="11"/>
        <v>542.06315057767301</v>
      </c>
      <c r="D130" s="35">
        <f t="shared" si="11"/>
        <v>616.16570703107277</v>
      </c>
      <c r="E130" s="35">
        <f t="shared" si="11"/>
        <v>687.453755181509</v>
      </c>
      <c r="F130" s="35">
        <f t="shared" si="11"/>
        <v>517.51173809349291</v>
      </c>
      <c r="G130" s="35">
        <f t="shared" si="11"/>
        <v>616.99537649402691</v>
      </c>
      <c r="H130" s="35">
        <f t="shared" si="11"/>
        <v>502.41490814487253</v>
      </c>
      <c r="I130" s="35">
        <f t="shared" si="11"/>
        <v>412.81963875994387</v>
      </c>
      <c r="J130" s="35" t="str">
        <f t="shared" si="11"/>
        <v/>
      </c>
      <c r="K130" s="35" t="str">
        <f t="shared" si="11"/>
        <v/>
      </c>
      <c r="L130" s="35" t="str">
        <f t="shared" si="11"/>
        <v/>
      </c>
      <c r="M130" s="35" t="str">
        <f t="shared" si="11"/>
        <v/>
      </c>
      <c r="N130" s="35" t="str">
        <f t="shared" si="11"/>
        <v/>
      </c>
      <c r="O130" s="35" t="str">
        <f t="shared" si="11"/>
        <v/>
      </c>
      <c r="P130" s="35" t="str">
        <f t="shared" si="11"/>
        <v/>
      </c>
      <c r="Q130" s="35" t="str">
        <f t="shared" si="11"/>
        <v/>
      </c>
    </row>
    <row r="131" spans="1:17" x14ac:dyDescent="0.25">
      <c r="A131" s="21" t="s">
        <v>59</v>
      </c>
      <c r="B131" s="35">
        <f t="shared" ref="B131:Q131" si="12">IF(B56=0,"",B56/B7*1000)</f>
        <v>713.21708528716704</v>
      </c>
      <c r="C131" s="35">
        <f t="shared" si="12"/>
        <v>254.74635146416102</v>
      </c>
      <c r="D131" s="35">
        <f t="shared" si="12"/>
        <v>303.20248925052135</v>
      </c>
      <c r="E131" s="35">
        <f t="shared" si="12"/>
        <v>324.02206793214958</v>
      </c>
      <c r="F131" s="35">
        <f t="shared" si="12"/>
        <v>241.19688369496072</v>
      </c>
      <c r="G131" s="35">
        <f t="shared" si="12"/>
        <v>257.80949954775065</v>
      </c>
      <c r="H131" s="35">
        <f t="shared" si="12"/>
        <v>207.03142998065576</v>
      </c>
      <c r="I131" s="35">
        <f t="shared" si="12"/>
        <v>172.49533550307677</v>
      </c>
      <c r="J131" s="35">
        <f t="shared" si="12"/>
        <v>319.65647614900774</v>
      </c>
      <c r="K131" s="35">
        <f t="shared" si="12"/>
        <v>735.992238454019</v>
      </c>
      <c r="L131" s="35">
        <f t="shared" si="12"/>
        <v>457.38861696077117</v>
      </c>
      <c r="M131" s="35">
        <f t="shared" si="12"/>
        <v>701.9447786334764</v>
      </c>
      <c r="N131" s="35">
        <f t="shared" si="12"/>
        <v>1242.2635337686459</v>
      </c>
      <c r="O131" s="35">
        <f t="shared" si="12"/>
        <v>1689.3034431480869</v>
      </c>
      <c r="P131" s="35">
        <f t="shared" si="12"/>
        <v>2145.9436049357751</v>
      </c>
      <c r="Q131" s="35">
        <f t="shared" si="12"/>
        <v>962.32519458652564</v>
      </c>
    </row>
    <row r="132" spans="1:17" x14ac:dyDescent="0.25">
      <c r="A132" s="21" t="s">
        <v>42</v>
      </c>
      <c r="B132" s="35">
        <f t="shared" ref="B132:Q132" si="13">IF(B59=0,"",B59/B8*1000)</f>
        <v>167.73776673034388</v>
      </c>
      <c r="C132" s="35">
        <f t="shared" si="13"/>
        <v>173.56619186910476</v>
      </c>
      <c r="D132" s="35">
        <f t="shared" si="13"/>
        <v>246.45160221391731</v>
      </c>
      <c r="E132" s="35">
        <f t="shared" si="13"/>
        <v>202.63891093812143</v>
      </c>
      <c r="F132" s="35">
        <f t="shared" si="13"/>
        <v>223.62666007578872</v>
      </c>
      <c r="G132" s="35">
        <f t="shared" si="13"/>
        <v>178.33547776769743</v>
      </c>
      <c r="H132" s="35">
        <f t="shared" si="13"/>
        <v>190.82916651342373</v>
      </c>
      <c r="I132" s="35">
        <f t="shared" si="13"/>
        <v>183.98793597405043</v>
      </c>
      <c r="J132" s="35">
        <f t="shared" si="13"/>
        <v>257.2178001679863</v>
      </c>
      <c r="K132" s="35">
        <f t="shared" si="13"/>
        <v>413.74762007946589</v>
      </c>
      <c r="L132" s="35">
        <f t="shared" si="13"/>
        <v>256.30891351492619</v>
      </c>
      <c r="M132" s="35">
        <f t="shared" si="13"/>
        <v>232.91303973720309</v>
      </c>
      <c r="N132" s="35">
        <f t="shared" si="13"/>
        <v>758.46003823504259</v>
      </c>
      <c r="O132" s="35">
        <f t="shared" si="13"/>
        <v>551.98957387627695</v>
      </c>
      <c r="P132" s="35">
        <f t="shared" si="13"/>
        <v>748.56258380014663</v>
      </c>
      <c r="Q132" s="35">
        <f t="shared" si="13"/>
        <v>663.53734288006763</v>
      </c>
    </row>
    <row r="133" spans="1:17" x14ac:dyDescent="0.25">
      <c r="A133" s="23" t="s">
        <v>11</v>
      </c>
      <c r="B133" s="37">
        <f t="shared" ref="B133:Q133" si="14">IF(B60=0,"",B60/B9*1000)</f>
        <v>957.55693557759651</v>
      </c>
      <c r="C133" s="37">
        <f t="shared" si="14"/>
        <v>919.7755309111609</v>
      </c>
      <c r="D133" s="37">
        <f t="shared" si="14"/>
        <v>1001.8839549846155</v>
      </c>
      <c r="E133" s="37">
        <f t="shared" si="14"/>
        <v>1060.6775354044587</v>
      </c>
      <c r="F133" s="37">
        <f t="shared" si="14"/>
        <v>1088.4007414665532</v>
      </c>
      <c r="G133" s="37">
        <f t="shared" si="14"/>
        <v>1039.6272890461271</v>
      </c>
      <c r="H133" s="37">
        <f t="shared" si="14"/>
        <v>736.57105100679837</v>
      </c>
      <c r="I133" s="37">
        <f t="shared" si="14"/>
        <v>787.02611756750071</v>
      </c>
      <c r="J133" s="37">
        <f t="shared" si="14"/>
        <v>867.87484436833711</v>
      </c>
      <c r="K133" s="37">
        <f t="shared" si="14"/>
        <v>656.10426378601289</v>
      </c>
      <c r="L133" s="37">
        <f t="shared" si="14"/>
        <v>571.10081491586209</v>
      </c>
      <c r="M133" s="37">
        <f t="shared" si="14"/>
        <v>502.6150165543354</v>
      </c>
      <c r="N133" s="37">
        <f t="shared" si="14"/>
        <v>720.19075849249407</v>
      </c>
      <c r="O133" s="37">
        <f t="shared" si="14"/>
        <v>729.08326556837972</v>
      </c>
      <c r="P133" s="37">
        <f t="shared" si="14"/>
        <v>583.61568024329506</v>
      </c>
      <c r="Q133" s="37">
        <f t="shared" si="14"/>
        <v>594.88027850606431</v>
      </c>
    </row>
    <row r="134" spans="1:17" x14ac:dyDescent="0.25">
      <c r="A134" s="21" t="s">
        <v>61</v>
      </c>
      <c r="B134" s="35">
        <f t="shared" ref="B134:Q134" si="15">IF(B61=0,"",B61/B10*1000)</f>
        <v>1561.6461127910923</v>
      </c>
      <c r="C134" s="35">
        <f t="shared" si="15"/>
        <v>1518.9162041787247</v>
      </c>
      <c r="D134" s="35">
        <f t="shared" si="15"/>
        <v>1618.8078983073328</v>
      </c>
      <c r="E134" s="35">
        <f t="shared" si="15"/>
        <v>1620.7132368912462</v>
      </c>
      <c r="F134" s="35">
        <f t="shared" si="15"/>
        <v>1543.4927504743644</v>
      </c>
      <c r="G134" s="35">
        <f t="shared" si="15"/>
        <v>1538.9791118571959</v>
      </c>
      <c r="H134" s="35">
        <f t="shared" si="15"/>
        <v>1126.8113124702054</v>
      </c>
      <c r="I134" s="35">
        <f t="shared" si="15"/>
        <v>1205.5171242600734</v>
      </c>
      <c r="J134" s="35">
        <f t="shared" si="15"/>
        <v>1214.9924799100772</v>
      </c>
      <c r="K134" s="35">
        <f t="shared" si="15"/>
        <v>1219.4082873659488</v>
      </c>
      <c r="L134" s="35">
        <f t="shared" si="15"/>
        <v>952.55812115490505</v>
      </c>
      <c r="M134" s="35">
        <f t="shared" si="15"/>
        <v>760.88427420198707</v>
      </c>
      <c r="N134" s="35">
        <f t="shared" si="15"/>
        <v>1247.7732818074778</v>
      </c>
      <c r="O134" s="35">
        <f t="shared" si="15"/>
        <v>908.39272154249227</v>
      </c>
      <c r="P134" s="35">
        <f t="shared" si="15"/>
        <v>823.65514212113237</v>
      </c>
      <c r="Q134" s="35">
        <f t="shared" si="15"/>
        <v>765.18493557717477</v>
      </c>
    </row>
    <row r="135" spans="1:17" x14ac:dyDescent="0.25">
      <c r="A135" s="21" t="s">
        <v>40</v>
      </c>
      <c r="B135" s="35">
        <f t="shared" ref="B135:Q135" si="16">IF(B62=0,"",B62/B11*1000)</f>
        <v>641.68737128223756</v>
      </c>
      <c r="C135" s="35">
        <f t="shared" si="16"/>
        <v>624.12946074923298</v>
      </c>
      <c r="D135" s="35">
        <f t="shared" si="16"/>
        <v>663.57516580397282</v>
      </c>
      <c r="E135" s="35">
        <f t="shared" si="16"/>
        <v>664.35619446590056</v>
      </c>
      <c r="F135" s="35">
        <f t="shared" si="16"/>
        <v>632.70228597488961</v>
      </c>
      <c r="G135" s="35">
        <f t="shared" si="16"/>
        <v>642.51258695953265</v>
      </c>
      <c r="H135" s="35">
        <f t="shared" si="16"/>
        <v>470.43552820987105</v>
      </c>
      <c r="I135" s="35">
        <f t="shared" si="16"/>
        <v>503.29463224334461</v>
      </c>
      <c r="J135" s="35">
        <f t="shared" si="16"/>
        <v>534.67603404328918</v>
      </c>
      <c r="K135" s="35">
        <f t="shared" si="16"/>
        <v>335.02780382277672</v>
      </c>
      <c r="L135" s="35">
        <f t="shared" si="16"/>
        <v>419.05158838862076</v>
      </c>
      <c r="M135" s="35">
        <f t="shared" si="16"/>
        <v>386.97244631409512</v>
      </c>
      <c r="N135" s="35">
        <f t="shared" si="16"/>
        <v>684.05056145354638</v>
      </c>
      <c r="O135" s="35">
        <f t="shared" si="16"/>
        <v>632.10336125680294</v>
      </c>
      <c r="P135" s="35">
        <f t="shared" si="16"/>
        <v>646.38980505608765</v>
      </c>
      <c r="Q135" s="35">
        <f t="shared" si="16"/>
        <v>466.37043211342507</v>
      </c>
    </row>
    <row r="136" spans="1:17" x14ac:dyDescent="0.25">
      <c r="A136" s="21" t="s">
        <v>39</v>
      </c>
      <c r="B136" s="35">
        <f t="shared" ref="B136:Q136" si="17">IF(B63=0,"",B63/B12*1000)</f>
        <v>21.061295473872615</v>
      </c>
      <c r="C136" s="35">
        <f t="shared" si="17"/>
        <v>20.650607044567703</v>
      </c>
      <c r="D136" s="35">
        <f t="shared" si="17"/>
        <v>21.631052333714127</v>
      </c>
      <c r="E136" s="35">
        <f t="shared" si="17"/>
        <v>21.410919697856986</v>
      </c>
      <c r="F136" s="35">
        <f t="shared" si="17"/>
        <v>20.285823656758176</v>
      </c>
      <c r="G136" s="35">
        <f t="shared" si="17"/>
        <v>20.790125642828585</v>
      </c>
      <c r="H136" s="35">
        <f t="shared" si="17"/>
        <v>16.308281224918169</v>
      </c>
      <c r="I136" s="35">
        <f t="shared" si="17"/>
        <v>17.217713530069151</v>
      </c>
      <c r="J136" s="35">
        <f t="shared" si="17"/>
        <v>17.101022100573051</v>
      </c>
      <c r="K136" s="35">
        <f t="shared" si="17"/>
        <v>17.490526812407804</v>
      </c>
      <c r="L136" s="35">
        <f t="shared" si="17"/>
        <v>14.083584670600535</v>
      </c>
      <c r="M136" s="35">
        <f t="shared" si="17"/>
        <v>11.540796878886985</v>
      </c>
      <c r="N136" s="35">
        <f t="shared" si="17"/>
        <v>16.867174221409609</v>
      </c>
      <c r="O136" s="35">
        <f t="shared" si="17"/>
        <v>12.249387612552516</v>
      </c>
      <c r="P136" s="35">
        <f t="shared" si="17"/>
        <v>11.440489565366324</v>
      </c>
      <c r="Q136" s="35">
        <f t="shared" si="17"/>
        <v>10.951365780436943</v>
      </c>
    </row>
    <row r="137" spans="1:17" x14ac:dyDescent="0.25">
      <c r="A137" s="23" t="s">
        <v>10</v>
      </c>
      <c r="B137" s="37">
        <f t="shared" ref="B137:Q137" si="18">IF(B64=0,"",B64/B13*1000)</f>
        <v>1276.1949711662269</v>
      </c>
      <c r="C137" s="37">
        <f t="shared" si="18"/>
        <v>970.46814110299749</v>
      </c>
      <c r="D137" s="37">
        <f t="shared" si="18"/>
        <v>818.1422366815234</v>
      </c>
      <c r="E137" s="37">
        <f t="shared" si="18"/>
        <v>815.39494173913056</v>
      </c>
      <c r="F137" s="37">
        <f t="shared" si="18"/>
        <v>705.14869951220726</v>
      </c>
      <c r="G137" s="37">
        <f t="shared" si="18"/>
        <v>809.7561111769445</v>
      </c>
      <c r="H137" s="37">
        <f t="shared" si="18"/>
        <v>688.91950305607315</v>
      </c>
      <c r="I137" s="37">
        <f t="shared" si="18"/>
        <v>640.47634605298026</v>
      </c>
      <c r="J137" s="37">
        <f t="shared" si="18"/>
        <v>584.44339921734559</v>
      </c>
      <c r="K137" s="37">
        <f t="shared" si="18"/>
        <v>668.01759824160126</v>
      </c>
      <c r="L137" s="37">
        <f t="shared" si="18"/>
        <v>684.30288612507775</v>
      </c>
      <c r="M137" s="37">
        <f t="shared" si="18"/>
        <v>669.43974322988458</v>
      </c>
      <c r="N137" s="37">
        <f t="shared" si="18"/>
        <v>672.79310232184685</v>
      </c>
      <c r="O137" s="37">
        <f t="shared" si="18"/>
        <v>807.88602148206132</v>
      </c>
      <c r="P137" s="37">
        <f t="shared" si="18"/>
        <v>820.39785664146495</v>
      </c>
      <c r="Q137" s="37">
        <f t="shared" si="18"/>
        <v>821.97697673789469</v>
      </c>
    </row>
    <row r="138" spans="1:17" x14ac:dyDescent="0.25">
      <c r="A138" s="21" t="s">
        <v>38</v>
      </c>
      <c r="B138" s="35">
        <f t="shared" ref="B138:Q138" si="19">IF(B65=0,"",B65/B14*1000)</f>
        <v>1772.8215836372062</v>
      </c>
      <c r="C138" s="35">
        <f t="shared" si="19"/>
        <v>1317.3560240107104</v>
      </c>
      <c r="D138" s="35">
        <f t="shared" si="19"/>
        <v>1041.9144931120202</v>
      </c>
      <c r="E138" s="35">
        <f t="shared" si="19"/>
        <v>1023.1646107025097</v>
      </c>
      <c r="F138" s="35">
        <f t="shared" si="19"/>
        <v>828.2294557986188</v>
      </c>
      <c r="G138" s="35">
        <f t="shared" si="19"/>
        <v>991.07153986032051</v>
      </c>
      <c r="H138" s="35">
        <f t="shared" si="19"/>
        <v>809.22994306965597</v>
      </c>
      <c r="I138" s="35">
        <f t="shared" si="19"/>
        <v>794.05150387288393</v>
      </c>
      <c r="J138" s="35">
        <f t="shared" si="19"/>
        <v>732.37548202197934</v>
      </c>
      <c r="K138" s="35">
        <f t="shared" si="19"/>
        <v>792.30732116919262</v>
      </c>
      <c r="L138" s="35">
        <f t="shared" si="19"/>
        <v>876.76177539349499</v>
      </c>
      <c r="M138" s="35">
        <f t="shared" si="19"/>
        <v>861.84448427448706</v>
      </c>
      <c r="N138" s="35">
        <f t="shared" si="19"/>
        <v>856.74590738939924</v>
      </c>
      <c r="O138" s="35">
        <f t="shared" si="19"/>
        <v>996.47433634547917</v>
      </c>
      <c r="P138" s="35">
        <f t="shared" si="19"/>
        <v>1213.6783839998482</v>
      </c>
      <c r="Q138" s="35">
        <f t="shared" si="19"/>
        <v>1246.0975988396608</v>
      </c>
    </row>
    <row r="139" spans="1:17" x14ac:dyDescent="0.25">
      <c r="A139" s="21" t="s">
        <v>37</v>
      </c>
      <c r="B139" s="35">
        <f t="shared" ref="B139:Q139" si="20">IF(B66=0,"",B66/B15*1000)</f>
        <v>629.87843032104934</v>
      </c>
      <c r="C139" s="35">
        <f t="shared" si="20"/>
        <v>468.05282169198324</v>
      </c>
      <c r="D139" s="35">
        <f t="shared" si="20"/>
        <v>371.55368974887415</v>
      </c>
      <c r="E139" s="35">
        <f t="shared" si="20"/>
        <v>364.86735604522909</v>
      </c>
      <c r="F139" s="35">
        <f t="shared" si="20"/>
        <v>296.12043645499278</v>
      </c>
      <c r="G139" s="35">
        <f t="shared" si="20"/>
        <v>352.10372314605667</v>
      </c>
      <c r="H139" s="35">
        <f t="shared" si="20"/>
        <v>287.49980639768444</v>
      </c>
      <c r="I139" s="35">
        <f t="shared" si="20"/>
        <v>281.87962768454923</v>
      </c>
      <c r="J139" s="35">
        <f t="shared" si="20"/>
        <v>259.98531227603604</v>
      </c>
      <c r="K139" s="35">
        <f t="shared" si="20"/>
        <v>275.42651988549414</v>
      </c>
      <c r="L139" s="35">
        <f t="shared" si="20"/>
        <v>406.97386653843699</v>
      </c>
      <c r="M139" s="35">
        <f t="shared" si="20"/>
        <v>365.28323137901606</v>
      </c>
      <c r="N139" s="35">
        <f t="shared" si="20"/>
        <v>466.04093690097233</v>
      </c>
      <c r="O139" s="35">
        <f t="shared" si="20"/>
        <v>549.96111991411544</v>
      </c>
      <c r="P139" s="35">
        <f t="shared" si="20"/>
        <v>475.11778666995201</v>
      </c>
      <c r="Q139" s="35">
        <f t="shared" si="20"/>
        <v>477.88025394388325</v>
      </c>
    </row>
    <row r="140" spans="1:17" x14ac:dyDescent="0.25">
      <c r="A140" s="21" t="s">
        <v>57</v>
      </c>
      <c r="B140" s="35">
        <f t="shared" ref="B140:Q140" si="21">IF(B67=0,"",B67/B16*1000)</f>
        <v>1749.0741414156059</v>
      </c>
      <c r="C140" s="35">
        <f t="shared" si="21"/>
        <v>1244.5441065498292</v>
      </c>
      <c r="D140" s="35">
        <f t="shared" si="21"/>
        <v>952.40679877818809</v>
      </c>
      <c r="E140" s="35">
        <f t="shared" si="21"/>
        <v>900.4299033874205</v>
      </c>
      <c r="F140" s="35">
        <f t="shared" si="21"/>
        <v>702.71444092943796</v>
      </c>
      <c r="G140" s="35">
        <f t="shared" si="21"/>
        <v>807.54220130866679</v>
      </c>
      <c r="H140" s="35">
        <f t="shared" si="21"/>
        <v>674.73823824785245</v>
      </c>
      <c r="I140" s="35">
        <f t="shared" si="21"/>
        <v>632.90200517347284</v>
      </c>
      <c r="J140" s="35">
        <f t="shared" si="21"/>
        <v>544.09581798141608</v>
      </c>
      <c r="K140" s="35">
        <f t="shared" si="21"/>
        <v>687.43291603235446</v>
      </c>
      <c r="L140" s="35">
        <f t="shared" si="21"/>
        <v>549.05580679760681</v>
      </c>
      <c r="M140" s="35">
        <f t="shared" si="21"/>
        <v>545.60423994886423</v>
      </c>
      <c r="N140" s="35">
        <f t="shared" si="21"/>
        <v>436.18883112014908</v>
      </c>
      <c r="O140" s="35">
        <f t="shared" si="21"/>
        <v>481.38506262998789</v>
      </c>
      <c r="P140" s="35">
        <f t="shared" si="21"/>
        <v>390.0867918430792</v>
      </c>
      <c r="Q140" s="35">
        <f t="shared" si="21"/>
        <v>386.64232569543037</v>
      </c>
    </row>
    <row r="141" spans="1:17" x14ac:dyDescent="0.25">
      <c r="A141" s="23" t="s">
        <v>9</v>
      </c>
      <c r="B141" s="37">
        <f t="shared" ref="B141:Q141" si="22">IF(B68=0,"",B68/B17*1000)</f>
        <v>404.36635151007238</v>
      </c>
      <c r="C141" s="37">
        <f t="shared" si="22"/>
        <v>683.50415882817856</v>
      </c>
      <c r="D141" s="37">
        <f t="shared" si="22"/>
        <v>783.97711935455106</v>
      </c>
      <c r="E141" s="37">
        <f t="shared" si="22"/>
        <v>1016.2466966049177</v>
      </c>
      <c r="F141" s="37">
        <f t="shared" si="22"/>
        <v>1179.9257233033588</v>
      </c>
      <c r="G141" s="37">
        <f t="shared" si="22"/>
        <v>1161.8124239070905</v>
      </c>
      <c r="H141" s="37">
        <f t="shared" si="22"/>
        <v>1054.4236173058823</v>
      </c>
      <c r="I141" s="37">
        <f t="shared" si="22"/>
        <v>1118.076368004982</v>
      </c>
      <c r="J141" s="37">
        <f t="shared" si="22"/>
        <v>1124.0542266673647</v>
      </c>
      <c r="K141" s="37">
        <f t="shared" si="22"/>
        <v>1382.332600702857</v>
      </c>
      <c r="L141" s="37">
        <f t="shared" si="22"/>
        <v>1102.063021477237</v>
      </c>
      <c r="M141" s="37">
        <f t="shared" si="22"/>
        <v>1104.2007549831744</v>
      </c>
      <c r="N141" s="37">
        <f t="shared" si="22"/>
        <v>885.26476552325619</v>
      </c>
      <c r="O141" s="37">
        <f t="shared" si="22"/>
        <v>935.30130675664009</v>
      </c>
      <c r="P141" s="37">
        <f t="shared" si="22"/>
        <v>939.67192712820122</v>
      </c>
      <c r="Q141" s="37">
        <f t="shared" si="22"/>
        <v>1066.0824225152728</v>
      </c>
    </row>
    <row r="142" spans="1:17" x14ac:dyDescent="0.25">
      <c r="A142" s="21" t="s">
        <v>35</v>
      </c>
      <c r="B142" s="35">
        <f t="shared" ref="B142:Q142" si="23">IF(B69=0,"",B69/B18*1000)</f>
        <v>3323.893434333902</v>
      </c>
      <c r="C142" s="35">
        <f t="shared" si="23"/>
        <v>5393.6411686420233</v>
      </c>
      <c r="D142" s="35">
        <f t="shared" si="23"/>
        <v>6455.2304097668693</v>
      </c>
      <c r="E142" s="35">
        <f t="shared" si="23"/>
        <v>8715.0890070886526</v>
      </c>
      <c r="F142" s="35">
        <f t="shared" si="23"/>
        <v>10909.604813187581</v>
      </c>
      <c r="G142" s="35">
        <f t="shared" si="23"/>
        <v>10976.122124483642</v>
      </c>
      <c r="H142" s="35">
        <f t="shared" si="23"/>
        <v>9769.1328386543064</v>
      </c>
      <c r="I142" s="35">
        <f t="shared" si="23"/>
        <v>9872.9681603856716</v>
      </c>
      <c r="J142" s="35">
        <f t="shared" si="23"/>
        <v>10195.830122100422</v>
      </c>
      <c r="K142" s="35">
        <f t="shared" si="23"/>
        <v>11463.727411765356</v>
      </c>
      <c r="L142" s="35">
        <f t="shared" si="23"/>
        <v>11270.26401942528</v>
      </c>
      <c r="M142" s="35">
        <f t="shared" si="23"/>
        <v>10502.012101092196</v>
      </c>
      <c r="N142" s="35">
        <f t="shared" si="23"/>
        <v>8444.8192024895234</v>
      </c>
      <c r="O142" s="35">
        <f t="shared" si="23"/>
        <v>8829.50853151511</v>
      </c>
      <c r="P142" s="35">
        <f t="shared" si="23"/>
        <v>9412.6352594567143</v>
      </c>
      <c r="Q142" s="35">
        <f t="shared" si="23"/>
        <v>11110.58969065507</v>
      </c>
    </row>
    <row r="143" spans="1:17" x14ac:dyDescent="0.25">
      <c r="A143" s="21" t="s">
        <v>56</v>
      </c>
      <c r="B143" s="35">
        <f t="shared" ref="B143:Q143" si="24">IF(B70=0,"",B70/B19*1000)</f>
        <v>345.12942742601575</v>
      </c>
      <c r="C143" s="35">
        <f t="shared" si="24"/>
        <v>560.03729513303369</v>
      </c>
      <c r="D143" s="35">
        <f t="shared" si="24"/>
        <v>670.2651632007894</v>
      </c>
      <c r="E143" s="35">
        <f t="shared" si="24"/>
        <v>904.91278929525356</v>
      </c>
      <c r="F143" s="35">
        <f t="shared" si="24"/>
        <v>1132.7756852030598</v>
      </c>
      <c r="G143" s="35">
        <f t="shared" si="24"/>
        <v>1045.8433704966142</v>
      </c>
      <c r="H143" s="35">
        <f t="shared" si="24"/>
        <v>991.18852004824851</v>
      </c>
      <c r="I143" s="35">
        <f t="shared" si="24"/>
        <v>1062.9887682091064</v>
      </c>
      <c r="J143" s="35">
        <f t="shared" si="24"/>
        <v>1140.1707749308878</v>
      </c>
      <c r="K143" s="35">
        <f t="shared" si="24"/>
        <v>1284.9070099275284</v>
      </c>
      <c r="L143" s="35">
        <f t="shared" si="24"/>
        <v>1018.7891672273381</v>
      </c>
      <c r="M143" s="35">
        <f t="shared" si="24"/>
        <v>939.68283673697624</v>
      </c>
      <c r="N143" s="35">
        <f t="shared" si="24"/>
        <v>751.22983609606888</v>
      </c>
      <c r="O143" s="35">
        <f t="shared" si="24"/>
        <v>828.93710967627078</v>
      </c>
      <c r="P143" s="35">
        <f t="shared" si="24"/>
        <v>827.1350197057393</v>
      </c>
      <c r="Q143" s="35">
        <f t="shared" si="24"/>
        <v>935.20567629721313</v>
      </c>
    </row>
    <row r="144" spans="1:17" x14ac:dyDescent="0.25">
      <c r="A144" s="21" t="s">
        <v>55</v>
      </c>
      <c r="B144" s="35">
        <f t="shared" ref="B144:Q144" si="25">IF(B71=0,"",B71/B20*1000)</f>
        <v>22.018291931799837</v>
      </c>
      <c r="C144" s="35">
        <f t="shared" si="25"/>
        <v>40.083022720348801</v>
      </c>
      <c r="D144" s="35">
        <f t="shared" si="25"/>
        <v>56.157380146329146</v>
      </c>
      <c r="E144" s="35">
        <f t="shared" si="25"/>
        <v>59.557550008141149</v>
      </c>
      <c r="F144" s="35">
        <f t="shared" si="25"/>
        <v>54.325208756399</v>
      </c>
      <c r="G144" s="35">
        <f t="shared" si="25"/>
        <v>47.437249155154532</v>
      </c>
      <c r="H144" s="35">
        <f t="shared" si="25"/>
        <v>42.91664947933014</v>
      </c>
      <c r="I144" s="35">
        <f t="shared" si="25"/>
        <v>44.305390982883779</v>
      </c>
      <c r="J144" s="35">
        <f t="shared" si="25"/>
        <v>44.632611597847514</v>
      </c>
      <c r="K144" s="35">
        <f t="shared" si="25"/>
        <v>53.982132470972026</v>
      </c>
      <c r="L144" s="35">
        <f t="shared" si="25"/>
        <v>51.815980022283128</v>
      </c>
      <c r="M144" s="35">
        <f t="shared" si="25"/>
        <v>49.853845847086291</v>
      </c>
      <c r="N144" s="35">
        <f t="shared" si="25"/>
        <v>38.736736580944481</v>
      </c>
      <c r="O144" s="35">
        <f t="shared" si="25"/>
        <v>39.605538659159777</v>
      </c>
      <c r="P144" s="35">
        <f t="shared" si="25"/>
        <v>39.324158046224198</v>
      </c>
      <c r="Q144" s="35">
        <f t="shared" si="25"/>
        <v>44.16045351480642</v>
      </c>
    </row>
    <row r="145" spans="1:17" x14ac:dyDescent="0.25">
      <c r="A145" s="20" t="s">
        <v>54</v>
      </c>
      <c r="B145" s="36">
        <f t="shared" ref="B145:Q145" si="26">IF(B72=0,"",B72/B21*1000)</f>
        <v>176.23358307602703</v>
      </c>
      <c r="C145" s="36">
        <f t="shared" si="26"/>
        <v>153.1047930407168</v>
      </c>
      <c r="D145" s="36">
        <f t="shared" si="26"/>
        <v>284.48351182547407</v>
      </c>
      <c r="E145" s="36">
        <f t="shared" si="26"/>
        <v>244.5131456704602</v>
      </c>
      <c r="F145" s="36">
        <f t="shared" si="26"/>
        <v>196.62954164198584</v>
      </c>
      <c r="G145" s="36">
        <f t="shared" si="26"/>
        <v>205.47282075180968</v>
      </c>
      <c r="H145" s="36">
        <f t="shared" si="26"/>
        <v>163.85435930175868</v>
      </c>
      <c r="I145" s="36">
        <f t="shared" si="26"/>
        <v>163.96375263982478</v>
      </c>
      <c r="J145" s="36">
        <f t="shared" si="26"/>
        <v>138.80493680560133</v>
      </c>
      <c r="K145" s="36">
        <f t="shared" si="26"/>
        <v>140.54348257769129</v>
      </c>
      <c r="L145" s="36">
        <f t="shared" si="26"/>
        <v>122.26062802155944</v>
      </c>
      <c r="M145" s="36">
        <f t="shared" si="26"/>
        <v>123.93909925537464</v>
      </c>
      <c r="N145" s="36">
        <f t="shared" si="26"/>
        <v>140.98217111208669</v>
      </c>
      <c r="O145" s="36">
        <f t="shared" si="26"/>
        <v>148.03378861392974</v>
      </c>
      <c r="P145" s="36">
        <f t="shared" si="26"/>
        <v>134.07335672490203</v>
      </c>
      <c r="Q145" s="36">
        <f t="shared" si="26"/>
        <v>136.0973973646602</v>
      </c>
    </row>
    <row r="146" spans="1:17" x14ac:dyDescent="0.25">
      <c r="A146" s="18" t="s">
        <v>53</v>
      </c>
      <c r="B146" s="35">
        <f t="shared" ref="B146:Q146" si="27">IF(B73=0,"",B73/B22*1000)</f>
        <v>109.30238422359008</v>
      </c>
      <c r="C146" s="35">
        <f t="shared" si="27"/>
        <v>87.600700968813555</v>
      </c>
      <c r="D146" s="35">
        <f t="shared" si="27"/>
        <v>71.674703912051456</v>
      </c>
      <c r="E146" s="35">
        <f t="shared" si="27"/>
        <v>66.806896239015813</v>
      </c>
      <c r="F146" s="35">
        <f t="shared" si="27"/>
        <v>61.414727533571082</v>
      </c>
      <c r="G146" s="35">
        <f t="shared" si="27"/>
        <v>67.416067566921811</v>
      </c>
      <c r="H146" s="35">
        <f t="shared" si="27"/>
        <v>91.05760460273973</v>
      </c>
      <c r="I146" s="35">
        <f t="shared" si="27"/>
        <v>72.728911299211617</v>
      </c>
      <c r="J146" s="35">
        <f t="shared" si="27"/>
        <v>62.670786541118837</v>
      </c>
      <c r="K146" s="35">
        <f t="shared" si="27"/>
        <v>82.087472719423431</v>
      </c>
      <c r="L146" s="35">
        <f t="shared" si="27"/>
        <v>62.502218836701786</v>
      </c>
      <c r="M146" s="35">
        <f t="shared" si="27"/>
        <v>60.51154063502171</v>
      </c>
      <c r="N146" s="35">
        <f t="shared" si="27"/>
        <v>68.081272236150483</v>
      </c>
      <c r="O146" s="35">
        <f t="shared" si="27"/>
        <v>65.474055680285986</v>
      </c>
      <c r="P146" s="35">
        <f t="shared" si="27"/>
        <v>69.878592074891117</v>
      </c>
      <c r="Q146" s="35">
        <f t="shared" si="27"/>
        <v>54.357897862893033</v>
      </c>
    </row>
    <row r="147" spans="1:17" x14ac:dyDescent="0.25">
      <c r="A147" s="18" t="s">
        <v>52</v>
      </c>
      <c r="B147" s="35">
        <f t="shared" ref="B147:Q147" si="28">IF(B74=0,"",B74/B23*1000)</f>
        <v>91.132518175151375</v>
      </c>
      <c r="C147" s="35">
        <f t="shared" si="28"/>
        <v>80.081770398333745</v>
      </c>
      <c r="D147" s="35">
        <f t="shared" si="28"/>
        <v>86.097953234695623</v>
      </c>
      <c r="E147" s="35">
        <f t="shared" si="28"/>
        <v>85.240237083683766</v>
      </c>
      <c r="F147" s="35">
        <f t="shared" si="28"/>
        <v>58.203464657698774</v>
      </c>
      <c r="G147" s="35">
        <f t="shared" si="28"/>
        <v>54.27501703191507</v>
      </c>
      <c r="H147" s="35">
        <f t="shared" si="28"/>
        <v>49.234549992539918</v>
      </c>
      <c r="I147" s="35">
        <f t="shared" si="28"/>
        <v>47.25308783253265</v>
      </c>
      <c r="J147" s="35">
        <f t="shared" si="28"/>
        <v>48.508318429049609</v>
      </c>
      <c r="K147" s="35">
        <f t="shared" si="28"/>
        <v>48.30191470928839</v>
      </c>
      <c r="L147" s="35">
        <f t="shared" si="28"/>
        <v>46.274831053178396</v>
      </c>
      <c r="M147" s="35">
        <f t="shared" si="28"/>
        <v>42.951412460955964</v>
      </c>
      <c r="N147" s="35">
        <f t="shared" si="28"/>
        <v>42.444518133884856</v>
      </c>
      <c r="O147" s="35">
        <f t="shared" si="28"/>
        <v>45.309434250641537</v>
      </c>
      <c r="P147" s="35">
        <f t="shared" si="28"/>
        <v>44.073651773052632</v>
      </c>
      <c r="Q147" s="35">
        <f t="shared" si="28"/>
        <v>46.701109391104929</v>
      </c>
    </row>
    <row r="148" spans="1:17" x14ac:dyDescent="0.25">
      <c r="A148" s="18" t="s">
        <v>51</v>
      </c>
      <c r="B148" s="35">
        <f t="shared" ref="B148:Q148" si="29">IF(B75=0,"",B75/B24*1000)</f>
        <v>115.73366800208963</v>
      </c>
      <c r="C148" s="35">
        <f t="shared" si="29"/>
        <v>91.570207943707715</v>
      </c>
      <c r="D148" s="35">
        <f t="shared" si="29"/>
        <v>104.64910757195187</v>
      </c>
      <c r="E148" s="35">
        <f t="shared" si="29"/>
        <v>106.44287865974403</v>
      </c>
      <c r="F148" s="35">
        <f t="shared" si="29"/>
        <v>123.29552500603893</v>
      </c>
      <c r="G148" s="35">
        <f t="shared" si="29"/>
        <v>95.600970340814413</v>
      </c>
      <c r="H148" s="35">
        <f t="shared" si="29"/>
        <v>73.102382571428564</v>
      </c>
      <c r="I148" s="35">
        <f t="shared" si="29"/>
        <v>61.437511984749108</v>
      </c>
      <c r="J148" s="35">
        <f t="shared" si="29"/>
        <v>76.883403041129029</v>
      </c>
      <c r="K148" s="35">
        <f t="shared" si="29"/>
        <v>73.513237272081469</v>
      </c>
      <c r="L148" s="35">
        <f t="shared" si="29"/>
        <v>63.721595657667507</v>
      </c>
      <c r="M148" s="35">
        <f t="shared" si="29"/>
        <v>93.080356620490747</v>
      </c>
      <c r="N148" s="35">
        <f t="shared" si="29"/>
        <v>65.207135367839797</v>
      </c>
      <c r="O148" s="35">
        <f t="shared" si="29"/>
        <v>52.688006388072885</v>
      </c>
      <c r="P148" s="35">
        <f t="shared" si="29"/>
        <v>61.60057899924395</v>
      </c>
      <c r="Q148" s="35">
        <f t="shared" si="29"/>
        <v>47.881600106693298</v>
      </c>
    </row>
    <row r="149" spans="1:17" x14ac:dyDescent="0.25">
      <c r="A149" s="18" t="s">
        <v>50</v>
      </c>
      <c r="B149" s="35">
        <f t="shared" ref="B149:Q149" si="30">IF(B76=0,"",B76/B25*1000)</f>
        <v>114.46379761896324</v>
      </c>
      <c r="C149" s="35">
        <f t="shared" si="30"/>
        <v>141.51186276674642</v>
      </c>
      <c r="D149" s="35">
        <f t="shared" si="30"/>
        <v>124.31262216086955</v>
      </c>
      <c r="E149" s="35">
        <f t="shared" si="30"/>
        <v>164.54637176395397</v>
      </c>
      <c r="F149" s="35">
        <f t="shared" si="30"/>
        <v>127.18965279365635</v>
      </c>
      <c r="G149" s="35">
        <f t="shared" si="30"/>
        <v>107.32761160175305</v>
      </c>
      <c r="H149" s="35">
        <f t="shared" si="30"/>
        <v>94.954898630331769</v>
      </c>
      <c r="I149" s="35">
        <f t="shared" si="30"/>
        <v>86.666407091462304</v>
      </c>
      <c r="J149" s="35">
        <f t="shared" si="30"/>
        <v>103.08584948513636</v>
      </c>
      <c r="K149" s="35">
        <f t="shared" si="30"/>
        <v>122.95172412036216</v>
      </c>
      <c r="L149" s="35">
        <f t="shared" si="30"/>
        <v>96.260416141176805</v>
      </c>
      <c r="M149" s="35">
        <f t="shared" si="30"/>
        <v>99.14515444733739</v>
      </c>
      <c r="N149" s="35">
        <f t="shared" si="30"/>
        <v>98.745908807935379</v>
      </c>
      <c r="O149" s="35">
        <f t="shared" si="30"/>
        <v>63.128911766584054</v>
      </c>
      <c r="P149" s="35">
        <f t="shared" si="30"/>
        <v>54.592533634055961</v>
      </c>
      <c r="Q149" s="35">
        <f t="shared" si="30"/>
        <v>72.80505329033781</v>
      </c>
    </row>
    <row r="150" spans="1:17" x14ac:dyDescent="0.25">
      <c r="A150" s="16" t="s">
        <v>49</v>
      </c>
      <c r="B150" s="34">
        <f t="shared" ref="B150:Q150" si="31">IF(B77=0,"",B77/B26*1000)</f>
        <v>507.73263757201079</v>
      </c>
      <c r="C150" s="34">
        <f t="shared" si="31"/>
        <v>321.0753402777778</v>
      </c>
      <c r="D150" s="34">
        <f t="shared" si="31"/>
        <v>288.24818066345</v>
      </c>
      <c r="E150" s="34">
        <f t="shared" si="31"/>
        <v>249.24769424720242</v>
      </c>
      <c r="F150" s="34">
        <f t="shared" si="31"/>
        <v>228.8397184428309</v>
      </c>
      <c r="G150" s="34">
        <f t="shared" si="31"/>
        <v>257.178106364744</v>
      </c>
      <c r="H150" s="34">
        <f t="shared" si="31"/>
        <v>209.16381067760955</v>
      </c>
      <c r="I150" s="34">
        <f t="shared" si="31"/>
        <v>205.59601719864654</v>
      </c>
      <c r="J150" s="34">
        <f t="shared" si="31"/>
        <v>200.35683007212666</v>
      </c>
      <c r="K150" s="34">
        <f t="shared" si="31"/>
        <v>162.47330677950308</v>
      </c>
      <c r="L150" s="34">
        <f t="shared" si="31"/>
        <v>155.1796103515349</v>
      </c>
      <c r="M150" s="34">
        <f t="shared" si="31"/>
        <v>163.92300715203206</v>
      </c>
      <c r="N150" s="34">
        <f t="shared" si="31"/>
        <v>120.28085457637128</v>
      </c>
      <c r="O150" s="34">
        <f t="shared" si="31"/>
        <v>93.826219417798839</v>
      </c>
      <c r="P150" s="34">
        <f t="shared" si="31"/>
        <v>107.08984800500801</v>
      </c>
      <c r="Q150" s="34">
        <f t="shared" si="31"/>
        <v>98.064588583357306</v>
      </c>
    </row>
    <row r="151" spans="1:17" x14ac:dyDescent="0.25">
      <c r="A151" s="33"/>
      <c r="B151" s="32"/>
      <c r="C151" s="32"/>
      <c r="D151" s="32"/>
      <c r="E151" s="32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</row>
    <row r="152" spans="1:17" x14ac:dyDescent="0.25">
      <c r="A152" s="31" t="s">
        <v>60</v>
      </c>
      <c r="B152" s="30">
        <f t="shared" ref="B152:Q152" si="32">IF(B50=0,"",B97/B50)</f>
        <v>4.1680692219964204</v>
      </c>
      <c r="C152" s="30">
        <f t="shared" si="32"/>
        <v>3.9647864315932</v>
      </c>
      <c r="D152" s="30">
        <f t="shared" si="32"/>
        <v>4.0477961518151941</v>
      </c>
      <c r="E152" s="30">
        <f t="shared" si="32"/>
        <v>3.878834518419144</v>
      </c>
      <c r="F152" s="30">
        <f t="shared" si="32"/>
        <v>4.1024209344426579</v>
      </c>
      <c r="G152" s="30">
        <f t="shared" si="32"/>
        <v>4.0354934523539576</v>
      </c>
      <c r="H152" s="30">
        <f t="shared" si="32"/>
        <v>4.1462576900805628</v>
      </c>
      <c r="I152" s="30">
        <f t="shared" si="32"/>
        <v>4.0470501960762517</v>
      </c>
      <c r="J152" s="30">
        <f t="shared" si="32"/>
        <v>3.9876266218453087</v>
      </c>
      <c r="K152" s="30">
        <f t="shared" si="32"/>
        <v>3.8879126965308122</v>
      </c>
      <c r="L152" s="30">
        <f t="shared" si="32"/>
        <v>3.898239397640054</v>
      </c>
      <c r="M152" s="30">
        <f t="shared" si="32"/>
        <v>3.949869596930478</v>
      </c>
      <c r="N152" s="30">
        <f t="shared" si="32"/>
        <v>3.8643040102474089</v>
      </c>
      <c r="O152" s="30">
        <f t="shared" si="32"/>
        <v>3.9943163304484357</v>
      </c>
      <c r="P152" s="30">
        <f t="shared" si="32"/>
        <v>3.9479603122461717</v>
      </c>
      <c r="Q152" s="30">
        <f t="shared" si="32"/>
        <v>3.8888519991184558</v>
      </c>
    </row>
    <row r="153" spans="1:17" x14ac:dyDescent="0.25">
      <c r="A153" s="29" t="s">
        <v>13</v>
      </c>
      <c r="B153" s="28">
        <f>ISI!B64</f>
        <v>4.7154089268788857</v>
      </c>
      <c r="C153" s="28">
        <f>ISI!C64</f>
        <v>4.6430480211028984</v>
      </c>
      <c r="D153" s="28">
        <f>ISI!D64</f>
        <v>4.8826105010922189</v>
      </c>
      <c r="E153" s="28">
        <f>ISI!E64</f>
        <v>4.8081694613205208</v>
      </c>
      <c r="F153" s="28">
        <f>ISI!F64</f>
        <v>4.8238303072364221</v>
      </c>
      <c r="G153" s="28">
        <f>ISI!G64</f>
        <v>4.8288686336516582</v>
      </c>
      <c r="H153" s="28">
        <f>ISI!H64</f>
        <v>4.9224623693962828</v>
      </c>
      <c r="I153" s="28">
        <f>ISI!I64</f>
        <v>4.9203792002734605</v>
      </c>
      <c r="J153" s="28">
        <f>ISI!J64</f>
        <v>4.862058967091027</v>
      </c>
      <c r="K153" s="28">
        <f>ISI!K64</f>
        <v>4.886321069077062</v>
      </c>
      <c r="L153" s="28">
        <f>ISI!L64</f>
        <v>4.9151127319396304</v>
      </c>
      <c r="M153" s="28">
        <f>ISI!M64</f>
        <v>4.8014535818374595</v>
      </c>
      <c r="N153" s="28">
        <f>ISI!N64</f>
        <v>4.7282639197248733</v>
      </c>
      <c r="O153" s="28">
        <f>ISI!O64</f>
        <v>4.7294218486741624</v>
      </c>
      <c r="P153" s="28">
        <f>ISI!P64</f>
        <v>4.8181857025378783</v>
      </c>
      <c r="Q153" s="28">
        <f>ISI!Q64</f>
        <v>4.803351988603886</v>
      </c>
    </row>
    <row r="154" spans="1:17" x14ac:dyDescent="0.25">
      <c r="A154" s="21" t="s">
        <v>46</v>
      </c>
      <c r="B154" s="17">
        <f>ISI!B65</f>
        <v>4.7920250759009129</v>
      </c>
      <c r="C154" s="17">
        <f>ISI!C65</f>
        <v>4.7239359970924903</v>
      </c>
      <c r="D154" s="17">
        <f>ISI!D65</f>
        <v>4.9554341601513148</v>
      </c>
      <c r="E154" s="17">
        <f>ISI!E65</f>
        <v>4.8791540596069751</v>
      </c>
      <c r="F154" s="17">
        <f>ISI!F65</f>
        <v>4.9082873308993795</v>
      </c>
      <c r="G154" s="17">
        <f>ISI!G65</f>
        <v>4.9151619002695686</v>
      </c>
      <c r="H154" s="17">
        <f>ISI!H65</f>
        <v>5.0033284954046247</v>
      </c>
      <c r="I154" s="17">
        <f>ISI!I65</f>
        <v>5.0101464513549194</v>
      </c>
      <c r="J154" s="17">
        <f>ISI!J65</f>
        <v>4.9564966025476425</v>
      </c>
      <c r="K154" s="17">
        <f>ISI!K65</f>
        <v>4.9437157573340036</v>
      </c>
      <c r="L154" s="17">
        <f>ISI!L65</f>
        <v>4.995808559745309</v>
      </c>
      <c r="M154" s="17">
        <f>ISI!M65</f>
        <v>4.8979146222455503</v>
      </c>
      <c r="N154" s="17">
        <f>ISI!N65</f>
        <v>4.8191107150800274</v>
      </c>
      <c r="O154" s="17">
        <f>ISI!O65</f>
        <v>4.8072488790159822</v>
      </c>
      <c r="P154" s="17">
        <f>ISI!P65</f>
        <v>4.8986635816633246</v>
      </c>
      <c r="Q154" s="17">
        <f>ISI!Q65</f>
        <v>4.8799511502398403</v>
      </c>
    </row>
    <row r="155" spans="1:17" x14ac:dyDescent="0.25">
      <c r="A155" s="21" t="s">
        <v>45</v>
      </c>
      <c r="B155" s="17">
        <f>ISI!B66</f>
        <v>0.80151351217798006</v>
      </c>
      <c r="C155" s="17">
        <f>ISI!C66</f>
        <v>0.68909850173592435</v>
      </c>
      <c r="D155" s="17">
        <f>ISI!D66</f>
        <v>0.91701614629130224</v>
      </c>
      <c r="E155" s="17">
        <f>ISI!E66</f>
        <v>0.75358317373655193</v>
      </c>
      <c r="F155" s="17">
        <f>ISI!F66</f>
        <v>0.7472795357605625</v>
      </c>
      <c r="G155" s="17">
        <f>ISI!G66</f>
        <v>0.78681030917870109</v>
      </c>
      <c r="H155" s="17">
        <f>ISI!H66</f>
        <v>0.78697384268923198</v>
      </c>
      <c r="I155" s="17">
        <f>ISI!I66</f>
        <v>0.71763366321379163</v>
      </c>
      <c r="J155" s="17">
        <f>ISI!J66</f>
        <v>0.74530721799537158</v>
      </c>
      <c r="K155" s="17">
        <f>ISI!K66</f>
        <v>0.78206526196288129</v>
      </c>
      <c r="L155" s="17">
        <f>ISI!L66</f>
        <v>0.76307436022072939</v>
      </c>
      <c r="M155" s="17">
        <f>ISI!M66</f>
        <v>0.74640586212178539</v>
      </c>
      <c r="N155" s="17">
        <f>ISI!N66</f>
        <v>0.7296565758413609</v>
      </c>
      <c r="O155" s="17">
        <f>ISI!O66</f>
        <v>0.74341161478712769</v>
      </c>
      <c r="P155" s="17">
        <f>ISI!P66</f>
        <v>0.75218777903877709</v>
      </c>
      <c r="Q155" s="17">
        <f>ISI!Q66</f>
        <v>0.74392934907681973</v>
      </c>
    </row>
    <row r="156" spans="1:17" x14ac:dyDescent="0.25">
      <c r="A156" s="23" t="s">
        <v>12</v>
      </c>
      <c r="B156" s="22">
        <f>NFM!B95</f>
        <v>1.9125137467575748</v>
      </c>
      <c r="C156" s="22">
        <f>NFM!C95</f>
        <v>1.4712425900898825</v>
      </c>
      <c r="D156" s="22">
        <f>NFM!D95</f>
        <v>1.6241132238158802</v>
      </c>
      <c r="E156" s="22">
        <f>NFM!E95</f>
        <v>1.3781010529468336</v>
      </c>
      <c r="F156" s="22">
        <f>NFM!F95</f>
        <v>1.4946075574549433</v>
      </c>
      <c r="G156" s="22">
        <f>NFM!G95</f>
        <v>1.4795825939799248</v>
      </c>
      <c r="H156" s="22">
        <f>NFM!H95</f>
        <v>1.3892171364849846</v>
      </c>
      <c r="I156" s="22">
        <f>NFM!I95</f>
        <v>1.5238490533073874</v>
      </c>
      <c r="J156" s="22">
        <f>NFM!J95</f>
        <v>1.3823927401311429</v>
      </c>
      <c r="K156" s="22">
        <f>NFM!K95</f>
        <v>1.3516435993035452</v>
      </c>
      <c r="L156" s="22">
        <f>NFM!L95</f>
        <v>1.4272198171555093</v>
      </c>
      <c r="M156" s="22">
        <f>NFM!M95</f>
        <v>1.4279071292941874</v>
      </c>
      <c r="N156" s="22">
        <f>NFM!N95</f>
        <v>1.4075489345631746</v>
      </c>
      <c r="O156" s="22">
        <f>NFM!O95</f>
        <v>1.4048975283792648</v>
      </c>
      <c r="P156" s="22">
        <f>NFM!P95</f>
        <v>1.3962465349502966</v>
      </c>
      <c r="Q156" s="22">
        <f>NFM!Q95</f>
        <v>1.4350487065539601</v>
      </c>
    </row>
    <row r="157" spans="1:17" x14ac:dyDescent="0.25">
      <c r="A157" s="21" t="s">
        <v>44</v>
      </c>
      <c r="B157" s="17">
        <f>NFM!B96</f>
        <v>2.1379442996355138</v>
      </c>
      <c r="C157" s="17">
        <f>NFM!C96</f>
        <v>1.7879949986307029</v>
      </c>
      <c r="D157" s="17">
        <f>NFM!D96</f>
        <v>2.0534276559379623</v>
      </c>
      <c r="E157" s="17">
        <f>NFM!E96</f>
        <v>1.993205009414138</v>
      </c>
      <c r="F157" s="17">
        <f>NFM!F96</f>
        <v>1.8507721695276524</v>
      </c>
      <c r="G157" s="17">
        <f>NFM!G96</f>
        <v>1.7614840010634227</v>
      </c>
      <c r="H157" s="17">
        <f>NFM!H96</f>
        <v>1.7145252259888273</v>
      </c>
      <c r="I157" s="17">
        <f>NFM!I96</f>
        <v>1.7104697338949653</v>
      </c>
      <c r="J157" s="17" t="str">
        <f>NFM!J96</f>
        <v/>
      </c>
      <c r="K157" s="17" t="str">
        <f>NFM!K96</f>
        <v/>
      </c>
      <c r="L157" s="17" t="str">
        <f>NFM!L96</f>
        <v/>
      </c>
      <c r="M157" s="17" t="str">
        <f>NFM!M96</f>
        <v/>
      </c>
      <c r="N157" s="17" t="str">
        <f>NFM!N96</f>
        <v/>
      </c>
      <c r="O157" s="17" t="str">
        <f>NFM!O96</f>
        <v/>
      </c>
      <c r="P157" s="17" t="str">
        <f>NFM!P96</f>
        <v/>
      </c>
      <c r="Q157" s="17" t="str">
        <f>NFM!Q96</f>
        <v/>
      </c>
    </row>
    <row r="158" spans="1:17" x14ac:dyDescent="0.25">
      <c r="A158" s="21" t="s">
        <v>59</v>
      </c>
      <c r="B158" s="17">
        <f>NFM!B97</f>
        <v>2.7234408240778851</v>
      </c>
      <c r="C158" s="17">
        <f>NFM!C97</f>
        <v>2.2429128809089396</v>
      </c>
      <c r="D158" s="17">
        <f>NFM!D97</f>
        <v>2.5571449474483745</v>
      </c>
      <c r="E158" s="17">
        <f>NFM!E97</f>
        <v>1.8620406274596557</v>
      </c>
      <c r="F158" s="17">
        <f>NFM!F97</f>
        <v>2.5524753218148919</v>
      </c>
      <c r="G158" s="17">
        <f>NFM!G97</f>
        <v>2.2844890048917552</v>
      </c>
      <c r="H158" s="17">
        <f>NFM!H97</f>
        <v>2.4072004769807651</v>
      </c>
      <c r="I158" s="17">
        <f>NFM!I97</f>
        <v>2.8387122910561025</v>
      </c>
      <c r="J158" s="17">
        <f>NFM!J97</f>
        <v>2.1495898843879075</v>
      </c>
      <c r="K158" s="17">
        <f>NFM!K97</f>
        <v>1.6754610986690333</v>
      </c>
      <c r="L158" s="17">
        <f>NFM!L97</f>
        <v>1.9228961587419267</v>
      </c>
      <c r="M158" s="17">
        <f>NFM!M97</f>
        <v>1.7347696805813972</v>
      </c>
      <c r="N158" s="17">
        <f>NFM!N97</f>
        <v>1.876539285720987</v>
      </c>
      <c r="O158" s="17">
        <f>NFM!O97</f>
        <v>1.6569192319487001</v>
      </c>
      <c r="P158" s="17">
        <f>NFM!P97</f>
        <v>1.6347802099276494</v>
      </c>
      <c r="Q158" s="17">
        <f>NFM!Q97</f>
        <v>1.6637192265627316</v>
      </c>
    </row>
    <row r="159" spans="1:17" x14ac:dyDescent="0.25">
      <c r="A159" s="27" t="s">
        <v>43</v>
      </c>
      <c r="B159" s="26">
        <f>NFM!B98</f>
        <v>2.7234408240778851</v>
      </c>
      <c r="C159" s="26">
        <f>NFM!C98</f>
        <v>2.2429128809089396</v>
      </c>
      <c r="D159" s="26">
        <f>NFM!D98</f>
        <v>2.5571449474483745</v>
      </c>
      <c r="E159" s="26">
        <f>NFM!E98</f>
        <v>1.8620406274596557</v>
      </c>
      <c r="F159" s="26">
        <f>NFM!F98</f>
        <v>2.5524753218148919</v>
      </c>
      <c r="G159" s="26">
        <f>NFM!G98</f>
        <v>2.2844890048917552</v>
      </c>
      <c r="H159" s="26">
        <f>NFM!H98</f>
        <v>2.4072004769807651</v>
      </c>
      <c r="I159" s="26">
        <f>NFM!I98</f>
        <v>2.8387122910561025</v>
      </c>
      <c r="J159" s="26">
        <f>NFM!J98</f>
        <v>2.1495898843879075</v>
      </c>
      <c r="K159" s="26">
        <f>NFM!K98</f>
        <v>1.6754610986690333</v>
      </c>
      <c r="L159" s="26">
        <f>NFM!L98</f>
        <v>1.9228961587419267</v>
      </c>
      <c r="M159" s="26">
        <f>NFM!M98</f>
        <v>1.7347696805813972</v>
      </c>
      <c r="N159" s="26">
        <f>NFM!N98</f>
        <v>1.876539285720987</v>
      </c>
      <c r="O159" s="26">
        <f>NFM!O98</f>
        <v>1.6569192319487001</v>
      </c>
      <c r="P159" s="26">
        <f>NFM!P98</f>
        <v>1.6347802099276494</v>
      </c>
      <c r="Q159" s="26">
        <f>NFM!Q98</f>
        <v>1.6637192265627316</v>
      </c>
    </row>
    <row r="160" spans="1:17" x14ac:dyDescent="0.25">
      <c r="A160" s="25" t="s">
        <v>344</v>
      </c>
      <c r="B160" s="24" t="str">
        <f>NFM!B99</f>
        <v/>
      </c>
      <c r="C160" s="24" t="str">
        <f>NFM!C99</f>
        <v/>
      </c>
      <c r="D160" s="24" t="str">
        <f>NFM!D99</f>
        <v/>
      </c>
      <c r="E160" s="24" t="str">
        <f>NFM!E99</f>
        <v/>
      </c>
      <c r="F160" s="24" t="str">
        <f>NFM!F99</f>
        <v/>
      </c>
      <c r="G160" s="24" t="str">
        <f>NFM!G99</f>
        <v/>
      </c>
      <c r="H160" s="24" t="str">
        <f>NFM!H99</f>
        <v/>
      </c>
      <c r="I160" s="24" t="str">
        <f>NFM!I99</f>
        <v/>
      </c>
      <c r="J160" s="24" t="str">
        <f>NFM!J99</f>
        <v/>
      </c>
      <c r="K160" s="24" t="str">
        <f>NFM!K99</f>
        <v/>
      </c>
      <c r="L160" s="24" t="str">
        <f>NFM!L99</f>
        <v/>
      </c>
      <c r="M160" s="24" t="str">
        <f>NFM!M99</f>
        <v/>
      </c>
      <c r="N160" s="24" t="str">
        <f>NFM!N99</f>
        <v/>
      </c>
      <c r="O160" s="24" t="str">
        <f>NFM!O99</f>
        <v/>
      </c>
      <c r="P160" s="24" t="str">
        <f>NFM!P99</f>
        <v/>
      </c>
      <c r="Q160" s="24" t="str">
        <f>NFM!Q99</f>
        <v/>
      </c>
    </row>
    <row r="161" spans="1:17" x14ac:dyDescent="0.25">
      <c r="A161" s="21" t="s">
        <v>42</v>
      </c>
      <c r="B161" s="17">
        <f>NFM!B100</f>
        <v>0.77942814742937461</v>
      </c>
      <c r="C161" s="17">
        <f>NFM!C100</f>
        <v>0.38865311569113292</v>
      </c>
      <c r="D161" s="17">
        <f>NFM!D100</f>
        <v>0.5208777828187896</v>
      </c>
      <c r="E161" s="17">
        <f>NFM!E100</f>
        <v>0.51813195170069815</v>
      </c>
      <c r="F161" s="17">
        <f>NFM!F100</f>
        <v>0.41869613914285686</v>
      </c>
      <c r="G161" s="17">
        <f>NFM!G100</f>
        <v>0.37084824552383067</v>
      </c>
      <c r="H161" s="17">
        <f>NFM!H100</f>
        <v>0.34278707393606334</v>
      </c>
      <c r="I161" s="17">
        <f>NFM!I100</f>
        <v>0.40165258097668038</v>
      </c>
      <c r="J161" s="17">
        <f>NFM!J100</f>
        <v>0.60809616741413841</v>
      </c>
      <c r="K161" s="17">
        <f>NFM!K100</f>
        <v>0.66606100027742177</v>
      </c>
      <c r="L161" s="17">
        <f>NFM!L100</f>
        <v>0.61541143121864295</v>
      </c>
      <c r="M161" s="17">
        <f>NFM!M100</f>
        <v>0.57773831154454725</v>
      </c>
      <c r="N161" s="17">
        <f>NFM!N100</f>
        <v>0.54663328209576512</v>
      </c>
      <c r="O161" s="17">
        <f>NFM!O100</f>
        <v>0.53487702908967805</v>
      </c>
      <c r="P161" s="17">
        <f>NFM!P100</f>
        <v>0.54752950005462186</v>
      </c>
      <c r="Q161" s="17">
        <f>NFM!Q100</f>
        <v>0.5838943234931141</v>
      </c>
    </row>
    <row r="162" spans="1:17" x14ac:dyDescent="0.25">
      <c r="A162" s="23" t="s">
        <v>11</v>
      </c>
      <c r="B162" s="22">
        <f>CHI!B99</f>
        <v>4.5012038014248956</v>
      </c>
      <c r="C162" s="22">
        <f>CHI!C99</f>
        <v>4.6317171508070061</v>
      </c>
      <c r="D162" s="22">
        <f>CHI!D99</f>
        <v>4.4786257098253213</v>
      </c>
      <c r="E162" s="22">
        <f>CHI!E99</f>
        <v>4.4418145784967518</v>
      </c>
      <c r="F162" s="22">
        <f>CHI!F99</f>
        <v>5.2011361891977854</v>
      </c>
      <c r="G162" s="22">
        <f>CHI!G99</f>
        <v>4.8801496316928024</v>
      </c>
      <c r="H162" s="22">
        <f>CHI!H99</f>
        <v>5.034823727646093</v>
      </c>
      <c r="I162" s="22">
        <f>CHI!I99</f>
        <v>5.1632646929414099</v>
      </c>
      <c r="J162" s="22">
        <f>CHI!J99</f>
        <v>4.7225109128098968</v>
      </c>
      <c r="K162" s="22">
        <f>CHI!K99</f>
        <v>5.6269100746711453</v>
      </c>
      <c r="L162" s="22">
        <f>CHI!L99</f>
        <v>5.5633752786102297</v>
      </c>
      <c r="M162" s="22">
        <f>CHI!M99</f>
        <v>6.3996058084063128</v>
      </c>
      <c r="N162" s="22">
        <f>CHI!N99</f>
        <v>4.9203596577394695</v>
      </c>
      <c r="O162" s="22">
        <f>CHI!O99</f>
        <v>5.9483065020642041</v>
      </c>
      <c r="P162" s="22">
        <f>CHI!P99</f>
        <v>5.6278845256281347</v>
      </c>
      <c r="Q162" s="22">
        <f>CHI!Q99</f>
        <v>5.2859164588938947</v>
      </c>
    </row>
    <row r="163" spans="1:17" x14ac:dyDescent="0.25">
      <c r="A163" s="21" t="s">
        <v>58</v>
      </c>
      <c r="B163" s="17">
        <f>CHI!B100</f>
        <v>5.235433739260289</v>
      </c>
      <c r="C163" s="17">
        <f>CHI!C100</f>
        <v>5.3802139610987014</v>
      </c>
      <c r="D163" s="17">
        <f>CHI!D100</f>
        <v>5.2036220228046206</v>
      </c>
      <c r="E163" s="17">
        <f>CHI!E100</f>
        <v>5.0009667869540699</v>
      </c>
      <c r="F163" s="17">
        <f>CHI!F100</f>
        <v>5.8042362024367389</v>
      </c>
      <c r="G163" s="17">
        <f>CHI!G100</f>
        <v>5.5819657375199485</v>
      </c>
      <c r="H163" s="17">
        <f>CHI!H100</f>
        <v>6.073048072619879</v>
      </c>
      <c r="I163" s="17">
        <f>CHI!I100</f>
        <v>6.1703593580909244</v>
      </c>
      <c r="J163" s="17">
        <f>CHI!J100</f>
        <v>5.1226499936908265</v>
      </c>
      <c r="K163" s="17">
        <f>CHI!K100</f>
        <v>6.3828806655543477</v>
      </c>
      <c r="L163" s="17">
        <f>CHI!L100</f>
        <v>6.2850481594571246</v>
      </c>
      <c r="M163" s="17">
        <f>CHI!M100</f>
        <v>7.2073932234934945</v>
      </c>
      <c r="N163" s="17">
        <f>CHI!N100</f>
        <v>6.4404814228061245</v>
      </c>
      <c r="O163" s="17">
        <f>CHI!O100</f>
        <v>8.883259320898226</v>
      </c>
      <c r="P163" s="17">
        <f>CHI!P100</f>
        <v>13.493575814968064</v>
      </c>
      <c r="Q163" s="17">
        <f>CHI!Q100</f>
        <v>6.5339055686387608</v>
      </c>
    </row>
    <row r="164" spans="1:17" x14ac:dyDescent="0.25">
      <c r="A164" s="21" t="s">
        <v>40</v>
      </c>
      <c r="B164" s="17">
        <f>CHI!B101</f>
        <v>1.6799348624675083</v>
      </c>
      <c r="C164" s="17">
        <f>CHI!C101</f>
        <v>1.7981104375000483</v>
      </c>
      <c r="D164" s="17">
        <f>CHI!D101</f>
        <v>1.8314395877493244</v>
      </c>
      <c r="E164" s="17">
        <f>CHI!E101</f>
        <v>1.4368137705898709</v>
      </c>
      <c r="F164" s="17">
        <f>CHI!F101</f>
        <v>1.2362849786453813</v>
      </c>
      <c r="G164" s="17">
        <f>CHI!G101</f>
        <v>1.0953701271877825</v>
      </c>
      <c r="H164" s="17">
        <f>CHI!H101</f>
        <v>0.62519160166488896</v>
      </c>
      <c r="I164" s="17">
        <f>CHI!I101</f>
        <v>0.76003238893376668</v>
      </c>
      <c r="J164" s="17">
        <f>CHI!J101</f>
        <v>1.1963052552988298</v>
      </c>
      <c r="K164" s="17">
        <f>CHI!K101</f>
        <v>0.74928137496728109</v>
      </c>
      <c r="L164" s="17">
        <f>CHI!L101</f>
        <v>1.6259859777194219</v>
      </c>
      <c r="M164" s="17">
        <f>CHI!M101</f>
        <v>1.3612071058672865</v>
      </c>
      <c r="N164" s="17">
        <f>CHI!N101</f>
        <v>1.3080553586894317</v>
      </c>
      <c r="O164" s="17">
        <f>CHI!O101</f>
        <v>0.89615593711448316</v>
      </c>
      <c r="P164" s="17">
        <f>CHI!P101</f>
        <v>1.1727973642252985</v>
      </c>
      <c r="Q164" s="17">
        <f>CHI!Q101</f>
        <v>1.0218564702026107</v>
      </c>
    </row>
    <row r="165" spans="1:17" x14ac:dyDescent="0.25">
      <c r="A165" s="21" t="s">
        <v>39</v>
      </c>
      <c r="B165" s="17">
        <f>CHI!B102</f>
        <v>1.2105171142123818</v>
      </c>
      <c r="C165" s="17">
        <f>CHI!C102</f>
        <v>1.2893330392634008</v>
      </c>
      <c r="D165" s="17">
        <f>CHI!D102</f>
        <v>1.305436915338408</v>
      </c>
      <c r="E165" s="17">
        <f>CHI!E102</f>
        <v>1.0459551773063138</v>
      </c>
      <c r="F165" s="17">
        <f>CHI!F102</f>
        <v>0.91125703123942459</v>
      </c>
      <c r="G165" s="17">
        <f>CHI!G102</f>
        <v>0.81278327228931391</v>
      </c>
      <c r="H165" s="17">
        <f>CHI!H102</f>
        <v>0.50148380834307593</v>
      </c>
      <c r="I165" s="17">
        <f>CHI!I102</f>
        <v>0.59180831636316378</v>
      </c>
      <c r="J165" s="17">
        <f>CHI!J102</f>
        <v>0.87523943761422807</v>
      </c>
      <c r="K165" s="17">
        <f>CHI!K102</f>
        <v>0.51918817952684093</v>
      </c>
      <c r="L165" s="17">
        <f>CHI!L102</f>
        <v>1.1740137128982808</v>
      </c>
      <c r="M165" s="17">
        <f>CHI!M102</f>
        <v>0.99603265779771133</v>
      </c>
      <c r="N165" s="17">
        <f>CHI!N102</f>
        <v>0.96322714468343362</v>
      </c>
      <c r="O165" s="17">
        <f>CHI!O102</f>
        <v>0.68363499686103546</v>
      </c>
      <c r="P165" s="17">
        <f>CHI!P102</f>
        <v>0.92721065903234823</v>
      </c>
      <c r="Q165" s="17">
        <f>CHI!Q102</f>
        <v>0.76813505278667138</v>
      </c>
    </row>
    <row r="166" spans="1:17" x14ac:dyDescent="0.25">
      <c r="A166" s="23" t="s">
        <v>10</v>
      </c>
      <c r="B166" s="22">
        <f>NMM!B75</f>
        <v>6.5637839553388906</v>
      </c>
      <c r="C166" s="22">
        <f>NMM!C75</f>
        <v>6.9090330999459226</v>
      </c>
      <c r="D166" s="22">
        <f>NMM!D75</f>
        <v>7.1908282264213161</v>
      </c>
      <c r="E166" s="22">
        <f>NMM!E75</f>
        <v>6.695298491437577</v>
      </c>
      <c r="F166" s="22">
        <f>NMM!F75</f>
        <v>8.6947863508640051</v>
      </c>
      <c r="G166" s="22">
        <f>NMM!G75</f>
        <v>7.9217023791157626</v>
      </c>
      <c r="H166" s="22">
        <f>NMM!H75</f>
        <v>8.50988314738429</v>
      </c>
      <c r="I166" s="22">
        <f>NMM!I75</f>
        <v>8.1735624421604474</v>
      </c>
      <c r="J166" s="22">
        <f>NMM!J75</f>
        <v>9.1918621045456348</v>
      </c>
      <c r="K166" s="22">
        <f>NMM!K75</f>
        <v>8.7264747280129775</v>
      </c>
      <c r="L166" s="22">
        <f>NMM!L75</f>
        <v>8.0526352699845596</v>
      </c>
      <c r="M166" s="22">
        <f>NMM!M75</f>
        <v>8.6527003460835257</v>
      </c>
      <c r="N166" s="22">
        <f>NMM!N75</f>
        <v>8.960228183629976</v>
      </c>
      <c r="O166" s="22">
        <f>NMM!O75</f>
        <v>8.7840701614088417</v>
      </c>
      <c r="P166" s="22">
        <f>NMM!P75</f>
        <v>8.609301393764742</v>
      </c>
      <c r="Q166" s="22">
        <f>NMM!Q75</f>
        <v>8.8067119941832726</v>
      </c>
    </row>
    <row r="167" spans="1:17" x14ac:dyDescent="0.25">
      <c r="A167" s="21" t="s">
        <v>38</v>
      </c>
      <c r="B167" s="17">
        <f>NMM!B76</f>
        <v>9.1330146661377967</v>
      </c>
      <c r="C167" s="17">
        <f>NMM!C76</f>
        <v>8.9544114539904847</v>
      </c>
      <c r="D167" s="17">
        <f>NMM!D76</f>
        <v>8.8765231131444633</v>
      </c>
      <c r="E167" s="17">
        <f>NMM!E76</f>
        <v>7.9420261434975652</v>
      </c>
      <c r="F167" s="17">
        <f>NMM!F76</f>
        <v>10.020000060038628</v>
      </c>
      <c r="G167" s="17">
        <f>NMM!G76</f>
        <v>9.2593486942736547</v>
      </c>
      <c r="H167" s="17">
        <f>NMM!H76</f>
        <v>10.228063761699973</v>
      </c>
      <c r="I167" s="17">
        <f>NMM!I76</f>
        <v>10.251426130039503</v>
      </c>
      <c r="J167" s="17">
        <f>NMM!J76</f>
        <v>10.999448668913798</v>
      </c>
      <c r="K167" s="17">
        <f>NMM!K76</f>
        <v>10.589626281056638</v>
      </c>
      <c r="L167" s="17">
        <f>NMM!L76</f>
        <v>9.6436736501868356</v>
      </c>
      <c r="M167" s="17">
        <f>NMM!M76</f>
        <v>10.51704531576716</v>
      </c>
      <c r="N167" s="17">
        <f>NMM!N76</f>
        <v>10.572157388811236</v>
      </c>
      <c r="O167" s="17">
        <f>NMM!O76</f>
        <v>9.8391535462240558</v>
      </c>
      <c r="P167" s="17">
        <f>NMM!P76</f>
        <v>9.9822161269957181</v>
      </c>
      <c r="Q167" s="17">
        <f>NMM!Q76</f>
        <v>10.345899463563111</v>
      </c>
    </row>
    <row r="168" spans="1:17" x14ac:dyDescent="0.25">
      <c r="A168" s="21" t="s">
        <v>37</v>
      </c>
      <c r="B168" s="17">
        <f>NMM!B77</f>
        <v>5.1248687242338162</v>
      </c>
      <c r="C168" s="17">
        <f>NMM!C77</f>
        <v>6.6654485428472663</v>
      </c>
      <c r="D168" s="17">
        <f>NMM!D77</f>
        <v>9.0253758487486433</v>
      </c>
      <c r="E168" s="17">
        <f>NMM!E77</f>
        <v>10.377965580422911</v>
      </c>
      <c r="F168" s="17">
        <f>NMM!F77</f>
        <v>20.502401360290325</v>
      </c>
      <c r="G168" s="17">
        <f>NMM!G77</f>
        <v>13.376153735726188</v>
      </c>
      <c r="H168" s="17">
        <f>NMM!H77</f>
        <v>14.329618931851874</v>
      </c>
      <c r="I168" s="17">
        <f>NMM!I77</f>
        <v>9.1400246650610573</v>
      </c>
      <c r="J168" s="17">
        <f>NMM!J77</f>
        <v>11.639722183382331</v>
      </c>
      <c r="K168" s="17">
        <f>NMM!K77</f>
        <v>12.273300992153329</v>
      </c>
      <c r="L168" s="17">
        <f>NMM!L77</f>
        <v>9.8188358857008353</v>
      </c>
      <c r="M168" s="17">
        <f>NMM!M77</f>
        <v>9.8437796423153152</v>
      </c>
      <c r="N168" s="17">
        <f>NMM!N77</f>
        <v>10.143602088050676</v>
      </c>
      <c r="O168" s="17">
        <f>NMM!O77</f>
        <v>23.092149066027606</v>
      </c>
      <c r="P168" s="17">
        <f>NMM!P77</f>
        <v>8.0329914792320327</v>
      </c>
      <c r="Q168" s="17">
        <f>NMM!Q77</f>
        <v>7.7487496693648907</v>
      </c>
    </row>
    <row r="169" spans="1:17" x14ac:dyDescent="0.25">
      <c r="A169" s="21" t="s">
        <v>57</v>
      </c>
      <c r="B169" s="17">
        <f>NMM!B78</f>
        <v>1.9560642002863857</v>
      </c>
      <c r="C169" s="17">
        <f>NMM!C78</f>
        <v>2.0987959020619709</v>
      </c>
      <c r="D169" s="17">
        <f>NMM!D78</f>
        <v>1.7641238524711134</v>
      </c>
      <c r="E169" s="17">
        <f>NMM!E78</f>
        <v>1.47579043748051</v>
      </c>
      <c r="F169" s="17">
        <f>NMM!F78</f>
        <v>1.717756881333091</v>
      </c>
      <c r="G169" s="17">
        <f>NMM!G78</f>
        <v>1.9013519245066319</v>
      </c>
      <c r="H169" s="17">
        <f>NMM!H78</f>
        <v>1.8239088278880617</v>
      </c>
      <c r="I169" s="17">
        <f>NMM!I78</f>
        <v>1.7401000338819348</v>
      </c>
      <c r="J169" s="17">
        <f>NMM!J78</f>
        <v>1.6133039800925182</v>
      </c>
      <c r="K169" s="17">
        <f>NMM!K78</f>
        <v>1.5133518054122783</v>
      </c>
      <c r="L169" s="17">
        <f>NMM!L78</f>
        <v>1.6013051931950297</v>
      </c>
      <c r="M169" s="17">
        <f>NMM!M78</f>
        <v>1.3476177564477345</v>
      </c>
      <c r="N169" s="17">
        <f>NMM!N78</f>
        <v>1.3702592632638577</v>
      </c>
      <c r="O169" s="17">
        <f>NMM!O78</f>
        <v>1.5015403697525438</v>
      </c>
      <c r="P169" s="17">
        <f>NMM!P78</f>
        <v>1.5728909803712106</v>
      </c>
      <c r="Q169" s="17">
        <f>NMM!Q78</f>
        <v>1.9438831854923526</v>
      </c>
    </row>
    <row r="170" spans="1:17" x14ac:dyDescent="0.25">
      <c r="A170" s="23" t="s">
        <v>9</v>
      </c>
      <c r="B170" s="22">
        <f>PPA!B73</f>
        <v>2.5702431124002336</v>
      </c>
      <c r="C170" s="22">
        <f>PPA!C73</f>
        <v>1.3468785046996452</v>
      </c>
      <c r="D170" s="22">
        <f>PPA!D73</f>
        <v>1.247043768914317</v>
      </c>
      <c r="E170" s="22">
        <f>PPA!E73</f>
        <v>1.0306059687154747</v>
      </c>
      <c r="F170" s="22">
        <f>PPA!F73</f>
        <v>0.98138839731834304</v>
      </c>
      <c r="G170" s="22">
        <f>PPA!G73</f>
        <v>0.95564770476693262</v>
      </c>
      <c r="H170" s="22">
        <f>PPA!H73</f>
        <v>1.1228938133753887</v>
      </c>
      <c r="I170" s="22">
        <f>PPA!I73</f>
        <v>0.96351469103072673</v>
      </c>
      <c r="J170" s="22">
        <f>PPA!J73</f>
        <v>1.0451358034108322</v>
      </c>
      <c r="K170" s="22">
        <f>PPA!K73</f>
        <v>0.92056070922621958</v>
      </c>
      <c r="L170" s="22">
        <f>PPA!L73</f>
        <v>0.48423150669314891</v>
      </c>
      <c r="M170" s="22">
        <f>PPA!M73</f>
        <v>0.43668533025667849</v>
      </c>
      <c r="N170" s="22">
        <f>PPA!N73</f>
        <v>0.31525123694234425</v>
      </c>
      <c r="O170" s="22">
        <f>PPA!O73</f>
        <v>0.33725301763448146</v>
      </c>
      <c r="P170" s="22">
        <f>PPA!P73</f>
        <v>0.2315135085240877</v>
      </c>
      <c r="Q170" s="22">
        <f>PPA!Q73</f>
        <v>0.2374836571129296</v>
      </c>
    </row>
    <row r="171" spans="1:17" x14ac:dyDescent="0.25">
      <c r="A171" s="21" t="s">
        <v>35</v>
      </c>
      <c r="B171" s="17">
        <f>PPA!B74</f>
        <v>2.7752205496162072</v>
      </c>
      <c r="C171" s="17">
        <f>PPA!C74</f>
        <v>1.34770988274668E-2</v>
      </c>
      <c r="D171" s="17">
        <f>PPA!D74</f>
        <v>1.2151986558097605E-2</v>
      </c>
      <c r="E171" s="17">
        <f>PPA!E74</f>
        <v>3.107229185740721E-2</v>
      </c>
      <c r="F171" s="17">
        <f>PPA!F74</f>
        <v>1.5836521490903692E-2</v>
      </c>
      <c r="G171" s="17">
        <f>PPA!G74</f>
        <v>3.2828264693316879E-2</v>
      </c>
      <c r="H171" s="17">
        <f>PPA!H74</f>
        <v>1.2116800359408864E-2</v>
      </c>
      <c r="I171" s="17">
        <f>PPA!I74</f>
        <v>1.2383237814123897E-2</v>
      </c>
      <c r="J171" s="17">
        <f>PPA!J74</f>
        <v>1.2012250522671542E-2</v>
      </c>
      <c r="K171" s="17">
        <f>PPA!K74</f>
        <v>1.0583167479412242E-2</v>
      </c>
      <c r="L171" s="17">
        <f>PPA!L74</f>
        <v>1.2642828697959551E-2</v>
      </c>
      <c r="M171" s="17">
        <f>PPA!M74</f>
        <v>1.2206498564340596E-2</v>
      </c>
      <c r="N171" s="17">
        <f>PPA!N74</f>
        <v>9.6267248109254324E-3</v>
      </c>
      <c r="O171" s="17">
        <f>PPA!O74</f>
        <v>9.3253802389096259E-3</v>
      </c>
      <c r="P171" s="17">
        <f>PPA!P74</f>
        <v>1.0013629877371656E-2</v>
      </c>
      <c r="Q171" s="17">
        <f>PPA!Q74</f>
        <v>1.1347318442969183E-2</v>
      </c>
    </row>
    <row r="172" spans="1:17" x14ac:dyDescent="0.25">
      <c r="A172" s="21" t="s">
        <v>56</v>
      </c>
      <c r="B172" s="17">
        <f>PPA!B75</f>
        <v>2.4863945069964162</v>
      </c>
      <c r="C172" s="17">
        <f>PPA!C75</f>
        <v>2.3584423778676982</v>
      </c>
      <c r="D172" s="17">
        <f>PPA!D75</f>
        <v>2.1368943997783787</v>
      </c>
      <c r="E172" s="17">
        <f>PPA!E75</f>
        <v>1.8315309780524205</v>
      </c>
      <c r="F172" s="17">
        <f>PPA!F75</f>
        <v>1.6868448764297832</v>
      </c>
      <c r="G172" s="17">
        <f>PPA!G75</f>
        <v>1.7512952898206346</v>
      </c>
      <c r="H172" s="17">
        <f>PPA!H75</f>
        <v>2.0166809274033439</v>
      </c>
      <c r="I172" s="17">
        <f>PPA!I75</f>
        <v>1.7048300160645717</v>
      </c>
      <c r="J172" s="17">
        <f>PPA!J75</f>
        <v>1.851882006476236</v>
      </c>
      <c r="K172" s="17">
        <f>PPA!K75</f>
        <v>1.6234797964495939</v>
      </c>
      <c r="L172" s="17">
        <f>PPA!L75</f>
        <v>0.8813466965791048</v>
      </c>
      <c r="M172" s="17">
        <f>PPA!M75</f>
        <v>0.83020842081377733</v>
      </c>
      <c r="N172" s="17">
        <f>PPA!N75</f>
        <v>0.60174412693795565</v>
      </c>
      <c r="O172" s="17">
        <f>PPA!O75</f>
        <v>0.62908666140069702</v>
      </c>
      <c r="P172" s="17">
        <f>PPA!P75</f>
        <v>0.4327845909136166</v>
      </c>
      <c r="Q172" s="17">
        <f>PPA!Q75</f>
        <v>0.4240363986825551</v>
      </c>
    </row>
    <row r="173" spans="1:17" x14ac:dyDescent="0.25">
      <c r="A173" s="21" t="s">
        <v>55</v>
      </c>
      <c r="B173" s="17">
        <f>PPA!B76</f>
        <v>0.19243542070831532</v>
      </c>
      <c r="C173" s="17">
        <f>PPA!C76</f>
        <v>0.2057098535880329</v>
      </c>
      <c r="D173" s="17">
        <f>PPA!D76</f>
        <v>0.18548379051545957</v>
      </c>
      <c r="E173" s="17">
        <f>PPA!E76</f>
        <v>0.13755151257234075</v>
      </c>
      <c r="F173" s="17">
        <f>PPA!F76</f>
        <v>0.15367398903187302</v>
      </c>
      <c r="G173" s="17">
        <f>PPA!G76</f>
        <v>0.1465845772363388</v>
      </c>
      <c r="H173" s="17">
        <f>PPA!H76</f>
        <v>0.18494672034381099</v>
      </c>
      <c r="I173" s="17">
        <f>PPA!I76</f>
        <v>0.18901353104998916</v>
      </c>
      <c r="J173" s="17">
        <f>PPA!J76</f>
        <v>0.1833509071882323</v>
      </c>
      <c r="K173" s="17">
        <f>PPA!K76</f>
        <v>0.16153786957847296</v>
      </c>
      <c r="L173" s="17">
        <f>PPA!L76</f>
        <v>0.19297583802645801</v>
      </c>
      <c r="M173" s="17">
        <f>PPA!M76</f>
        <v>0.1863158432418347</v>
      </c>
      <c r="N173" s="17">
        <f>PPA!N76</f>
        <v>0.14693905392693232</v>
      </c>
      <c r="O173" s="17">
        <f>PPA!O76</f>
        <v>0.14233943285250614</v>
      </c>
      <c r="P173" s="17">
        <f>PPA!P76</f>
        <v>0.15284464129332576</v>
      </c>
      <c r="Q173" s="17">
        <f>PPA!Q76</f>
        <v>0.17320161003514348</v>
      </c>
    </row>
    <row r="174" spans="1:17" x14ac:dyDescent="0.25">
      <c r="A174" s="20" t="s">
        <v>54</v>
      </c>
      <c r="B174" s="19">
        <f>FBT!B$37</f>
        <v>1.2536038164028231</v>
      </c>
      <c r="C174" s="19">
        <f>FBT!C$37</f>
        <v>1.459524176461297</v>
      </c>
      <c r="D174" s="19">
        <f>FBT!D$37</f>
        <v>1.6292366532433826</v>
      </c>
      <c r="E174" s="19">
        <f>FBT!E$37</f>
        <v>1.7208553902316375</v>
      </c>
      <c r="F174" s="19">
        <f>FBT!F$37</f>
        <v>1.5682536106873664</v>
      </c>
      <c r="G174" s="19">
        <f>FBT!G$37</f>
        <v>1.869525639120031</v>
      </c>
      <c r="H174" s="19">
        <f>FBT!H$37</f>
        <v>1.7927365734890937</v>
      </c>
      <c r="I174" s="19">
        <f>FBT!I$37</f>
        <v>1.7434134624385789</v>
      </c>
      <c r="J174" s="19">
        <f>FBT!J$37</f>
        <v>1.6211424541462849</v>
      </c>
      <c r="K174" s="19">
        <f>FBT!K$37</f>
        <v>1.6303351741338181</v>
      </c>
      <c r="L174" s="19">
        <f>FBT!L$37</f>
        <v>1.5298587063363018</v>
      </c>
      <c r="M174" s="19">
        <f>FBT!M$37</f>
        <v>1.6186613288403087</v>
      </c>
      <c r="N174" s="19">
        <f>FBT!N$37</f>
        <v>1.671098693235582</v>
      </c>
      <c r="O174" s="19">
        <f>FBT!O$37</f>
        <v>1.628816654330943</v>
      </c>
      <c r="P174" s="19">
        <f>FBT!P$37</f>
        <v>1.5612882554379273</v>
      </c>
      <c r="Q174" s="19">
        <f>FBT!Q$37</f>
        <v>1.6076272247788477</v>
      </c>
    </row>
    <row r="175" spans="1:17" x14ac:dyDescent="0.25">
      <c r="A175" s="18" t="s">
        <v>53</v>
      </c>
      <c r="B175" s="17">
        <f>TRE!B$37</f>
        <v>1.743423275807394</v>
      </c>
      <c r="C175" s="17">
        <f>TRE!C$37</f>
        <v>2.156123418390079</v>
      </c>
      <c r="D175" s="17">
        <f>TRE!D$37</f>
        <v>1.915696115837235</v>
      </c>
      <c r="E175" s="17">
        <f>TRE!E$37</f>
        <v>1.8909469185397298</v>
      </c>
      <c r="F175" s="17">
        <f>TRE!F$37</f>
        <v>1.9218122419362433</v>
      </c>
      <c r="G175" s="17">
        <f>TRE!G$37</f>
        <v>1.7207059456457154</v>
      </c>
      <c r="H175" s="17">
        <f>TRE!H$37</f>
        <v>1.337798535425494</v>
      </c>
      <c r="I175" s="17">
        <f>TRE!I$37</f>
        <v>1.2467795812159626</v>
      </c>
      <c r="J175" s="17">
        <f>TRE!J$37</f>
        <v>1.1725573543286938</v>
      </c>
      <c r="K175" s="17">
        <f>TRE!K$37</f>
        <v>1.2180621628247008</v>
      </c>
      <c r="L175" s="17">
        <f>TRE!L$37</f>
        <v>1.1676709982697433</v>
      </c>
      <c r="M175" s="17">
        <f>TRE!M$37</f>
        <v>1.1024070509153041</v>
      </c>
      <c r="N175" s="17">
        <f>TRE!N$37</f>
        <v>1.1631547974329939</v>
      </c>
      <c r="O175" s="17">
        <f>TRE!O$37</f>
        <v>1.1434466460855868</v>
      </c>
      <c r="P175" s="17">
        <f>TRE!P$37</f>
        <v>0.86211845085527328</v>
      </c>
      <c r="Q175" s="17">
        <f>TRE!Q$37</f>
        <v>1.0808576785763013</v>
      </c>
    </row>
    <row r="176" spans="1:17" x14ac:dyDescent="0.25">
      <c r="A176" s="18" t="s">
        <v>52</v>
      </c>
      <c r="B176" s="17">
        <f>MAE!B$37</f>
        <v>1.5118373749185563</v>
      </c>
      <c r="C176" s="17">
        <f>MAE!C$37</f>
        <v>1.1285582153428082</v>
      </c>
      <c r="D176" s="17">
        <f>MAE!D$37</f>
        <v>1.9081633472004262</v>
      </c>
      <c r="E176" s="17">
        <f>MAE!E$37</f>
        <v>1.6001861078543844</v>
      </c>
      <c r="F176" s="17">
        <f>MAE!F$37</f>
        <v>1.1527656963919326</v>
      </c>
      <c r="G176" s="17">
        <f>MAE!G$37</f>
        <v>1.2823497188030109</v>
      </c>
      <c r="H176" s="17">
        <f>MAE!H$37</f>
        <v>1.1905263501633958</v>
      </c>
      <c r="I176" s="17">
        <f>MAE!I$37</f>
        <v>1.0316993649116153</v>
      </c>
      <c r="J176" s="17">
        <f>MAE!J$37</f>
        <v>0.92855430696811836</v>
      </c>
      <c r="K176" s="17">
        <f>MAE!K$37</f>
        <v>0.94968679803815381</v>
      </c>
      <c r="L176" s="17">
        <f>MAE!L$37</f>
        <v>1.0238068746403888</v>
      </c>
      <c r="M176" s="17">
        <f>MAE!M$37</f>
        <v>1.039618472955508</v>
      </c>
      <c r="N176" s="17">
        <f>MAE!N$37</f>
        <v>1.0136549808400248</v>
      </c>
      <c r="O176" s="17">
        <f>MAE!O$37</f>
        <v>1.045975200552304</v>
      </c>
      <c r="P176" s="17">
        <f>MAE!P$37</f>
        <v>1.0171048855778613</v>
      </c>
      <c r="Q176" s="17">
        <f>MAE!Q$37</f>
        <v>1.0298100568385704</v>
      </c>
    </row>
    <row r="177" spans="1:17" x14ac:dyDescent="0.25">
      <c r="A177" s="18" t="s">
        <v>51</v>
      </c>
      <c r="B177" s="17">
        <f>TEL!B$37</f>
        <v>1.6077562768715474</v>
      </c>
      <c r="C177" s="17">
        <f>TEL!C$37</f>
        <v>1.8124540069872963</v>
      </c>
      <c r="D177" s="17">
        <f>TEL!D$37</f>
        <v>1.7520874488365061</v>
      </c>
      <c r="E177" s="17">
        <f>TEL!E$37</f>
        <v>1.7456185142630523</v>
      </c>
      <c r="F177" s="17">
        <f>TEL!F$37</f>
        <v>1.9130675978934268</v>
      </c>
      <c r="G177" s="17">
        <f>TEL!G$37</f>
        <v>1.4614964398850145</v>
      </c>
      <c r="H177" s="17">
        <f>TEL!H$37</f>
        <v>1.5694753302303937</v>
      </c>
      <c r="I177" s="17">
        <f>TEL!I$37</f>
        <v>1.4136215784380064</v>
      </c>
      <c r="J177" s="17">
        <f>TEL!J$37</f>
        <v>1.4417984838516187</v>
      </c>
      <c r="K177" s="17">
        <f>TEL!K$37</f>
        <v>1.2646936706811991</v>
      </c>
      <c r="L177" s="17">
        <f>TEL!L$37</f>
        <v>1.5237573643575748</v>
      </c>
      <c r="M177" s="17">
        <f>TEL!M$37</f>
        <v>1.5890325504788521</v>
      </c>
      <c r="N177" s="17">
        <f>TEL!N$37</f>
        <v>1.5386108120369262</v>
      </c>
      <c r="O177" s="17">
        <f>TEL!O$37</f>
        <v>1.3523395692671822</v>
      </c>
      <c r="P177" s="17">
        <f>TEL!P$37</f>
        <v>1.5309216811710176</v>
      </c>
      <c r="Q177" s="17">
        <f>TEL!Q$37</f>
        <v>1.3046040343644862</v>
      </c>
    </row>
    <row r="178" spans="1:17" x14ac:dyDescent="0.25">
      <c r="A178" s="18" t="s">
        <v>50</v>
      </c>
      <c r="B178" s="17">
        <f>WWP!B$37</f>
        <v>0.98025966560447186</v>
      </c>
      <c r="C178" s="17">
        <f>WWP!C$37</f>
        <v>0.52418210839729007</v>
      </c>
      <c r="D178" s="17">
        <f>WWP!D$37</f>
        <v>0.73144609167514862</v>
      </c>
      <c r="E178" s="17">
        <f>WWP!E$37</f>
        <v>0.53654025111451786</v>
      </c>
      <c r="F178" s="17">
        <f>WWP!F$37</f>
        <v>0.64166594149690803</v>
      </c>
      <c r="G178" s="17">
        <f>WWP!G$37</f>
        <v>0.48870565004443656</v>
      </c>
      <c r="H178" s="17">
        <f>WWP!H$37</f>
        <v>0.76888006059291347</v>
      </c>
      <c r="I178" s="17">
        <f>WWP!I$37</f>
        <v>0.3971510210188835</v>
      </c>
      <c r="J178" s="17">
        <f>WWP!J$37</f>
        <v>0.34891989064117607</v>
      </c>
      <c r="K178" s="17">
        <f>WWP!K$37</f>
        <v>0.20583449474037693</v>
      </c>
      <c r="L178" s="17">
        <f>WWP!L$37</f>
        <v>0.21866693625263584</v>
      </c>
      <c r="M178" s="17">
        <f>WWP!M$37</f>
        <v>0.16330490300209072</v>
      </c>
      <c r="N178" s="17">
        <f>WWP!N$37</f>
        <v>0.21864592539201924</v>
      </c>
      <c r="O178" s="17">
        <f>WWP!O$37</f>
        <v>0.2552662046933884</v>
      </c>
      <c r="P178" s="17">
        <f>WWP!P$37</f>
        <v>0.2619974531588104</v>
      </c>
      <c r="Q178" s="17">
        <f>WWP!Q$37</f>
        <v>0.20798759642095954</v>
      </c>
    </row>
    <row r="179" spans="1:17" x14ac:dyDescent="0.25">
      <c r="A179" s="16" t="s">
        <v>49</v>
      </c>
      <c r="B179" s="15">
        <f>OIS!B$37</f>
        <v>1.5712137925697343</v>
      </c>
      <c r="C179" s="15">
        <f>OIS!C$37</f>
        <v>1.8354015709173312</v>
      </c>
      <c r="D179" s="15">
        <f>OIS!D$37</f>
        <v>1.8991366562684742</v>
      </c>
      <c r="E179" s="15">
        <f>OIS!E$37</f>
        <v>1.7582798809114653</v>
      </c>
      <c r="F179" s="15">
        <f>OIS!F$37</f>
        <v>1.6561376301250672</v>
      </c>
      <c r="G179" s="15">
        <f>OIS!G$37</f>
        <v>1.5858504953646875</v>
      </c>
      <c r="H179" s="15">
        <f>OIS!H$37</f>
        <v>1.5892444608276528</v>
      </c>
      <c r="I179" s="15">
        <f>OIS!I$37</f>
        <v>1.5603195048390608</v>
      </c>
      <c r="J179" s="15">
        <f>OIS!J$37</f>
        <v>1.3775025827760898</v>
      </c>
      <c r="K179" s="15">
        <f>OIS!K$37</f>
        <v>1.2386032947479515</v>
      </c>
      <c r="L179" s="15">
        <f>OIS!L$37</f>
        <v>1.2183817405382558</v>
      </c>
      <c r="M179" s="15">
        <f>OIS!M$37</f>
        <v>1.2946359478372924</v>
      </c>
      <c r="N179" s="15">
        <f>OIS!N$37</f>
        <v>1.2531857634575065</v>
      </c>
      <c r="O179" s="15">
        <f>OIS!O$37</f>
        <v>1.215260986380041</v>
      </c>
      <c r="P179" s="15">
        <f>OIS!P$37</f>
        <v>1.2312891329469529</v>
      </c>
      <c r="Q179" s="15">
        <f>OIS!Q$37</f>
        <v>1.0263097915355046</v>
      </c>
    </row>
  </sheetData>
  <pageMargins left="0.39370078740157483" right="0.39370078740157483" top="0.39370078740157483" bottom="0.39370078740157483" header="0.31496062992125984" footer="0.31496062992125984"/>
  <pageSetup paperSize="9" scale="57" orientation="portrait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4">
    <tabColor theme="6" tint="0.59999389629810485"/>
    <pageSetUpPr fitToPage="1"/>
  </sheetPr>
  <dimension ref="A1:Q123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17" width="9.7109375" style="14" customWidth="1"/>
    <col min="18" max="16384" width="9.140625" style="13"/>
  </cols>
  <sheetData>
    <row r="1" spans="1:17" ht="12.75" x14ac:dyDescent="0.25">
      <c r="A1" s="12" t="s">
        <v>378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3" spans="1:17" ht="12.75" x14ac:dyDescent="0.25">
      <c r="A3" s="80" t="s">
        <v>135</v>
      </c>
      <c r="B3" s="297"/>
      <c r="C3" s="297"/>
      <c r="D3" s="297"/>
      <c r="E3" s="297"/>
      <c r="F3" s="297"/>
      <c r="G3" s="297"/>
      <c r="H3" s="297"/>
      <c r="I3" s="297"/>
      <c r="J3" s="297"/>
      <c r="K3" s="297"/>
      <c r="L3" s="297"/>
      <c r="M3" s="297"/>
      <c r="N3" s="297"/>
      <c r="O3" s="297"/>
      <c r="P3" s="297"/>
      <c r="Q3" s="297"/>
    </row>
    <row r="5" spans="1:17" ht="12.75" x14ac:dyDescent="0.25">
      <c r="A5" s="97" t="s">
        <v>8</v>
      </c>
      <c r="B5" s="96">
        <v>244.95061328840268</v>
      </c>
      <c r="C5" s="96">
        <v>309.69138504967202</v>
      </c>
      <c r="D5" s="96">
        <v>477.15131274681607</v>
      </c>
      <c r="E5" s="96">
        <v>406.29705517339198</v>
      </c>
      <c r="F5" s="96">
        <v>314.69003517034804</v>
      </c>
      <c r="G5" s="96">
        <v>397.13960684616376</v>
      </c>
      <c r="H5" s="96">
        <v>336.15210880184401</v>
      </c>
      <c r="I5" s="96">
        <v>313.78537797065997</v>
      </c>
      <c r="J5" s="96">
        <v>253.36431751381201</v>
      </c>
      <c r="K5" s="96">
        <v>224.78599996102807</v>
      </c>
      <c r="L5" s="96">
        <v>184.23586392761283</v>
      </c>
      <c r="M5" s="96">
        <v>195.70072187662117</v>
      </c>
      <c r="N5" s="96">
        <v>235.80770544154271</v>
      </c>
      <c r="O5" s="96">
        <v>222.31193370917575</v>
      </c>
      <c r="P5" s="96">
        <v>210.97671098933375</v>
      </c>
      <c r="Q5" s="96">
        <v>213.29597172691817</v>
      </c>
    </row>
    <row r="6" spans="1:17" x14ac:dyDescent="0.25">
      <c r="A6" s="132" t="s">
        <v>83</v>
      </c>
      <c r="B6" s="160">
        <v>0</v>
      </c>
      <c r="C6" s="160">
        <v>0</v>
      </c>
      <c r="D6" s="160">
        <v>0</v>
      </c>
      <c r="E6" s="160">
        <v>0</v>
      </c>
      <c r="F6" s="160">
        <v>0</v>
      </c>
      <c r="G6" s="160">
        <v>0</v>
      </c>
      <c r="H6" s="160">
        <v>0</v>
      </c>
      <c r="I6" s="160">
        <v>0</v>
      </c>
      <c r="J6" s="160">
        <v>0</v>
      </c>
      <c r="K6" s="160">
        <v>0</v>
      </c>
      <c r="L6" s="160">
        <v>0</v>
      </c>
      <c r="M6" s="160">
        <v>0</v>
      </c>
      <c r="N6" s="160">
        <v>0</v>
      </c>
      <c r="O6" s="160">
        <v>0</v>
      </c>
      <c r="P6" s="160">
        <v>0</v>
      </c>
      <c r="Q6" s="160">
        <v>0</v>
      </c>
    </row>
    <row r="7" spans="1:17" x14ac:dyDescent="0.25">
      <c r="A7" s="76" t="s">
        <v>82</v>
      </c>
      <c r="B7" s="159">
        <v>0</v>
      </c>
      <c r="C7" s="159">
        <v>0</v>
      </c>
      <c r="D7" s="159">
        <v>0</v>
      </c>
      <c r="E7" s="159">
        <v>0</v>
      </c>
      <c r="F7" s="159">
        <v>0</v>
      </c>
      <c r="G7" s="159">
        <v>0</v>
      </c>
      <c r="H7" s="159">
        <v>0</v>
      </c>
      <c r="I7" s="159">
        <v>0</v>
      </c>
      <c r="J7" s="159">
        <v>0</v>
      </c>
      <c r="K7" s="159">
        <v>0</v>
      </c>
      <c r="L7" s="159">
        <v>0</v>
      </c>
      <c r="M7" s="159">
        <v>0</v>
      </c>
      <c r="N7" s="159">
        <v>0</v>
      </c>
      <c r="O7" s="159">
        <v>0</v>
      </c>
      <c r="P7" s="159">
        <v>0</v>
      </c>
      <c r="Q7" s="159">
        <v>0</v>
      </c>
    </row>
    <row r="8" spans="1:17" x14ac:dyDescent="0.25">
      <c r="A8" s="76" t="s">
        <v>81</v>
      </c>
      <c r="B8" s="159">
        <v>0</v>
      </c>
      <c r="C8" s="159">
        <v>0</v>
      </c>
      <c r="D8" s="159">
        <v>0</v>
      </c>
      <c r="E8" s="159">
        <v>0</v>
      </c>
      <c r="F8" s="159">
        <v>0</v>
      </c>
      <c r="G8" s="159">
        <v>0</v>
      </c>
      <c r="H8" s="159">
        <v>0</v>
      </c>
      <c r="I8" s="159">
        <v>0</v>
      </c>
      <c r="J8" s="159">
        <v>0</v>
      </c>
      <c r="K8" s="159">
        <v>0</v>
      </c>
      <c r="L8" s="159">
        <v>0</v>
      </c>
      <c r="M8" s="159">
        <v>0</v>
      </c>
      <c r="N8" s="159">
        <v>0</v>
      </c>
      <c r="O8" s="159">
        <v>0</v>
      </c>
      <c r="P8" s="159">
        <v>0</v>
      </c>
      <c r="Q8" s="159">
        <v>0</v>
      </c>
    </row>
    <row r="9" spans="1:17" x14ac:dyDescent="0.25">
      <c r="A9" s="76" t="s">
        <v>80</v>
      </c>
      <c r="B9" s="159">
        <v>0</v>
      </c>
      <c r="C9" s="159">
        <v>0</v>
      </c>
      <c r="D9" s="159">
        <v>0</v>
      </c>
      <c r="E9" s="159">
        <v>0</v>
      </c>
      <c r="F9" s="159">
        <v>0</v>
      </c>
      <c r="G9" s="159">
        <v>0</v>
      </c>
      <c r="H9" s="159">
        <v>0</v>
      </c>
      <c r="I9" s="159">
        <v>0</v>
      </c>
      <c r="J9" s="159">
        <v>0</v>
      </c>
      <c r="K9" s="159">
        <v>0</v>
      </c>
      <c r="L9" s="159">
        <v>0</v>
      </c>
      <c r="M9" s="159">
        <v>0</v>
      </c>
      <c r="N9" s="159">
        <v>0</v>
      </c>
      <c r="O9" s="159">
        <v>0</v>
      </c>
      <c r="P9" s="159">
        <v>0</v>
      </c>
      <c r="Q9" s="159">
        <v>0</v>
      </c>
    </row>
    <row r="10" spans="1:17" x14ac:dyDescent="0.25">
      <c r="A10" s="129" t="s">
        <v>79</v>
      </c>
      <c r="B10" s="158">
        <v>4.75167336825203</v>
      </c>
      <c r="C10" s="158">
        <v>5.6970159722768603</v>
      </c>
      <c r="D10" s="158">
        <v>6.2314012063742368</v>
      </c>
      <c r="E10" s="158">
        <v>3.9690155183200986</v>
      </c>
      <c r="F10" s="158">
        <v>4.2525102030413215</v>
      </c>
      <c r="G10" s="158">
        <v>3.6522754411928511</v>
      </c>
      <c r="H10" s="158">
        <v>3.3092714253467519</v>
      </c>
      <c r="I10" s="158">
        <v>2.5696401800566635</v>
      </c>
      <c r="J10" s="158">
        <v>2.8857311813692856</v>
      </c>
      <c r="K10" s="158">
        <v>1.9684861718006967</v>
      </c>
      <c r="L10" s="158">
        <v>1.719344328592376</v>
      </c>
      <c r="M10" s="158">
        <v>2.40952977398653</v>
      </c>
      <c r="N10" s="158">
        <v>2.752415796271392</v>
      </c>
      <c r="O10" s="158">
        <v>1.9486353761527633</v>
      </c>
      <c r="P10" s="158">
        <v>2.7532852629869127</v>
      </c>
      <c r="Q10" s="158">
        <v>1.89425005642558</v>
      </c>
    </row>
    <row r="11" spans="1:17" x14ac:dyDescent="0.25">
      <c r="A11" s="92" t="s">
        <v>125</v>
      </c>
      <c r="B11" s="91">
        <v>1.9619686745090599</v>
      </c>
      <c r="C11" s="91">
        <v>2.6676074789618669</v>
      </c>
      <c r="D11" s="91">
        <v>2.0500951385701911</v>
      </c>
      <c r="E11" s="91">
        <v>0.60026499933888466</v>
      </c>
      <c r="F11" s="91">
        <v>1.3876284425880487</v>
      </c>
      <c r="G11" s="91">
        <v>0.61941948945267489</v>
      </c>
      <c r="H11" s="91">
        <v>0.63220363312536865</v>
      </c>
      <c r="I11" s="91">
        <v>0</v>
      </c>
      <c r="J11" s="91">
        <v>0.65439874061667158</v>
      </c>
      <c r="K11" s="91">
        <v>0</v>
      </c>
      <c r="L11" s="91">
        <v>0</v>
      </c>
      <c r="M11" s="91">
        <v>0.6833880751295367</v>
      </c>
      <c r="N11" s="91">
        <v>0.73778299638700839</v>
      </c>
      <c r="O11" s="91">
        <v>0</v>
      </c>
      <c r="P11" s="91">
        <v>0.82402227595682143</v>
      </c>
      <c r="Q11" s="91">
        <v>0</v>
      </c>
    </row>
    <row r="12" spans="1:17" x14ac:dyDescent="0.25">
      <c r="A12" s="92" t="s">
        <v>26</v>
      </c>
      <c r="B12" s="91">
        <v>2.7897046937429697</v>
      </c>
      <c r="C12" s="91">
        <v>3.0294084933149938</v>
      </c>
      <c r="D12" s="91">
        <v>4.1813060678040452</v>
      </c>
      <c r="E12" s="91">
        <v>3.3687505189812139</v>
      </c>
      <c r="F12" s="91">
        <v>2.8648817604532724</v>
      </c>
      <c r="G12" s="91">
        <v>3.0328559517401761</v>
      </c>
      <c r="H12" s="91">
        <v>2.6770677922213832</v>
      </c>
      <c r="I12" s="91">
        <v>2.5696401800566635</v>
      </c>
      <c r="J12" s="91">
        <v>2.2313324407526141</v>
      </c>
      <c r="K12" s="91">
        <v>1.9684861718006967</v>
      </c>
      <c r="L12" s="91">
        <v>1.719344328592376</v>
      </c>
      <c r="M12" s="91">
        <v>1.7261416988569931</v>
      </c>
      <c r="N12" s="91">
        <v>2.0146327998843834</v>
      </c>
      <c r="O12" s="91">
        <v>1.9486353761527633</v>
      </c>
      <c r="P12" s="91">
        <v>1.9292629870300912</v>
      </c>
      <c r="Q12" s="91">
        <v>1.89425005642558</v>
      </c>
    </row>
    <row r="13" spans="1:17" x14ac:dyDescent="0.25">
      <c r="A13" s="92" t="s">
        <v>126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2" t="s">
        <v>21</v>
      </c>
      <c r="B14" s="157">
        <v>0</v>
      </c>
      <c r="C14" s="157">
        <v>0</v>
      </c>
      <c r="D14" s="157">
        <v>0</v>
      </c>
      <c r="E14" s="157">
        <v>0</v>
      </c>
      <c r="F14" s="157">
        <v>0</v>
      </c>
      <c r="G14" s="157">
        <v>0</v>
      </c>
      <c r="H14" s="157">
        <v>0</v>
      </c>
      <c r="I14" s="157">
        <v>0</v>
      </c>
      <c r="J14" s="157">
        <v>0</v>
      </c>
      <c r="K14" s="157">
        <v>0</v>
      </c>
      <c r="L14" s="157">
        <v>0</v>
      </c>
      <c r="M14" s="157">
        <v>0</v>
      </c>
      <c r="N14" s="157">
        <v>0</v>
      </c>
      <c r="O14" s="157">
        <v>0</v>
      </c>
      <c r="P14" s="157">
        <v>0</v>
      </c>
      <c r="Q14" s="157">
        <v>0</v>
      </c>
    </row>
    <row r="15" spans="1:17" x14ac:dyDescent="0.25">
      <c r="A15" s="156" t="s">
        <v>263</v>
      </c>
      <c r="B15" s="204">
        <v>13.743293663259571</v>
      </c>
      <c r="C15" s="204">
        <v>14.924704481649707</v>
      </c>
      <c r="D15" s="204">
        <v>20.598924794688209</v>
      </c>
      <c r="E15" s="204">
        <v>10.727592840977493</v>
      </c>
      <c r="F15" s="204">
        <v>14.11364845631687</v>
      </c>
      <c r="G15" s="204">
        <v>14.941162079490763</v>
      </c>
      <c r="H15" s="204">
        <v>13.188395498445635</v>
      </c>
      <c r="I15" s="204">
        <v>12.659160549372372</v>
      </c>
      <c r="J15" s="204">
        <v>10.992510089831869</v>
      </c>
      <c r="K15" s="204">
        <v>9.6976155188758444</v>
      </c>
      <c r="L15" s="204">
        <v>8.4702348851128946</v>
      </c>
      <c r="M15" s="204">
        <v>8.5037216752717502</v>
      </c>
      <c r="N15" s="204">
        <v>9.9249537969186026</v>
      </c>
      <c r="O15" s="204">
        <v>9.5998219012750994</v>
      </c>
      <c r="P15" s="204">
        <v>9.5043851214363713</v>
      </c>
      <c r="Q15" s="204">
        <v>9.331896259662436</v>
      </c>
    </row>
    <row r="16" spans="1:17" x14ac:dyDescent="0.25">
      <c r="A16" s="152" t="s">
        <v>277</v>
      </c>
      <c r="B16" s="264">
        <v>13.743293663259571</v>
      </c>
      <c r="C16" s="264">
        <v>14.924704481649707</v>
      </c>
      <c r="D16" s="264">
        <v>20.598924794688209</v>
      </c>
      <c r="E16" s="264">
        <v>10.727592840977493</v>
      </c>
      <c r="F16" s="264">
        <v>14.11364845631687</v>
      </c>
      <c r="G16" s="264">
        <v>14.941162079490763</v>
      </c>
      <c r="H16" s="264">
        <v>13.188395498445635</v>
      </c>
      <c r="I16" s="264">
        <v>12.659160549372372</v>
      </c>
      <c r="J16" s="264">
        <v>10.992510089831869</v>
      </c>
      <c r="K16" s="264">
        <v>9.6976155188758444</v>
      </c>
      <c r="L16" s="264">
        <v>8.4702348851128946</v>
      </c>
      <c r="M16" s="264">
        <v>8.5037216752717502</v>
      </c>
      <c r="N16" s="264">
        <v>9.9249537969186026</v>
      </c>
      <c r="O16" s="264">
        <v>9.5998219012750994</v>
      </c>
      <c r="P16" s="264">
        <v>9.5043851214363713</v>
      </c>
      <c r="Q16" s="264">
        <v>9.331896259662436</v>
      </c>
    </row>
    <row r="17" spans="1:17" x14ac:dyDescent="0.25">
      <c r="A17" s="154" t="s">
        <v>33</v>
      </c>
      <c r="B17" s="83">
        <v>0</v>
      </c>
      <c r="C17" s="83">
        <v>0</v>
      </c>
      <c r="D17" s="83">
        <v>0</v>
      </c>
      <c r="E17" s="83">
        <v>0</v>
      </c>
      <c r="F17" s="83">
        <v>0</v>
      </c>
      <c r="G17" s="83">
        <v>0</v>
      </c>
      <c r="H17" s="83">
        <v>0</v>
      </c>
      <c r="I17" s="83">
        <v>0</v>
      </c>
      <c r="J17" s="83">
        <v>0</v>
      </c>
      <c r="K17" s="83">
        <v>0</v>
      </c>
      <c r="L17" s="83">
        <v>0</v>
      </c>
      <c r="M17" s="83">
        <v>0</v>
      </c>
      <c r="N17" s="83">
        <v>0</v>
      </c>
      <c r="O17" s="83">
        <v>0</v>
      </c>
      <c r="P17" s="83">
        <v>0</v>
      </c>
      <c r="Q17" s="83">
        <v>0</v>
      </c>
    </row>
    <row r="18" spans="1:17" x14ac:dyDescent="0.25">
      <c r="A18" s="154" t="s">
        <v>30</v>
      </c>
      <c r="B18" s="83">
        <v>0</v>
      </c>
      <c r="C18" s="83">
        <v>0</v>
      </c>
      <c r="D18" s="83">
        <v>0</v>
      </c>
      <c r="E18" s="83">
        <v>0</v>
      </c>
      <c r="F18" s="83">
        <v>0</v>
      </c>
      <c r="G18" s="83">
        <v>0</v>
      </c>
      <c r="H18" s="83">
        <v>0</v>
      </c>
      <c r="I18" s="83">
        <v>0</v>
      </c>
      <c r="J18" s="83">
        <v>0</v>
      </c>
      <c r="K18" s="83">
        <v>0</v>
      </c>
      <c r="L18" s="83">
        <v>0</v>
      </c>
      <c r="M18" s="83">
        <v>0</v>
      </c>
      <c r="N18" s="83">
        <v>0</v>
      </c>
      <c r="O18" s="83">
        <v>0</v>
      </c>
      <c r="P18" s="83">
        <v>0</v>
      </c>
      <c r="Q18" s="83">
        <v>0</v>
      </c>
    </row>
    <row r="19" spans="1:17" x14ac:dyDescent="0.25">
      <c r="A19" s="154" t="s">
        <v>125</v>
      </c>
      <c r="B19" s="83">
        <v>0</v>
      </c>
      <c r="C19" s="83">
        <v>2.1656779067990963E-3</v>
      </c>
      <c r="D19" s="83">
        <v>0</v>
      </c>
      <c r="E19" s="83">
        <v>0</v>
      </c>
      <c r="F19" s="83">
        <v>0</v>
      </c>
      <c r="G19" s="83">
        <v>0</v>
      </c>
      <c r="H19" s="83">
        <v>0</v>
      </c>
      <c r="I19" s="83">
        <v>0</v>
      </c>
      <c r="J19" s="83">
        <v>0</v>
      </c>
      <c r="K19" s="83">
        <v>0</v>
      </c>
      <c r="L19" s="83">
        <v>0</v>
      </c>
      <c r="M19" s="83">
        <v>0</v>
      </c>
      <c r="N19" s="83">
        <v>0</v>
      </c>
      <c r="O19" s="83">
        <v>0</v>
      </c>
      <c r="P19" s="83">
        <v>0</v>
      </c>
      <c r="Q19" s="83">
        <v>0</v>
      </c>
    </row>
    <row r="20" spans="1:17" x14ac:dyDescent="0.25">
      <c r="A20" s="154" t="s">
        <v>29</v>
      </c>
      <c r="B20" s="83">
        <v>0</v>
      </c>
      <c r="C20" s="83">
        <v>0</v>
      </c>
      <c r="D20" s="83">
        <v>0</v>
      </c>
      <c r="E20" s="83">
        <v>0</v>
      </c>
      <c r="F20" s="83">
        <v>0</v>
      </c>
      <c r="G20" s="83">
        <v>0</v>
      </c>
      <c r="H20" s="83">
        <v>0</v>
      </c>
      <c r="I20" s="83">
        <v>0</v>
      </c>
      <c r="J20" s="83">
        <v>0</v>
      </c>
      <c r="K20" s="83">
        <v>0</v>
      </c>
      <c r="L20" s="83">
        <v>0</v>
      </c>
      <c r="M20" s="83">
        <v>0</v>
      </c>
      <c r="N20" s="83">
        <v>0</v>
      </c>
      <c r="O20" s="83">
        <v>0</v>
      </c>
      <c r="P20" s="83">
        <v>0</v>
      </c>
      <c r="Q20" s="83">
        <v>0</v>
      </c>
    </row>
    <row r="21" spans="1:17" x14ac:dyDescent="0.25">
      <c r="A21" s="154" t="s">
        <v>26</v>
      </c>
      <c r="B21" s="83">
        <v>13.743293663259571</v>
      </c>
      <c r="C21" s="83">
        <v>14.922538803742908</v>
      </c>
      <c r="D21" s="83">
        <v>20.598924794688209</v>
      </c>
      <c r="E21" s="83">
        <v>10.727592840977493</v>
      </c>
      <c r="F21" s="83">
        <v>14.11364845631687</v>
      </c>
      <c r="G21" s="83">
        <v>14.941162079490763</v>
      </c>
      <c r="H21" s="83">
        <v>13.188395498445635</v>
      </c>
      <c r="I21" s="83">
        <v>12.659160549372372</v>
      </c>
      <c r="J21" s="83">
        <v>10.992510089831869</v>
      </c>
      <c r="K21" s="83">
        <v>9.6976155188758444</v>
      </c>
      <c r="L21" s="83">
        <v>8.4702348851128946</v>
      </c>
      <c r="M21" s="83">
        <v>8.5037216752717502</v>
      </c>
      <c r="N21" s="83">
        <v>9.9249537969186026</v>
      </c>
      <c r="O21" s="83">
        <v>9.5998219012750994</v>
      </c>
      <c r="P21" s="83">
        <v>9.5043851214363713</v>
      </c>
      <c r="Q21" s="83">
        <v>9.331896259662436</v>
      </c>
    </row>
    <row r="22" spans="1:17" x14ac:dyDescent="0.25">
      <c r="A22" s="152" t="s">
        <v>276</v>
      </c>
      <c r="B22" s="264">
        <v>0</v>
      </c>
      <c r="C22" s="264">
        <v>0</v>
      </c>
      <c r="D22" s="264">
        <v>0</v>
      </c>
      <c r="E22" s="264">
        <v>0</v>
      </c>
      <c r="F22" s="264">
        <v>0</v>
      </c>
      <c r="G22" s="264">
        <v>0</v>
      </c>
      <c r="H22" s="264">
        <v>0</v>
      </c>
      <c r="I22" s="264">
        <v>0</v>
      </c>
      <c r="J22" s="264">
        <v>0</v>
      </c>
      <c r="K22" s="264">
        <v>0</v>
      </c>
      <c r="L22" s="264">
        <v>0</v>
      </c>
      <c r="M22" s="264">
        <v>0</v>
      </c>
      <c r="N22" s="264">
        <v>0</v>
      </c>
      <c r="O22" s="264">
        <v>0</v>
      </c>
      <c r="P22" s="264">
        <v>0</v>
      </c>
      <c r="Q22" s="264">
        <v>0</v>
      </c>
    </row>
    <row r="23" spans="1:17" x14ac:dyDescent="0.25">
      <c r="A23" s="152" t="s">
        <v>275</v>
      </c>
      <c r="B23" s="264">
        <v>0</v>
      </c>
      <c r="C23" s="264">
        <v>0</v>
      </c>
      <c r="D23" s="264">
        <v>0</v>
      </c>
      <c r="E23" s="264">
        <v>0</v>
      </c>
      <c r="F23" s="264">
        <v>0</v>
      </c>
      <c r="G23" s="264">
        <v>0</v>
      </c>
      <c r="H23" s="264">
        <v>0</v>
      </c>
      <c r="I23" s="264">
        <v>0</v>
      </c>
      <c r="J23" s="264">
        <v>0</v>
      </c>
      <c r="K23" s="264">
        <v>0</v>
      </c>
      <c r="L23" s="264">
        <v>0</v>
      </c>
      <c r="M23" s="264">
        <v>0</v>
      </c>
      <c r="N23" s="264">
        <v>0</v>
      </c>
      <c r="O23" s="264">
        <v>0</v>
      </c>
      <c r="P23" s="264">
        <v>0</v>
      </c>
      <c r="Q23" s="264">
        <v>0</v>
      </c>
    </row>
    <row r="24" spans="1:17" x14ac:dyDescent="0.25">
      <c r="A24" s="156" t="s">
        <v>262</v>
      </c>
      <c r="B24" s="204">
        <v>17.256078285040427</v>
      </c>
      <c r="C24" s="204">
        <v>18.332844888546944</v>
      </c>
      <c r="D24" s="204">
        <v>26.538246457723115</v>
      </c>
      <c r="E24" s="204">
        <v>22.177362022334464</v>
      </c>
      <c r="F24" s="204">
        <v>18.195948113563308</v>
      </c>
      <c r="G24" s="204">
        <v>19.906011422751035</v>
      </c>
      <c r="H24" s="204">
        <v>17.506119921627704</v>
      </c>
      <c r="I24" s="204">
        <v>17.263044680626674</v>
      </c>
      <c r="J24" s="204">
        <v>14.49483121619725</v>
      </c>
      <c r="K24" s="204">
        <v>13.2244448077715</v>
      </c>
      <c r="L24" s="204">
        <v>11.550690324751121</v>
      </c>
      <c r="M24" s="204">
        <v>11.078972717708851</v>
      </c>
      <c r="N24" s="204">
        <v>12.975897027200222</v>
      </c>
      <c r="O24" s="204">
        <v>13.091085602511582</v>
      </c>
      <c r="P24" s="204">
        <v>12.337085448413584</v>
      </c>
      <c r="Q24" s="204">
        <v>12.725720750378853</v>
      </c>
    </row>
    <row r="25" spans="1:17" x14ac:dyDescent="0.25">
      <c r="A25" s="152" t="s">
        <v>274</v>
      </c>
      <c r="B25" s="264">
        <v>17.256078285040427</v>
      </c>
      <c r="C25" s="264">
        <v>18.332844888546944</v>
      </c>
      <c r="D25" s="264">
        <v>26.538246457723115</v>
      </c>
      <c r="E25" s="264">
        <v>22.177362022334464</v>
      </c>
      <c r="F25" s="264">
        <v>18.195948113563308</v>
      </c>
      <c r="G25" s="264">
        <v>19.906011422751035</v>
      </c>
      <c r="H25" s="264">
        <v>17.506119921627704</v>
      </c>
      <c r="I25" s="264">
        <v>17.263044680626674</v>
      </c>
      <c r="J25" s="264">
        <v>14.49483121619725</v>
      </c>
      <c r="K25" s="264">
        <v>13.2244448077715</v>
      </c>
      <c r="L25" s="264">
        <v>11.550690324751121</v>
      </c>
      <c r="M25" s="264">
        <v>11.078972717708851</v>
      </c>
      <c r="N25" s="264">
        <v>12.975897027200222</v>
      </c>
      <c r="O25" s="264">
        <v>13.091085602511582</v>
      </c>
      <c r="P25" s="264">
        <v>12.337085448413584</v>
      </c>
      <c r="Q25" s="264">
        <v>12.725720750378853</v>
      </c>
    </row>
    <row r="26" spans="1:17" x14ac:dyDescent="0.25">
      <c r="A26" s="154" t="s">
        <v>33</v>
      </c>
      <c r="B26" s="83">
        <v>0</v>
      </c>
      <c r="C26" s="83">
        <v>0</v>
      </c>
      <c r="D26" s="83">
        <v>0</v>
      </c>
      <c r="E26" s="83">
        <v>0</v>
      </c>
      <c r="F26" s="83">
        <v>0</v>
      </c>
      <c r="G26" s="83">
        <v>0</v>
      </c>
      <c r="H26" s="83">
        <v>0</v>
      </c>
      <c r="I26" s="83">
        <v>0</v>
      </c>
      <c r="J26" s="83">
        <v>0</v>
      </c>
      <c r="K26" s="83">
        <v>0</v>
      </c>
      <c r="L26" s="83">
        <v>0</v>
      </c>
      <c r="M26" s="83">
        <v>0</v>
      </c>
      <c r="N26" s="83">
        <v>0</v>
      </c>
      <c r="O26" s="83">
        <v>0</v>
      </c>
      <c r="P26" s="83">
        <v>0</v>
      </c>
      <c r="Q26" s="83">
        <v>0</v>
      </c>
    </row>
    <row r="27" spans="1:17" x14ac:dyDescent="0.25">
      <c r="A27" s="154" t="s">
        <v>30</v>
      </c>
      <c r="B27" s="83">
        <v>0</v>
      </c>
      <c r="C27" s="83">
        <v>0</v>
      </c>
      <c r="D27" s="83">
        <v>0</v>
      </c>
      <c r="E27" s="83">
        <v>0</v>
      </c>
      <c r="F27" s="83">
        <v>0</v>
      </c>
      <c r="G27" s="83">
        <v>0</v>
      </c>
      <c r="H27" s="83">
        <v>0</v>
      </c>
      <c r="I27" s="83">
        <v>0</v>
      </c>
      <c r="J27" s="83">
        <v>0</v>
      </c>
      <c r="K27" s="83">
        <v>0</v>
      </c>
      <c r="L27" s="83">
        <v>0</v>
      </c>
      <c r="M27" s="83">
        <v>0</v>
      </c>
      <c r="N27" s="83">
        <v>0</v>
      </c>
      <c r="O27" s="83">
        <v>0</v>
      </c>
      <c r="P27" s="83">
        <v>0</v>
      </c>
      <c r="Q27" s="83">
        <v>0</v>
      </c>
    </row>
    <row r="28" spans="1:17" x14ac:dyDescent="0.25">
      <c r="A28" s="154" t="s">
        <v>125</v>
      </c>
      <c r="B28" s="83">
        <v>0</v>
      </c>
      <c r="C28" s="83">
        <v>2.6602226658971181E-3</v>
      </c>
      <c r="D28" s="83">
        <v>0</v>
      </c>
      <c r="E28" s="83">
        <v>0</v>
      </c>
      <c r="F28" s="83">
        <v>0</v>
      </c>
      <c r="G28" s="83">
        <v>0</v>
      </c>
      <c r="H28" s="83">
        <v>0</v>
      </c>
      <c r="I28" s="83">
        <v>0</v>
      </c>
      <c r="J28" s="83">
        <v>0</v>
      </c>
      <c r="K28" s="83">
        <v>0</v>
      </c>
      <c r="L28" s="83">
        <v>0</v>
      </c>
      <c r="M28" s="83">
        <v>0</v>
      </c>
      <c r="N28" s="83">
        <v>0</v>
      </c>
      <c r="O28" s="83">
        <v>0</v>
      </c>
      <c r="P28" s="83">
        <v>0</v>
      </c>
      <c r="Q28" s="83">
        <v>0</v>
      </c>
    </row>
    <row r="29" spans="1:17" x14ac:dyDescent="0.25">
      <c r="A29" s="154" t="s">
        <v>29</v>
      </c>
      <c r="B29" s="83">
        <v>0</v>
      </c>
      <c r="C29" s="83">
        <v>0</v>
      </c>
      <c r="D29" s="83">
        <v>0</v>
      </c>
      <c r="E29" s="83">
        <v>0</v>
      </c>
      <c r="F29" s="83">
        <v>0</v>
      </c>
      <c r="G29" s="83">
        <v>0</v>
      </c>
      <c r="H29" s="83">
        <v>0</v>
      </c>
      <c r="I29" s="83">
        <v>0</v>
      </c>
      <c r="J29" s="83">
        <v>0</v>
      </c>
      <c r="K29" s="83">
        <v>0</v>
      </c>
      <c r="L29" s="83">
        <v>0</v>
      </c>
      <c r="M29" s="83">
        <v>0</v>
      </c>
      <c r="N29" s="83">
        <v>0</v>
      </c>
      <c r="O29" s="83">
        <v>0</v>
      </c>
      <c r="P29" s="83">
        <v>0</v>
      </c>
      <c r="Q29" s="83">
        <v>0</v>
      </c>
    </row>
    <row r="30" spans="1:17" x14ac:dyDescent="0.25">
      <c r="A30" s="154" t="s">
        <v>26</v>
      </c>
      <c r="B30" s="83">
        <v>17.256078285040427</v>
      </c>
      <c r="C30" s="83">
        <v>18.330184665881045</v>
      </c>
      <c r="D30" s="83">
        <v>26.538246457723115</v>
      </c>
      <c r="E30" s="83">
        <v>22.177362022334464</v>
      </c>
      <c r="F30" s="83">
        <v>18.195948113563308</v>
      </c>
      <c r="G30" s="83">
        <v>19.906011422751035</v>
      </c>
      <c r="H30" s="83">
        <v>17.506119921627704</v>
      </c>
      <c r="I30" s="83">
        <v>17.263044680626674</v>
      </c>
      <c r="J30" s="83">
        <v>14.49483121619725</v>
      </c>
      <c r="K30" s="83">
        <v>13.2244448077715</v>
      </c>
      <c r="L30" s="83">
        <v>11.550690324751121</v>
      </c>
      <c r="M30" s="83">
        <v>11.078972717708851</v>
      </c>
      <c r="N30" s="83">
        <v>12.975897027200222</v>
      </c>
      <c r="O30" s="83">
        <v>13.091085602511582</v>
      </c>
      <c r="P30" s="83">
        <v>12.337085448413584</v>
      </c>
      <c r="Q30" s="83">
        <v>12.725720750378853</v>
      </c>
    </row>
    <row r="31" spans="1:17" x14ac:dyDescent="0.25">
      <c r="A31" s="152" t="s">
        <v>273</v>
      </c>
      <c r="B31" s="264">
        <v>0</v>
      </c>
      <c r="C31" s="264">
        <v>0</v>
      </c>
      <c r="D31" s="264">
        <v>0</v>
      </c>
      <c r="E31" s="264">
        <v>0</v>
      </c>
      <c r="F31" s="264">
        <v>0</v>
      </c>
      <c r="G31" s="264">
        <v>0</v>
      </c>
      <c r="H31" s="264">
        <v>0</v>
      </c>
      <c r="I31" s="264">
        <v>0</v>
      </c>
      <c r="J31" s="264">
        <v>0</v>
      </c>
      <c r="K31" s="264">
        <v>0</v>
      </c>
      <c r="L31" s="264">
        <v>0</v>
      </c>
      <c r="M31" s="264">
        <v>0</v>
      </c>
      <c r="N31" s="264">
        <v>0</v>
      </c>
      <c r="O31" s="264">
        <v>0</v>
      </c>
      <c r="P31" s="264">
        <v>0</v>
      </c>
      <c r="Q31" s="264">
        <v>0</v>
      </c>
    </row>
    <row r="32" spans="1:17" x14ac:dyDescent="0.25">
      <c r="A32" s="152" t="s">
        <v>272</v>
      </c>
      <c r="B32" s="264">
        <v>0</v>
      </c>
      <c r="C32" s="264">
        <v>0</v>
      </c>
      <c r="D32" s="264">
        <v>0</v>
      </c>
      <c r="E32" s="264">
        <v>0</v>
      </c>
      <c r="F32" s="264">
        <v>0</v>
      </c>
      <c r="G32" s="264">
        <v>0</v>
      </c>
      <c r="H32" s="264">
        <v>0</v>
      </c>
      <c r="I32" s="264">
        <v>0</v>
      </c>
      <c r="J32" s="264">
        <v>0</v>
      </c>
      <c r="K32" s="264">
        <v>0</v>
      </c>
      <c r="L32" s="264">
        <v>0</v>
      </c>
      <c r="M32" s="264">
        <v>0</v>
      </c>
      <c r="N32" s="264">
        <v>0</v>
      </c>
      <c r="O32" s="264">
        <v>0</v>
      </c>
      <c r="P32" s="264">
        <v>0</v>
      </c>
      <c r="Q32" s="264">
        <v>0</v>
      </c>
    </row>
    <row r="33" spans="1:17" x14ac:dyDescent="0.25">
      <c r="A33" s="156" t="s">
        <v>261</v>
      </c>
      <c r="B33" s="204">
        <v>141.29055259308896</v>
      </c>
      <c r="C33" s="204">
        <v>198.24102362500082</v>
      </c>
      <c r="D33" s="204">
        <v>323.99050975901866</v>
      </c>
      <c r="E33" s="204">
        <v>292.74999087474703</v>
      </c>
      <c r="F33" s="204">
        <v>214.68095976916754</v>
      </c>
      <c r="G33" s="204">
        <v>286.11082207124571</v>
      </c>
      <c r="H33" s="204">
        <v>238.83371724198832</v>
      </c>
      <c r="I33" s="204">
        <v>220.71537859430475</v>
      </c>
      <c r="J33" s="204">
        <v>172.54052227349462</v>
      </c>
      <c r="K33" s="204">
        <v>153.46228951810508</v>
      </c>
      <c r="L33" s="204">
        <v>121.96964953814515</v>
      </c>
      <c r="M33" s="204">
        <v>132.84572165129933</v>
      </c>
      <c r="N33" s="204">
        <v>161.53994834899012</v>
      </c>
      <c r="O33" s="204">
        <v>151.13665132362226</v>
      </c>
      <c r="P33" s="204">
        <v>139.80426064093402</v>
      </c>
      <c r="Q33" s="204">
        <v>143.38977294506651</v>
      </c>
    </row>
    <row r="34" spans="1:17" x14ac:dyDescent="0.25">
      <c r="A34" s="150" t="s">
        <v>33</v>
      </c>
      <c r="B34" s="87">
        <v>26.638369104663504</v>
      </c>
      <c r="C34" s="87">
        <v>32.451527890654454</v>
      </c>
      <c r="D34" s="87">
        <v>11.529137495553845</v>
      </c>
      <c r="E34" s="87">
        <v>15.449401391799441</v>
      </c>
      <c r="F34" s="87">
        <v>11.108461674487566</v>
      </c>
      <c r="G34" s="87">
        <v>14.628501930056389</v>
      </c>
      <c r="H34" s="87">
        <v>10.853943219605391</v>
      </c>
      <c r="I34" s="87">
        <v>2.2618838072682435</v>
      </c>
      <c r="J34" s="87">
        <v>2.6053253544777997</v>
      </c>
      <c r="K34" s="87">
        <v>2.2393316735459985</v>
      </c>
      <c r="L34" s="87">
        <v>2.6904156623844711</v>
      </c>
      <c r="M34" s="87">
        <v>5.2004012424652473</v>
      </c>
      <c r="N34" s="87">
        <v>32.53226035943468</v>
      </c>
      <c r="O34" s="87">
        <v>32.236081963639243</v>
      </c>
      <c r="P34" s="87">
        <v>35.519410865978664</v>
      </c>
      <c r="Q34" s="87">
        <v>40.436303901215311</v>
      </c>
    </row>
    <row r="35" spans="1:17" x14ac:dyDescent="0.25">
      <c r="A35" s="150" t="s">
        <v>31</v>
      </c>
      <c r="B35" s="87">
        <v>0</v>
      </c>
      <c r="C35" s="87">
        <v>0</v>
      </c>
      <c r="D35" s="87">
        <v>0</v>
      </c>
      <c r="E35" s="87">
        <v>0</v>
      </c>
      <c r="F35" s="87">
        <v>0</v>
      </c>
      <c r="G35" s="87">
        <v>0</v>
      </c>
      <c r="H35" s="87">
        <v>0</v>
      </c>
      <c r="I35" s="87">
        <v>0</v>
      </c>
      <c r="J35" s="87">
        <v>0</v>
      </c>
      <c r="K35" s="87">
        <v>0</v>
      </c>
      <c r="L35" s="87">
        <v>0</v>
      </c>
      <c r="M35" s="87">
        <v>0</v>
      </c>
      <c r="N35" s="87">
        <v>0</v>
      </c>
      <c r="O35" s="87">
        <v>0</v>
      </c>
      <c r="P35" s="87">
        <v>0</v>
      </c>
      <c r="Q35" s="87">
        <v>0</v>
      </c>
    </row>
    <row r="36" spans="1:17" x14ac:dyDescent="0.25">
      <c r="A36" s="150" t="s">
        <v>30</v>
      </c>
      <c r="B36" s="87">
        <v>0</v>
      </c>
      <c r="C36" s="87">
        <v>0</v>
      </c>
      <c r="D36" s="87">
        <v>0</v>
      </c>
      <c r="E36" s="87">
        <v>0</v>
      </c>
      <c r="F36" s="87">
        <v>0</v>
      </c>
      <c r="G36" s="87">
        <v>0</v>
      </c>
      <c r="H36" s="87">
        <v>0</v>
      </c>
      <c r="I36" s="87">
        <v>0</v>
      </c>
      <c r="J36" s="87">
        <v>0</v>
      </c>
      <c r="K36" s="87">
        <v>0</v>
      </c>
      <c r="L36" s="87">
        <v>0</v>
      </c>
      <c r="M36" s="87">
        <v>0</v>
      </c>
      <c r="N36" s="87">
        <v>0</v>
      </c>
      <c r="O36" s="87">
        <v>0</v>
      </c>
      <c r="P36" s="87">
        <v>0</v>
      </c>
      <c r="Q36" s="87">
        <v>0</v>
      </c>
    </row>
    <row r="37" spans="1:17" x14ac:dyDescent="0.25">
      <c r="A37" s="150" t="s">
        <v>125</v>
      </c>
      <c r="B37" s="87">
        <v>3.7462952369580051</v>
      </c>
      <c r="C37" s="87">
        <v>6.1776017466821287</v>
      </c>
      <c r="D37" s="87">
        <v>6.8530256779484064</v>
      </c>
      <c r="E37" s="87">
        <v>2.3215296867961754</v>
      </c>
      <c r="F37" s="87">
        <v>4.4379986858556313</v>
      </c>
      <c r="G37" s="87">
        <v>2.3532441702259077</v>
      </c>
      <c r="H37" s="87">
        <v>2.2781449314916227</v>
      </c>
      <c r="I37" s="87">
        <v>0</v>
      </c>
      <c r="J37" s="87">
        <v>2.2287635648815427</v>
      </c>
      <c r="K37" s="87">
        <v>0</v>
      </c>
      <c r="L37" s="87">
        <v>0</v>
      </c>
      <c r="M37" s="87">
        <v>2.2643544704685579</v>
      </c>
      <c r="N37" s="87">
        <v>2.1436311785272131</v>
      </c>
      <c r="O37" s="87">
        <v>0</v>
      </c>
      <c r="P37" s="87">
        <v>2.0445775990785537</v>
      </c>
      <c r="Q37" s="87">
        <v>0</v>
      </c>
    </row>
    <row r="38" spans="1:17" x14ac:dyDescent="0.25">
      <c r="A38" s="150" t="s">
        <v>29</v>
      </c>
      <c r="B38" s="87">
        <v>0</v>
      </c>
      <c r="C38" s="87">
        <v>10.912435098226698</v>
      </c>
      <c r="D38" s="87">
        <v>0</v>
      </c>
      <c r="E38" s="87">
        <v>8.6667782858202127</v>
      </c>
      <c r="F38" s="87">
        <v>0</v>
      </c>
      <c r="G38" s="87">
        <v>5.6845662806688644</v>
      </c>
      <c r="H38" s="87">
        <v>11.281759857660669</v>
      </c>
      <c r="I38" s="87">
        <v>2.961300921282362</v>
      </c>
      <c r="J38" s="87">
        <v>0</v>
      </c>
      <c r="K38" s="87">
        <v>0</v>
      </c>
      <c r="L38" s="87">
        <v>0</v>
      </c>
      <c r="M38" s="87">
        <v>0</v>
      </c>
      <c r="N38" s="87">
        <v>0</v>
      </c>
      <c r="O38" s="87">
        <v>0</v>
      </c>
      <c r="P38" s="87">
        <v>0</v>
      </c>
      <c r="Q38" s="87">
        <v>0</v>
      </c>
    </row>
    <row r="39" spans="1:17" x14ac:dyDescent="0.25">
      <c r="A39" s="150" t="s">
        <v>28</v>
      </c>
      <c r="B39" s="87">
        <v>0</v>
      </c>
      <c r="C39" s="87">
        <v>0</v>
      </c>
      <c r="D39" s="87">
        <v>0</v>
      </c>
      <c r="E39" s="87">
        <v>0</v>
      </c>
      <c r="F39" s="87">
        <v>0</v>
      </c>
      <c r="G39" s="87">
        <v>0</v>
      </c>
      <c r="H39" s="87">
        <v>0</v>
      </c>
      <c r="I39" s="87">
        <v>0</v>
      </c>
      <c r="J39" s="87">
        <v>0</v>
      </c>
      <c r="K39" s="87">
        <v>0</v>
      </c>
      <c r="L39" s="87">
        <v>0</v>
      </c>
      <c r="M39" s="87">
        <v>0</v>
      </c>
      <c r="N39" s="87">
        <v>0</v>
      </c>
      <c r="O39" s="87">
        <v>0</v>
      </c>
      <c r="P39" s="87">
        <v>0</v>
      </c>
      <c r="Q39" s="87">
        <v>0</v>
      </c>
    </row>
    <row r="40" spans="1:17" x14ac:dyDescent="0.25">
      <c r="A40" s="150" t="s">
        <v>26</v>
      </c>
      <c r="B40" s="87">
        <v>110.90588825146745</v>
      </c>
      <c r="C40" s="87">
        <v>146.03944337974625</v>
      </c>
      <c r="D40" s="87">
        <v>305.60834658551641</v>
      </c>
      <c r="E40" s="87">
        <v>266.31228151033122</v>
      </c>
      <c r="F40" s="87">
        <v>199.13449940882435</v>
      </c>
      <c r="G40" s="87">
        <v>257.93069493119333</v>
      </c>
      <c r="H40" s="87">
        <v>214.41986923323066</v>
      </c>
      <c r="I40" s="87">
        <v>215.49219386575416</v>
      </c>
      <c r="J40" s="87">
        <v>167.70643335413527</v>
      </c>
      <c r="K40" s="87">
        <v>151.22295784455909</v>
      </c>
      <c r="L40" s="87">
        <v>119.27923387576068</v>
      </c>
      <c r="M40" s="87">
        <v>125.38096593836553</v>
      </c>
      <c r="N40" s="87">
        <v>126.86405681102822</v>
      </c>
      <c r="O40" s="87">
        <v>118.90056935998302</v>
      </c>
      <c r="P40" s="87">
        <v>102.2402721758768</v>
      </c>
      <c r="Q40" s="87">
        <v>102.95346904385121</v>
      </c>
    </row>
    <row r="41" spans="1:17" x14ac:dyDescent="0.25">
      <c r="A41" s="150" t="s">
        <v>25</v>
      </c>
      <c r="B41" s="87">
        <v>0</v>
      </c>
      <c r="C41" s="87">
        <v>0</v>
      </c>
      <c r="D41" s="87">
        <v>0</v>
      </c>
      <c r="E41" s="87">
        <v>0</v>
      </c>
      <c r="F41" s="87">
        <v>0</v>
      </c>
      <c r="G41" s="87">
        <v>0</v>
      </c>
      <c r="H41" s="87">
        <v>0</v>
      </c>
      <c r="I41" s="87">
        <v>0</v>
      </c>
      <c r="J41" s="87">
        <v>0</v>
      </c>
      <c r="K41" s="87">
        <v>0</v>
      </c>
      <c r="L41" s="87">
        <v>0</v>
      </c>
      <c r="M41" s="87">
        <v>0</v>
      </c>
      <c r="N41" s="87">
        <v>0</v>
      </c>
      <c r="O41" s="87">
        <v>0</v>
      </c>
      <c r="P41" s="87">
        <v>0</v>
      </c>
      <c r="Q41" s="87">
        <v>0</v>
      </c>
    </row>
    <row r="42" spans="1:17" x14ac:dyDescent="0.25">
      <c r="A42" s="150" t="s">
        <v>86</v>
      </c>
      <c r="B42" s="87">
        <v>0</v>
      </c>
      <c r="C42" s="87">
        <v>2.6600155096912843</v>
      </c>
      <c r="D42" s="87">
        <v>0</v>
      </c>
      <c r="E42" s="87">
        <v>0</v>
      </c>
      <c r="F42" s="87">
        <v>0</v>
      </c>
      <c r="G42" s="87">
        <v>5.5138147591011721</v>
      </c>
      <c r="H42" s="87">
        <v>0</v>
      </c>
      <c r="I42" s="87">
        <v>0</v>
      </c>
      <c r="J42" s="87">
        <v>0</v>
      </c>
      <c r="K42" s="87">
        <v>0</v>
      </c>
      <c r="L42" s="87">
        <v>0</v>
      </c>
      <c r="M42" s="87">
        <v>0</v>
      </c>
      <c r="N42" s="87">
        <v>0</v>
      </c>
      <c r="O42" s="87">
        <v>0</v>
      </c>
      <c r="P42" s="87">
        <v>0</v>
      </c>
      <c r="Q42" s="87">
        <v>0</v>
      </c>
    </row>
    <row r="43" spans="1:17" x14ac:dyDescent="0.25">
      <c r="A43" s="150" t="s">
        <v>22</v>
      </c>
      <c r="B43" s="87">
        <v>0</v>
      </c>
      <c r="C43" s="87">
        <v>0</v>
      </c>
      <c r="D43" s="87">
        <v>0</v>
      </c>
      <c r="E43" s="87">
        <v>0</v>
      </c>
      <c r="F43" s="87">
        <v>0</v>
      </c>
      <c r="G43" s="87">
        <v>0</v>
      </c>
      <c r="H43" s="87">
        <v>0</v>
      </c>
      <c r="I43" s="87">
        <v>0</v>
      </c>
      <c r="J43" s="87">
        <v>0</v>
      </c>
      <c r="K43" s="87">
        <v>0</v>
      </c>
      <c r="L43" s="87">
        <v>0</v>
      </c>
      <c r="M43" s="87">
        <v>0</v>
      </c>
      <c r="N43" s="87">
        <v>0</v>
      </c>
      <c r="O43" s="87">
        <v>0</v>
      </c>
      <c r="P43" s="87">
        <v>0</v>
      </c>
      <c r="Q43" s="87">
        <v>0</v>
      </c>
    </row>
    <row r="44" spans="1:17" x14ac:dyDescent="0.25">
      <c r="A44" s="156" t="s">
        <v>260</v>
      </c>
      <c r="B44" s="204">
        <v>40.874386813893366</v>
      </c>
      <c r="C44" s="204">
        <v>43.310062118788508</v>
      </c>
      <c r="D44" s="204">
        <v>59.545858108461729</v>
      </c>
      <c r="E44" s="204">
        <v>44.760479473836483</v>
      </c>
      <c r="F44" s="204">
        <v>36.549424410688104</v>
      </c>
      <c r="G44" s="204">
        <v>43.31702091979799</v>
      </c>
      <c r="H44" s="204">
        <v>37.626380213994686</v>
      </c>
      <c r="I44" s="204">
        <v>35.947692222797926</v>
      </c>
      <c r="J44" s="204">
        <v>31.083908613358453</v>
      </c>
      <c r="K44" s="204">
        <v>27.561162824758743</v>
      </c>
      <c r="L44" s="204">
        <v>24.046664019486144</v>
      </c>
      <c r="M44" s="204">
        <v>24.294047819066478</v>
      </c>
      <c r="N44" s="204">
        <v>29.149738424320393</v>
      </c>
      <c r="O44" s="204">
        <v>27.775519912053646</v>
      </c>
      <c r="P44" s="204">
        <v>27.934562129418175</v>
      </c>
      <c r="Q44" s="204">
        <v>27.619007767366195</v>
      </c>
    </row>
    <row r="45" spans="1:17" x14ac:dyDescent="0.25">
      <c r="A45" s="299" t="s">
        <v>271</v>
      </c>
      <c r="B45" s="298">
        <v>19.584193470144889</v>
      </c>
      <c r="C45" s="298">
        <v>21.267703886350834</v>
      </c>
      <c r="D45" s="298">
        <v>29.353467832430699</v>
      </c>
      <c r="E45" s="298">
        <v>23.649191996684383</v>
      </c>
      <c r="F45" s="298">
        <v>20.111949050251539</v>
      </c>
      <c r="G45" s="298">
        <v>21.291155963274335</v>
      </c>
      <c r="H45" s="298">
        <v>18.793463585285028</v>
      </c>
      <c r="I45" s="298">
        <v>18.039303782855626</v>
      </c>
      <c r="J45" s="298">
        <v>15.664326878010414</v>
      </c>
      <c r="K45" s="298">
        <v>13.819102114398079</v>
      </c>
      <c r="L45" s="298">
        <v>12.070084711285876</v>
      </c>
      <c r="M45" s="298">
        <v>12.117803387262244</v>
      </c>
      <c r="N45" s="298">
        <v>14.14305916060901</v>
      </c>
      <c r="O45" s="298">
        <v>13.679746209317017</v>
      </c>
      <c r="P45" s="298">
        <v>13.543748798046831</v>
      </c>
      <c r="Q45" s="298">
        <v>13.29795217001897</v>
      </c>
    </row>
    <row r="46" spans="1:17" x14ac:dyDescent="0.25">
      <c r="A46" s="154" t="s">
        <v>33</v>
      </c>
      <c r="B46" s="83">
        <v>0</v>
      </c>
      <c r="C46" s="83">
        <v>0</v>
      </c>
      <c r="D46" s="83">
        <v>0</v>
      </c>
      <c r="E46" s="83">
        <v>0</v>
      </c>
      <c r="F46" s="83">
        <v>0</v>
      </c>
      <c r="G46" s="83">
        <v>0</v>
      </c>
      <c r="H46" s="83">
        <v>0</v>
      </c>
      <c r="I46" s="83">
        <v>0</v>
      </c>
      <c r="J46" s="83">
        <v>0</v>
      </c>
      <c r="K46" s="83">
        <v>0</v>
      </c>
      <c r="L46" s="83">
        <v>0</v>
      </c>
      <c r="M46" s="83">
        <v>0</v>
      </c>
      <c r="N46" s="83">
        <v>0</v>
      </c>
      <c r="O46" s="83">
        <v>0</v>
      </c>
      <c r="P46" s="83">
        <v>0</v>
      </c>
      <c r="Q46" s="83">
        <v>0</v>
      </c>
    </row>
    <row r="47" spans="1:17" x14ac:dyDescent="0.25">
      <c r="A47" s="154" t="s">
        <v>30</v>
      </c>
      <c r="B47" s="83">
        <v>0</v>
      </c>
      <c r="C47" s="83">
        <v>0</v>
      </c>
      <c r="D47" s="83">
        <v>0</v>
      </c>
      <c r="E47" s="83">
        <v>0</v>
      </c>
      <c r="F47" s="83">
        <v>0</v>
      </c>
      <c r="G47" s="83">
        <v>0</v>
      </c>
      <c r="H47" s="83">
        <v>0</v>
      </c>
      <c r="I47" s="83">
        <v>0</v>
      </c>
      <c r="J47" s="83">
        <v>0</v>
      </c>
      <c r="K47" s="83">
        <v>0</v>
      </c>
      <c r="L47" s="83">
        <v>0</v>
      </c>
      <c r="M47" s="83">
        <v>0</v>
      </c>
      <c r="N47" s="83">
        <v>0</v>
      </c>
      <c r="O47" s="83">
        <v>0</v>
      </c>
      <c r="P47" s="83">
        <v>0</v>
      </c>
      <c r="Q47" s="83">
        <v>0</v>
      </c>
    </row>
    <row r="48" spans="1:17" x14ac:dyDescent="0.25">
      <c r="A48" s="154" t="s">
        <v>125</v>
      </c>
      <c r="B48" s="83">
        <v>0</v>
      </c>
      <c r="C48" s="83">
        <v>3.0860910171887118E-3</v>
      </c>
      <c r="D48" s="83">
        <v>0</v>
      </c>
      <c r="E48" s="83">
        <v>0</v>
      </c>
      <c r="F48" s="83">
        <v>0</v>
      </c>
      <c r="G48" s="83">
        <v>0</v>
      </c>
      <c r="H48" s="83">
        <v>0</v>
      </c>
      <c r="I48" s="83">
        <v>0</v>
      </c>
      <c r="J48" s="83">
        <v>0</v>
      </c>
      <c r="K48" s="83">
        <v>0</v>
      </c>
      <c r="L48" s="83">
        <v>0</v>
      </c>
      <c r="M48" s="83">
        <v>0</v>
      </c>
      <c r="N48" s="83">
        <v>0</v>
      </c>
      <c r="O48" s="83">
        <v>0</v>
      </c>
      <c r="P48" s="83">
        <v>0</v>
      </c>
      <c r="Q48" s="83">
        <v>0</v>
      </c>
    </row>
    <row r="49" spans="1:17" x14ac:dyDescent="0.25">
      <c r="A49" s="154" t="s">
        <v>29</v>
      </c>
      <c r="B49" s="83">
        <v>0</v>
      </c>
      <c r="C49" s="83">
        <v>0</v>
      </c>
      <c r="D49" s="83">
        <v>0</v>
      </c>
      <c r="E49" s="83">
        <v>0</v>
      </c>
      <c r="F49" s="83">
        <v>0</v>
      </c>
      <c r="G49" s="83">
        <v>0</v>
      </c>
      <c r="H49" s="83">
        <v>0</v>
      </c>
      <c r="I49" s="83">
        <v>0</v>
      </c>
      <c r="J49" s="83">
        <v>0</v>
      </c>
      <c r="K49" s="83">
        <v>0</v>
      </c>
      <c r="L49" s="83">
        <v>0</v>
      </c>
      <c r="M49" s="83">
        <v>0</v>
      </c>
      <c r="N49" s="83">
        <v>0</v>
      </c>
      <c r="O49" s="83">
        <v>0</v>
      </c>
      <c r="P49" s="83">
        <v>0</v>
      </c>
      <c r="Q49" s="83">
        <v>0</v>
      </c>
    </row>
    <row r="50" spans="1:17" x14ac:dyDescent="0.25">
      <c r="A50" s="154" t="s">
        <v>26</v>
      </c>
      <c r="B50" s="83">
        <v>19.584193470144889</v>
      </c>
      <c r="C50" s="83">
        <v>21.264617795333645</v>
      </c>
      <c r="D50" s="83">
        <v>29.353467832430699</v>
      </c>
      <c r="E50" s="83">
        <v>23.649191996684383</v>
      </c>
      <c r="F50" s="83">
        <v>20.111949050251539</v>
      </c>
      <c r="G50" s="83">
        <v>21.291155963274335</v>
      </c>
      <c r="H50" s="83">
        <v>18.793463585285028</v>
      </c>
      <c r="I50" s="83">
        <v>18.039303782855626</v>
      </c>
      <c r="J50" s="83">
        <v>15.664326878010414</v>
      </c>
      <c r="K50" s="83">
        <v>13.819102114398079</v>
      </c>
      <c r="L50" s="83">
        <v>12.070084711285876</v>
      </c>
      <c r="M50" s="83">
        <v>12.117803387262244</v>
      </c>
      <c r="N50" s="83">
        <v>14.14305916060901</v>
      </c>
      <c r="O50" s="83">
        <v>13.679746209317017</v>
      </c>
      <c r="P50" s="83">
        <v>13.543748798046831</v>
      </c>
      <c r="Q50" s="83">
        <v>13.29795217001897</v>
      </c>
    </row>
    <row r="51" spans="1:17" x14ac:dyDescent="0.25">
      <c r="A51" s="299" t="s">
        <v>270</v>
      </c>
      <c r="B51" s="298">
        <v>21.290193343748477</v>
      </c>
      <c r="C51" s="298">
        <v>22.042358232437678</v>
      </c>
      <c r="D51" s="298">
        <v>30.192390276031034</v>
      </c>
      <c r="E51" s="298">
        <v>21.1112874771521</v>
      </c>
      <c r="F51" s="298">
        <v>16.437475360436562</v>
      </c>
      <c r="G51" s="298">
        <v>22.025864956523655</v>
      </c>
      <c r="H51" s="298">
        <v>18.832916628709658</v>
      </c>
      <c r="I51" s="298">
        <v>17.908388439942303</v>
      </c>
      <c r="J51" s="298">
        <v>15.419581735348041</v>
      </c>
      <c r="K51" s="298">
        <v>13.742060710360663</v>
      </c>
      <c r="L51" s="298">
        <v>11.97657930820027</v>
      </c>
      <c r="M51" s="298">
        <v>12.176244431804232</v>
      </c>
      <c r="N51" s="298">
        <v>15.006679263711383</v>
      </c>
      <c r="O51" s="298">
        <v>14.095773702736627</v>
      </c>
      <c r="P51" s="298">
        <v>14.390813331371346</v>
      </c>
      <c r="Q51" s="298">
        <v>14.321055597347225</v>
      </c>
    </row>
    <row r="52" spans="1:17" x14ac:dyDescent="0.25">
      <c r="A52" s="150" t="s">
        <v>33</v>
      </c>
      <c r="B52" s="87">
        <v>4.0139699236208006</v>
      </c>
      <c r="C52" s="87">
        <v>3.6082753704341659</v>
      </c>
      <c r="D52" s="87">
        <v>1.0743901698561871</v>
      </c>
      <c r="E52" s="87">
        <v>1.1141136269812484</v>
      </c>
      <c r="F52" s="87">
        <v>0.85054149777919674</v>
      </c>
      <c r="G52" s="87">
        <v>1.1261559618581432</v>
      </c>
      <c r="H52" s="87">
        <v>0.85587332520753523</v>
      </c>
      <c r="I52" s="87">
        <v>0.18352456491502722</v>
      </c>
      <c r="J52" s="87">
        <v>0.23283241942937102</v>
      </c>
      <c r="K52" s="87">
        <v>0.20052504041960179</v>
      </c>
      <c r="L52" s="87">
        <v>0.26418028316539993</v>
      </c>
      <c r="M52" s="87">
        <v>0.47665333805724364</v>
      </c>
      <c r="N52" s="87">
        <v>3.0221700695538223</v>
      </c>
      <c r="O52" s="87">
        <v>3.0065011527174685</v>
      </c>
      <c r="P52" s="87">
        <v>3.6562062491457343</v>
      </c>
      <c r="Q52" s="87">
        <v>4.0385764230367114</v>
      </c>
    </row>
    <row r="53" spans="1:17" x14ac:dyDescent="0.25">
      <c r="A53" s="150" t="s">
        <v>31</v>
      </c>
      <c r="B53" s="87">
        <v>0</v>
      </c>
      <c r="C53" s="87">
        <v>0</v>
      </c>
      <c r="D53" s="87">
        <v>0</v>
      </c>
      <c r="E53" s="87">
        <v>0</v>
      </c>
      <c r="F53" s="87">
        <v>0</v>
      </c>
      <c r="G53" s="87">
        <v>0</v>
      </c>
      <c r="H53" s="87">
        <v>0</v>
      </c>
      <c r="I53" s="87">
        <v>0</v>
      </c>
      <c r="J53" s="87">
        <v>0</v>
      </c>
      <c r="K53" s="87">
        <v>0</v>
      </c>
      <c r="L53" s="87">
        <v>0</v>
      </c>
      <c r="M53" s="87">
        <v>0</v>
      </c>
      <c r="N53" s="87">
        <v>0</v>
      </c>
      <c r="O53" s="87">
        <v>0</v>
      </c>
      <c r="P53" s="87">
        <v>0</v>
      </c>
      <c r="Q53" s="87">
        <v>0</v>
      </c>
    </row>
    <row r="54" spans="1:17" x14ac:dyDescent="0.25">
      <c r="A54" s="150" t="s">
        <v>30</v>
      </c>
      <c r="B54" s="87">
        <v>0</v>
      </c>
      <c r="C54" s="87">
        <v>0</v>
      </c>
      <c r="D54" s="87">
        <v>0</v>
      </c>
      <c r="E54" s="87">
        <v>0</v>
      </c>
      <c r="F54" s="87">
        <v>0</v>
      </c>
      <c r="G54" s="87">
        <v>0</v>
      </c>
      <c r="H54" s="87">
        <v>0</v>
      </c>
      <c r="I54" s="87">
        <v>0</v>
      </c>
      <c r="J54" s="87">
        <v>0</v>
      </c>
      <c r="K54" s="87">
        <v>0</v>
      </c>
      <c r="L54" s="87">
        <v>0</v>
      </c>
      <c r="M54" s="87">
        <v>0</v>
      </c>
      <c r="N54" s="87">
        <v>0</v>
      </c>
      <c r="O54" s="87">
        <v>0</v>
      </c>
      <c r="P54" s="87">
        <v>0</v>
      </c>
      <c r="Q54" s="87">
        <v>0</v>
      </c>
    </row>
    <row r="55" spans="1:17" x14ac:dyDescent="0.25">
      <c r="A55" s="150" t="s">
        <v>125</v>
      </c>
      <c r="B55" s="87">
        <v>0.5645058955024661</v>
      </c>
      <c r="C55" s="87">
        <v>0.68688563157987792</v>
      </c>
      <c r="D55" s="87">
        <v>0.63862742768045189</v>
      </c>
      <c r="E55" s="87">
        <v>0.16741411488434874</v>
      </c>
      <c r="F55" s="87">
        <v>0.33980421052169518</v>
      </c>
      <c r="G55" s="87">
        <v>0.18116140426948071</v>
      </c>
      <c r="H55" s="87">
        <v>0.17964010299026748</v>
      </c>
      <c r="I55" s="87">
        <v>0</v>
      </c>
      <c r="J55" s="87">
        <v>0.19917988832201394</v>
      </c>
      <c r="K55" s="87">
        <v>0</v>
      </c>
      <c r="L55" s="87">
        <v>0</v>
      </c>
      <c r="M55" s="87">
        <v>0.20754400796620709</v>
      </c>
      <c r="N55" s="87">
        <v>0.19913826817842134</v>
      </c>
      <c r="O55" s="87">
        <v>0</v>
      </c>
      <c r="P55" s="87">
        <v>0.21045949840836195</v>
      </c>
      <c r="Q55" s="87">
        <v>0</v>
      </c>
    </row>
    <row r="56" spans="1:17" x14ac:dyDescent="0.25">
      <c r="A56" s="150" t="s">
        <v>29</v>
      </c>
      <c r="B56" s="87">
        <v>0</v>
      </c>
      <c r="C56" s="87">
        <v>1.2133502905954749</v>
      </c>
      <c r="D56" s="87">
        <v>0</v>
      </c>
      <c r="E56" s="87">
        <v>0.62499352210389081</v>
      </c>
      <c r="F56" s="87">
        <v>0</v>
      </c>
      <c r="G56" s="87">
        <v>0.43761885107317577</v>
      </c>
      <c r="H56" s="87">
        <v>0.88960823990011384</v>
      </c>
      <c r="I56" s="87">
        <v>0.24027382017345278</v>
      </c>
      <c r="J56" s="87">
        <v>0</v>
      </c>
      <c r="K56" s="87">
        <v>0</v>
      </c>
      <c r="L56" s="87">
        <v>0</v>
      </c>
      <c r="M56" s="87">
        <v>0</v>
      </c>
      <c r="N56" s="87">
        <v>0</v>
      </c>
      <c r="O56" s="87">
        <v>0</v>
      </c>
      <c r="P56" s="87">
        <v>0</v>
      </c>
      <c r="Q56" s="87">
        <v>0</v>
      </c>
    </row>
    <row r="57" spans="1:17" x14ac:dyDescent="0.25">
      <c r="A57" s="150" t="s">
        <v>28</v>
      </c>
      <c r="B57" s="87">
        <v>0</v>
      </c>
      <c r="C57" s="87">
        <v>0</v>
      </c>
      <c r="D57" s="87">
        <v>0</v>
      </c>
      <c r="E57" s="87">
        <v>0</v>
      </c>
      <c r="F57" s="87">
        <v>0</v>
      </c>
      <c r="G57" s="87">
        <v>0</v>
      </c>
      <c r="H57" s="87">
        <v>0</v>
      </c>
      <c r="I57" s="87">
        <v>0</v>
      </c>
      <c r="J57" s="87">
        <v>0</v>
      </c>
      <c r="K57" s="87">
        <v>0</v>
      </c>
      <c r="L57" s="87">
        <v>0</v>
      </c>
      <c r="M57" s="87">
        <v>0</v>
      </c>
      <c r="N57" s="87">
        <v>0</v>
      </c>
      <c r="O57" s="87">
        <v>0</v>
      </c>
      <c r="P57" s="87">
        <v>0</v>
      </c>
      <c r="Q57" s="87">
        <v>0</v>
      </c>
    </row>
    <row r="58" spans="1:17" x14ac:dyDescent="0.25">
      <c r="A58" s="150" t="s">
        <v>26</v>
      </c>
      <c r="B58" s="87">
        <v>16.711717524625211</v>
      </c>
      <c r="C58" s="87">
        <v>16.238080636283602</v>
      </c>
      <c r="D58" s="87">
        <v>28.479372678494396</v>
      </c>
      <c r="E58" s="87">
        <v>19.204766213182612</v>
      </c>
      <c r="F58" s="87">
        <v>15.247129652135669</v>
      </c>
      <c r="G58" s="87">
        <v>19.8564549693338</v>
      </c>
      <c r="H58" s="87">
        <v>16.907794960611742</v>
      </c>
      <c r="I58" s="87">
        <v>17.484590054853822</v>
      </c>
      <c r="J58" s="87">
        <v>14.987569427596656</v>
      </c>
      <c r="K58" s="87">
        <v>13.541535669941061</v>
      </c>
      <c r="L58" s="87">
        <v>11.71239902503487</v>
      </c>
      <c r="M58" s="87">
        <v>11.492047085780781</v>
      </c>
      <c r="N58" s="87">
        <v>11.785370925979141</v>
      </c>
      <c r="O58" s="87">
        <v>11.089272550019158</v>
      </c>
      <c r="P58" s="87">
        <v>10.52414758381725</v>
      </c>
      <c r="Q58" s="87">
        <v>10.282479174310513</v>
      </c>
    </row>
    <row r="59" spans="1:17" x14ac:dyDescent="0.25">
      <c r="A59" s="150" t="s">
        <v>25</v>
      </c>
      <c r="B59" s="87">
        <v>0</v>
      </c>
      <c r="C59" s="87">
        <v>0</v>
      </c>
      <c r="D59" s="87">
        <v>0</v>
      </c>
      <c r="E59" s="87">
        <v>0</v>
      </c>
      <c r="F59" s="87">
        <v>0</v>
      </c>
      <c r="G59" s="87">
        <v>0</v>
      </c>
      <c r="H59" s="87">
        <v>0</v>
      </c>
      <c r="I59" s="87">
        <v>0</v>
      </c>
      <c r="J59" s="87">
        <v>0</v>
      </c>
      <c r="K59" s="87">
        <v>0</v>
      </c>
      <c r="L59" s="87">
        <v>0</v>
      </c>
      <c r="M59" s="87">
        <v>0</v>
      </c>
      <c r="N59" s="87">
        <v>0</v>
      </c>
      <c r="O59" s="87">
        <v>0</v>
      </c>
      <c r="P59" s="87">
        <v>0</v>
      </c>
      <c r="Q59" s="87">
        <v>0</v>
      </c>
    </row>
    <row r="60" spans="1:17" x14ac:dyDescent="0.25">
      <c r="A60" s="150" t="s">
        <v>86</v>
      </c>
      <c r="B60" s="87">
        <v>0</v>
      </c>
      <c r="C60" s="87">
        <v>0.29576630354455652</v>
      </c>
      <c r="D60" s="87">
        <v>0</v>
      </c>
      <c r="E60" s="87">
        <v>0</v>
      </c>
      <c r="F60" s="87">
        <v>0</v>
      </c>
      <c r="G60" s="87">
        <v>0.42447376998905517</v>
      </c>
      <c r="H60" s="87">
        <v>0</v>
      </c>
      <c r="I60" s="87">
        <v>0</v>
      </c>
      <c r="J60" s="87">
        <v>0</v>
      </c>
      <c r="K60" s="87">
        <v>0</v>
      </c>
      <c r="L60" s="87">
        <v>0</v>
      </c>
      <c r="M60" s="87">
        <v>0</v>
      </c>
      <c r="N60" s="87">
        <v>0</v>
      </c>
      <c r="O60" s="87">
        <v>0</v>
      </c>
      <c r="P60" s="87">
        <v>0</v>
      </c>
      <c r="Q60" s="87">
        <v>0</v>
      </c>
    </row>
    <row r="61" spans="1:17" x14ac:dyDescent="0.25">
      <c r="A61" s="150" t="s">
        <v>22</v>
      </c>
      <c r="B61" s="87">
        <v>0</v>
      </c>
      <c r="C61" s="87">
        <v>0</v>
      </c>
      <c r="D61" s="87">
        <v>0</v>
      </c>
      <c r="E61" s="87">
        <v>0</v>
      </c>
      <c r="F61" s="87">
        <v>0</v>
      </c>
      <c r="G61" s="87">
        <v>0</v>
      </c>
      <c r="H61" s="87">
        <v>0</v>
      </c>
      <c r="I61" s="87">
        <v>0</v>
      </c>
      <c r="J61" s="87">
        <v>0</v>
      </c>
      <c r="K61" s="87">
        <v>0</v>
      </c>
      <c r="L61" s="87">
        <v>0</v>
      </c>
      <c r="M61" s="87">
        <v>0</v>
      </c>
      <c r="N61" s="87">
        <v>0</v>
      </c>
      <c r="O61" s="87">
        <v>0</v>
      </c>
      <c r="P61" s="87">
        <v>0</v>
      </c>
      <c r="Q61" s="87">
        <v>0</v>
      </c>
    </row>
    <row r="62" spans="1:17" x14ac:dyDescent="0.25">
      <c r="A62" s="303" t="s">
        <v>269</v>
      </c>
      <c r="B62" s="302">
        <v>0</v>
      </c>
      <c r="C62" s="302">
        <v>0</v>
      </c>
      <c r="D62" s="302">
        <v>0</v>
      </c>
      <c r="E62" s="302">
        <v>0</v>
      </c>
      <c r="F62" s="302">
        <v>0</v>
      </c>
      <c r="G62" s="302">
        <v>0</v>
      </c>
      <c r="H62" s="302">
        <v>0</v>
      </c>
      <c r="I62" s="302">
        <v>0</v>
      </c>
      <c r="J62" s="302">
        <v>0</v>
      </c>
      <c r="K62" s="302">
        <v>0</v>
      </c>
      <c r="L62" s="302">
        <v>0</v>
      </c>
      <c r="M62" s="302">
        <v>0</v>
      </c>
      <c r="N62" s="302">
        <v>0</v>
      </c>
      <c r="O62" s="302">
        <v>0</v>
      </c>
      <c r="P62" s="302">
        <v>0</v>
      </c>
      <c r="Q62" s="302">
        <v>0</v>
      </c>
    </row>
    <row r="63" spans="1:17" x14ac:dyDescent="0.25">
      <c r="A63" s="152" t="s">
        <v>268</v>
      </c>
      <c r="B63" s="151">
        <v>0</v>
      </c>
      <c r="C63" s="151">
        <v>0</v>
      </c>
      <c r="D63" s="151">
        <v>0</v>
      </c>
      <c r="E63" s="151">
        <v>0</v>
      </c>
      <c r="F63" s="151">
        <v>0</v>
      </c>
      <c r="G63" s="151">
        <v>0</v>
      </c>
      <c r="H63" s="151">
        <v>0</v>
      </c>
      <c r="I63" s="151">
        <v>0</v>
      </c>
      <c r="J63" s="151">
        <v>0</v>
      </c>
      <c r="K63" s="151">
        <v>0</v>
      </c>
      <c r="L63" s="151">
        <v>0</v>
      </c>
      <c r="M63" s="151">
        <v>0</v>
      </c>
      <c r="N63" s="151">
        <v>0</v>
      </c>
      <c r="O63" s="151">
        <v>0</v>
      </c>
      <c r="P63" s="151">
        <v>0</v>
      </c>
      <c r="Q63" s="151">
        <v>0</v>
      </c>
    </row>
    <row r="64" spans="1:17" x14ac:dyDescent="0.25">
      <c r="A64" s="301" t="s">
        <v>267</v>
      </c>
      <c r="B64" s="300">
        <v>0</v>
      </c>
      <c r="C64" s="300">
        <v>0</v>
      </c>
      <c r="D64" s="300">
        <v>0</v>
      </c>
      <c r="E64" s="300">
        <v>0</v>
      </c>
      <c r="F64" s="300">
        <v>0</v>
      </c>
      <c r="G64" s="300">
        <v>0</v>
      </c>
      <c r="H64" s="300">
        <v>0</v>
      </c>
      <c r="I64" s="300">
        <v>0</v>
      </c>
      <c r="J64" s="300">
        <v>0</v>
      </c>
      <c r="K64" s="300">
        <v>0</v>
      </c>
      <c r="L64" s="300">
        <v>0</v>
      </c>
      <c r="M64" s="300">
        <v>0</v>
      </c>
      <c r="N64" s="300">
        <v>0</v>
      </c>
      <c r="O64" s="300">
        <v>0</v>
      </c>
      <c r="P64" s="300">
        <v>0</v>
      </c>
      <c r="Q64" s="300">
        <v>0</v>
      </c>
    </row>
    <row r="65" spans="1:17" x14ac:dyDescent="0.25">
      <c r="A65" s="156" t="s">
        <v>259</v>
      </c>
      <c r="B65" s="204">
        <v>27.034628564868356</v>
      </c>
      <c r="C65" s="204">
        <v>29.185733963409163</v>
      </c>
      <c r="D65" s="204">
        <v>40.246372420550095</v>
      </c>
      <c r="E65" s="204">
        <v>31.912614443176437</v>
      </c>
      <c r="F65" s="204">
        <v>26.897544217570871</v>
      </c>
      <c r="G65" s="204">
        <v>29.212314911685453</v>
      </c>
      <c r="H65" s="204">
        <v>25.688224500440853</v>
      </c>
      <c r="I65" s="204">
        <v>24.630461743501577</v>
      </c>
      <c r="J65" s="204">
        <v>21.366814139560532</v>
      </c>
      <c r="K65" s="204">
        <v>18.872001119716195</v>
      </c>
      <c r="L65" s="204">
        <v>16.479280831525124</v>
      </c>
      <c r="M65" s="204">
        <v>16.568728239288255</v>
      </c>
      <c r="N65" s="204">
        <v>19.464752047841991</v>
      </c>
      <c r="O65" s="204">
        <v>18.760219593560386</v>
      </c>
      <c r="P65" s="204">
        <v>18.643132386144728</v>
      </c>
      <c r="Q65" s="204">
        <v>18.335323948018619</v>
      </c>
    </row>
    <row r="66" spans="1:17" x14ac:dyDescent="0.25">
      <c r="A66" s="299" t="s">
        <v>266</v>
      </c>
      <c r="B66" s="298">
        <v>23.63846510080646</v>
      </c>
      <c r="C66" s="298">
        <v>25.669586858397079</v>
      </c>
      <c r="D66" s="298">
        <v>35.430150646863716</v>
      </c>
      <c r="E66" s="298">
        <v>28.544989638103253</v>
      </c>
      <c r="F66" s="298">
        <v>24.275475344865015</v>
      </c>
      <c r="G66" s="298">
        <v>25.698798776724111</v>
      </c>
      <c r="H66" s="298">
        <v>22.68404025732649</v>
      </c>
      <c r="I66" s="298">
        <v>21.773756144920473</v>
      </c>
      <c r="J66" s="298">
        <v>18.90711735451081</v>
      </c>
      <c r="K66" s="298">
        <v>16.679898692466452</v>
      </c>
      <c r="L66" s="298">
        <v>14.568804002394176</v>
      </c>
      <c r="M66" s="298">
        <v>14.626401281467409</v>
      </c>
      <c r="N66" s="298">
        <v>17.070920530699993</v>
      </c>
      <c r="O66" s="298">
        <v>16.511693670193171</v>
      </c>
      <c r="P66" s="298">
        <v>16.347542408870559</v>
      </c>
      <c r="Q66" s="298">
        <v>16.050861566619385</v>
      </c>
    </row>
    <row r="67" spans="1:17" x14ac:dyDescent="0.25">
      <c r="A67" s="299" t="s">
        <v>265</v>
      </c>
      <c r="B67" s="298">
        <v>3.3961634640618943</v>
      </c>
      <c r="C67" s="298">
        <v>3.5161471050120841</v>
      </c>
      <c r="D67" s="298">
        <v>4.8162217736863786</v>
      </c>
      <c r="E67" s="298">
        <v>3.3676248050731847</v>
      </c>
      <c r="F67" s="298">
        <v>2.6220688727058552</v>
      </c>
      <c r="G67" s="298">
        <v>3.5135161349613435</v>
      </c>
      <c r="H67" s="298">
        <v>3.0041842431143624</v>
      </c>
      <c r="I67" s="298">
        <v>2.8567055985811041</v>
      </c>
      <c r="J67" s="298">
        <v>2.4596967850497222</v>
      </c>
      <c r="K67" s="298">
        <v>2.1921024272497416</v>
      </c>
      <c r="L67" s="298">
        <v>1.9104768291309495</v>
      </c>
      <c r="M67" s="298">
        <v>1.9423269578208464</v>
      </c>
      <c r="N67" s="298">
        <v>2.3938315171419964</v>
      </c>
      <c r="O67" s="298">
        <v>2.2485259233672146</v>
      </c>
      <c r="P67" s="298">
        <v>2.2955899772741675</v>
      </c>
      <c r="Q67" s="298">
        <v>2.2844623813992322</v>
      </c>
    </row>
    <row r="68" spans="1:17" x14ac:dyDescent="0.25">
      <c r="A68" s="150" t="s">
        <v>33</v>
      </c>
      <c r="B68" s="87">
        <v>0.64029939889893583</v>
      </c>
      <c r="C68" s="87">
        <v>0.57558392183137164</v>
      </c>
      <c r="D68" s="87">
        <v>0.1713842886299691</v>
      </c>
      <c r="E68" s="87">
        <v>0.17772088461931343</v>
      </c>
      <c r="F68" s="87">
        <v>0.13567645501323611</v>
      </c>
      <c r="G68" s="87">
        <v>0.17964185062796253</v>
      </c>
      <c r="H68" s="87">
        <v>0.13652697605907355</v>
      </c>
      <c r="I68" s="87">
        <v>2.9275423292728659E-2</v>
      </c>
      <c r="J68" s="87">
        <v>3.714090066482896E-2</v>
      </c>
      <c r="K68" s="87">
        <v>3.1987300674399734E-2</v>
      </c>
      <c r="L68" s="87">
        <v>4.2141440950103207E-2</v>
      </c>
      <c r="M68" s="87">
        <v>7.6034661855641922E-2</v>
      </c>
      <c r="N68" s="87">
        <v>0.48208973054788529</v>
      </c>
      <c r="O68" s="87">
        <v>0.47959026039175012</v>
      </c>
      <c r="P68" s="87">
        <v>0.58322974713940767</v>
      </c>
      <c r="Q68" s="87">
        <v>0.6442245720030737</v>
      </c>
    </row>
    <row r="69" spans="1:17" x14ac:dyDescent="0.25">
      <c r="A69" s="150" t="s">
        <v>31</v>
      </c>
      <c r="B69" s="87">
        <v>0</v>
      </c>
      <c r="C69" s="87">
        <v>0</v>
      </c>
      <c r="D69" s="87">
        <v>0</v>
      </c>
      <c r="E69" s="87">
        <v>0</v>
      </c>
      <c r="F69" s="87">
        <v>0</v>
      </c>
      <c r="G69" s="87">
        <v>0</v>
      </c>
      <c r="H69" s="87">
        <v>0</v>
      </c>
      <c r="I69" s="87">
        <v>0</v>
      </c>
      <c r="J69" s="87">
        <v>0</v>
      </c>
      <c r="K69" s="87">
        <v>0</v>
      </c>
      <c r="L69" s="87">
        <v>0</v>
      </c>
      <c r="M69" s="87">
        <v>0</v>
      </c>
      <c r="N69" s="87">
        <v>0</v>
      </c>
      <c r="O69" s="87">
        <v>0</v>
      </c>
      <c r="P69" s="87">
        <v>0</v>
      </c>
      <c r="Q69" s="87">
        <v>0</v>
      </c>
    </row>
    <row r="70" spans="1:17" x14ac:dyDescent="0.25">
      <c r="A70" s="150" t="s">
        <v>30</v>
      </c>
      <c r="B70" s="87">
        <v>0</v>
      </c>
      <c r="C70" s="87">
        <v>0</v>
      </c>
      <c r="D70" s="87">
        <v>0</v>
      </c>
      <c r="E70" s="87">
        <v>0</v>
      </c>
      <c r="F70" s="87">
        <v>0</v>
      </c>
      <c r="G70" s="87">
        <v>0</v>
      </c>
      <c r="H70" s="87">
        <v>0</v>
      </c>
      <c r="I70" s="87">
        <v>0</v>
      </c>
      <c r="J70" s="87">
        <v>0</v>
      </c>
      <c r="K70" s="87">
        <v>0</v>
      </c>
      <c r="L70" s="87">
        <v>0</v>
      </c>
      <c r="M70" s="87">
        <v>0</v>
      </c>
      <c r="N70" s="87">
        <v>0</v>
      </c>
      <c r="O70" s="87">
        <v>0</v>
      </c>
      <c r="P70" s="87">
        <v>0</v>
      </c>
      <c r="Q70" s="87">
        <v>0</v>
      </c>
    </row>
    <row r="71" spans="1:17" x14ac:dyDescent="0.25">
      <c r="A71" s="150" t="s">
        <v>125</v>
      </c>
      <c r="B71" s="87">
        <v>9.0048703015464082E-2</v>
      </c>
      <c r="C71" s="87">
        <v>0.10957044157824158</v>
      </c>
      <c r="D71" s="87">
        <v>0.1018724020969513</v>
      </c>
      <c r="E71" s="87">
        <v>2.670552076059168E-2</v>
      </c>
      <c r="F71" s="87">
        <v>5.4204798710625141E-2</v>
      </c>
      <c r="G71" s="87">
        <v>2.889845725420884E-2</v>
      </c>
      <c r="H71" s="87">
        <v>2.8655782716741022E-2</v>
      </c>
      <c r="I71" s="87">
        <v>0</v>
      </c>
      <c r="J71" s="87">
        <v>3.1772725055772222E-2</v>
      </c>
      <c r="K71" s="87">
        <v>0</v>
      </c>
      <c r="L71" s="87">
        <v>0</v>
      </c>
      <c r="M71" s="87">
        <v>3.3106950494029785E-2</v>
      </c>
      <c r="N71" s="87">
        <v>3.1766085904649639E-2</v>
      </c>
      <c r="O71" s="87">
        <v>0</v>
      </c>
      <c r="P71" s="87">
        <v>3.3572022931823091E-2</v>
      </c>
      <c r="Q71" s="87">
        <v>0</v>
      </c>
    </row>
    <row r="72" spans="1:17" x14ac:dyDescent="0.25">
      <c r="A72" s="150" t="s">
        <v>29</v>
      </c>
      <c r="B72" s="87">
        <v>0</v>
      </c>
      <c r="C72" s="87">
        <v>0.19355089263382486</v>
      </c>
      <c r="D72" s="87">
        <v>0</v>
      </c>
      <c r="E72" s="87">
        <v>9.969755233189817E-2</v>
      </c>
      <c r="F72" s="87">
        <v>0</v>
      </c>
      <c r="G72" s="87">
        <v>6.9807968824100383E-2</v>
      </c>
      <c r="H72" s="87">
        <v>0.14190829331121688</v>
      </c>
      <c r="I72" s="87">
        <v>3.8327936072185369E-2</v>
      </c>
      <c r="J72" s="87">
        <v>0</v>
      </c>
      <c r="K72" s="87">
        <v>0</v>
      </c>
      <c r="L72" s="87">
        <v>0</v>
      </c>
      <c r="M72" s="87">
        <v>0</v>
      </c>
      <c r="N72" s="87">
        <v>0</v>
      </c>
      <c r="O72" s="87">
        <v>0</v>
      </c>
      <c r="P72" s="87">
        <v>0</v>
      </c>
      <c r="Q72" s="87">
        <v>0</v>
      </c>
    </row>
    <row r="73" spans="1:17" x14ac:dyDescent="0.25">
      <c r="A73" s="150" t="s">
        <v>28</v>
      </c>
      <c r="B73" s="87">
        <v>0</v>
      </c>
      <c r="C73" s="87">
        <v>0</v>
      </c>
      <c r="D73" s="87">
        <v>0</v>
      </c>
      <c r="E73" s="87">
        <v>0</v>
      </c>
      <c r="F73" s="87">
        <v>0</v>
      </c>
      <c r="G73" s="87">
        <v>0</v>
      </c>
      <c r="H73" s="87">
        <v>0</v>
      </c>
      <c r="I73" s="87">
        <v>0</v>
      </c>
      <c r="J73" s="87">
        <v>0</v>
      </c>
      <c r="K73" s="87">
        <v>0</v>
      </c>
      <c r="L73" s="87">
        <v>0</v>
      </c>
      <c r="M73" s="87">
        <v>0</v>
      </c>
      <c r="N73" s="87">
        <v>0</v>
      </c>
      <c r="O73" s="87">
        <v>0</v>
      </c>
      <c r="P73" s="87">
        <v>0</v>
      </c>
      <c r="Q73" s="87">
        <v>0</v>
      </c>
    </row>
    <row r="74" spans="1:17" x14ac:dyDescent="0.25">
      <c r="A74" s="150" t="s">
        <v>26</v>
      </c>
      <c r="B74" s="87">
        <v>2.6658153621474945</v>
      </c>
      <c r="C74" s="87">
        <v>2.5902618775244877</v>
      </c>
      <c r="D74" s="87">
        <v>4.5429650829594586</v>
      </c>
      <c r="E74" s="87">
        <v>3.0635008473613814</v>
      </c>
      <c r="F74" s="87">
        <v>2.432187618981994</v>
      </c>
      <c r="G74" s="87">
        <v>3.1674567630191639</v>
      </c>
      <c r="H74" s="87">
        <v>2.697093191027331</v>
      </c>
      <c r="I74" s="87">
        <v>2.7891022392161902</v>
      </c>
      <c r="J74" s="87">
        <v>2.3907831593291209</v>
      </c>
      <c r="K74" s="87">
        <v>2.160115126575342</v>
      </c>
      <c r="L74" s="87">
        <v>1.8683353881808462</v>
      </c>
      <c r="M74" s="87">
        <v>1.8331853454711746</v>
      </c>
      <c r="N74" s="87">
        <v>1.8799757006894615</v>
      </c>
      <c r="O74" s="87">
        <v>1.7689356629754647</v>
      </c>
      <c r="P74" s="87">
        <v>1.6787882072029368</v>
      </c>
      <c r="Q74" s="87">
        <v>1.6402378093961585</v>
      </c>
    </row>
    <row r="75" spans="1:17" x14ac:dyDescent="0.25">
      <c r="A75" s="150" t="s">
        <v>25</v>
      </c>
      <c r="B75" s="87">
        <v>0</v>
      </c>
      <c r="C75" s="87">
        <v>0</v>
      </c>
      <c r="D75" s="87">
        <v>0</v>
      </c>
      <c r="E75" s="87">
        <v>0</v>
      </c>
      <c r="F75" s="87">
        <v>0</v>
      </c>
      <c r="G75" s="87">
        <v>0</v>
      </c>
      <c r="H75" s="87">
        <v>0</v>
      </c>
      <c r="I75" s="87">
        <v>0</v>
      </c>
      <c r="J75" s="87">
        <v>0</v>
      </c>
      <c r="K75" s="87">
        <v>0</v>
      </c>
      <c r="L75" s="87">
        <v>0</v>
      </c>
      <c r="M75" s="87">
        <v>0</v>
      </c>
      <c r="N75" s="87">
        <v>0</v>
      </c>
      <c r="O75" s="87">
        <v>0</v>
      </c>
      <c r="P75" s="87">
        <v>0</v>
      </c>
      <c r="Q75" s="87">
        <v>0</v>
      </c>
    </row>
    <row r="76" spans="1:17" x14ac:dyDescent="0.25">
      <c r="A76" s="150" t="s">
        <v>86</v>
      </c>
      <c r="B76" s="87">
        <v>0</v>
      </c>
      <c r="C76" s="87">
        <v>4.7179971444158322E-2</v>
      </c>
      <c r="D76" s="87">
        <v>0</v>
      </c>
      <c r="E76" s="87">
        <v>0</v>
      </c>
      <c r="F76" s="87">
        <v>0</v>
      </c>
      <c r="G76" s="87">
        <v>6.7711095235907709E-2</v>
      </c>
      <c r="H76" s="87">
        <v>0</v>
      </c>
      <c r="I76" s="87">
        <v>0</v>
      </c>
      <c r="J76" s="87">
        <v>0</v>
      </c>
      <c r="K76" s="87">
        <v>0</v>
      </c>
      <c r="L76" s="87">
        <v>0</v>
      </c>
      <c r="M76" s="87">
        <v>0</v>
      </c>
      <c r="N76" s="87">
        <v>0</v>
      </c>
      <c r="O76" s="87">
        <v>0</v>
      </c>
      <c r="P76" s="87">
        <v>0</v>
      </c>
      <c r="Q76" s="87">
        <v>0</v>
      </c>
    </row>
    <row r="77" spans="1:17" x14ac:dyDescent="0.25">
      <c r="A77" s="150" t="s">
        <v>22</v>
      </c>
      <c r="B77" s="87">
        <v>0</v>
      </c>
      <c r="C77" s="87">
        <v>0</v>
      </c>
      <c r="D77" s="87">
        <v>0</v>
      </c>
      <c r="E77" s="87">
        <v>0</v>
      </c>
      <c r="F77" s="87">
        <v>0</v>
      </c>
      <c r="G77" s="87">
        <v>0</v>
      </c>
      <c r="H77" s="87">
        <v>0</v>
      </c>
      <c r="I77" s="87">
        <v>0</v>
      </c>
      <c r="J77" s="87">
        <v>0</v>
      </c>
      <c r="K77" s="87">
        <v>0</v>
      </c>
      <c r="L77" s="87">
        <v>0</v>
      </c>
      <c r="M77" s="87">
        <v>0</v>
      </c>
      <c r="N77" s="87">
        <v>0</v>
      </c>
      <c r="O77" s="87">
        <v>0</v>
      </c>
      <c r="P77" s="87">
        <v>0</v>
      </c>
      <c r="Q77" s="87">
        <v>0</v>
      </c>
    </row>
    <row r="78" spans="1:17" x14ac:dyDescent="0.25">
      <c r="A78" s="299" t="s">
        <v>264</v>
      </c>
      <c r="B78" s="298">
        <v>0</v>
      </c>
      <c r="C78" s="298">
        <v>0</v>
      </c>
      <c r="D78" s="298">
        <v>0</v>
      </c>
      <c r="E78" s="298">
        <v>0</v>
      </c>
      <c r="F78" s="298">
        <v>0</v>
      </c>
      <c r="G78" s="298">
        <v>0</v>
      </c>
      <c r="H78" s="298">
        <v>0</v>
      </c>
      <c r="I78" s="298">
        <v>0</v>
      </c>
      <c r="J78" s="298">
        <v>0</v>
      </c>
      <c r="K78" s="298">
        <v>0</v>
      </c>
      <c r="L78" s="298">
        <v>0</v>
      </c>
      <c r="M78" s="298">
        <v>0</v>
      </c>
      <c r="N78" s="298">
        <v>0</v>
      </c>
      <c r="O78" s="298">
        <v>0</v>
      </c>
      <c r="P78" s="298">
        <v>0</v>
      </c>
      <c r="Q78" s="298">
        <v>0</v>
      </c>
    </row>
    <row r="79" spans="1:17" x14ac:dyDescent="0.25">
      <c r="A79" s="243" t="s">
        <v>258</v>
      </c>
      <c r="B79" s="278">
        <v>0</v>
      </c>
      <c r="C79" s="278">
        <v>0</v>
      </c>
      <c r="D79" s="278">
        <v>0</v>
      </c>
      <c r="E79" s="278">
        <v>0</v>
      </c>
      <c r="F79" s="278">
        <v>0</v>
      </c>
      <c r="G79" s="278">
        <v>0</v>
      </c>
      <c r="H79" s="278">
        <v>0</v>
      </c>
      <c r="I79" s="278">
        <v>0</v>
      </c>
      <c r="J79" s="278">
        <v>0</v>
      </c>
      <c r="K79" s="278">
        <v>0</v>
      </c>
      <c r="L79" s="278">
        <v>0</v>
      </c>
      <c r="M79" s="278">
        <v>0</v>
      </c>
      <c r="N79" s="278">
        <v>0</v>
      </c>
      <c r="O79" s="278">
        <v>0</v>
      </c>
      <c r="P79" s="278">
        <v>0</v>
      </c>
      <c r="Q79" s="278">
        <v>0</v>
      </c>
    </row>
    <row r="81" spans="1:17" ht="12.75" x14ac:dyDescent="0.25">
      <c r="A81" s="80" t="s">
        <v>134</v>
      </c>
      <c r="B81" s="297"/>
      <c r="C81" s="297"/>
      <c r="D81" s="297"/>
      <c r="E81" s="297"/>
      <c r="F81" s="297"/>
      <c r="G81" s="297"/>
      <c r="H81" s="297"/>
      <c r="I81" s="297"/>
      <c r="J81" s="297"/>
      <c r="K81" s="297"/>
      <c r="L81" s="297"/>
      <c r="M81" s="297"/>
      <c r="N81" s="297"/>
      <c r="O81" s="297"/>
      <c r="P81" s="297"/>
      <c r="Q81" s="297"/>
    </row>
    <row r="83" spans="1:17" x14ac:dyDescent="0.25">
      <c r="A83" s="78" t="s">
        <v>8</v>
      </c>
      <c r="B83" s="77">
        <f t="shared" ref="B83:Q83" si="0">SUM(B$84:B$88,B$90:B$92,B$94:B$96,B$97,B$99:B$103,B$105:B$108)</f>
        <v>1.0000000000000002</v>
      </c>
      <c r="C83" s="77">
        <f t="shared" si="0"/>
        <v>1</v>
      </c>
      <c r="D83" s="77">
        <f t="shared" si="0"/>
        <v>1</v>
      </c>
      <c r="E83" s="77">
        <f t="shared" si="0"/>
        <v>1</v>
      </c>
      <c r="F83" s="77">
        <f t="shared" si="0"/>
        <v>0.99999999999999989</v>
      </c>
      <c r="G83" s="77">
        <f t="shared" si="0"/>
        <v>1</v>
      </c>
      <c r="H83" s="77">
        <f t="shared" si="0"/>
        <v>0.99999999999999978</v>
      </c>
      <c r="I83" s="77">
        <f t="shared" si="0"/>
        <v>1</v>
      </c>
      <c r="J83" s="77">
        <f t="shared" si="0"/>
        <v>0.99999999999999989</v>
      </c>
      <c r="K83" s="77">
        <f t="shared" si="0"/>
        <v>1</v>
      </c>
      <c r="L83" s="77">
        <f t="shared" si="0"/>
        <v>1</v>
      </c>
      <c r="M83" s="77">
        <f t="shared" si="0"/>
        <v>1</v>
      </c>
      <c r="N83" s="77">
        <f t="shared" si="0"/>
        <v>0.99999999999999989</v>
      </c>
      <c r="O83" s="77">
        <f t="shared" si="0"/>
        <v>0.99999999999999989</v>
      </c>
      <c r="P83" s="77">
        <f t="shared" si="0"/>
        <v>1.0000000000000002</v>
      </c>
      <c r="Q83" s="77">
        <f t="shared" si="0"/>
        <v>1</v>
      </c>
    </row>
    <row r="84" spans="1:17" x14ac:dyDescent="0.25">
      <c r="A84" s="132" t="s">
        <v>83</v>
      </c>
      <c r="B84" s="203">
        <f t="shared" ref="B84:Q84" si="1">IF(B$6=0,0,B$6/B$5)</f>
        <v>0</v>
      </c>
      <c r="C84" s="203">
        <f t="shared" si="1"/>
        <v>0</v>
      </c>
      <c r="D84" s="203">
        <f t="shared" si="1"/>
        <v>0</v>
      </c>
      <c r="E84" s="203">
        <f t="shared" si="1"/>
        <v>0</v>
      </c>
      <c r="F84" s="203">
        <f t="shared" si="1"/>
        <v>0</v>
      </c>
      <c r="G84" s="203">
        <f t="shared" si="1"/>
        <v>0</v>
      </c>
      <c r="H84" s="203">
        <f t="shared" si="1"/>
        <v>0</v>
      </c>
      <c r="I84" s="203">
        <f t="shared" si="1"/>
        <v>0</v>
      </c>
      <c r="J84" s="203">
        <f t="shared" si="1"/>
        <v>0</v>
      </c>
      <c r="K84" s="203">
        <f t="shared" si="1"/>
        <v>0</v>
      </c>
      <c r="L84" s="203">
        <f t="shared" si="1"/>
        <v>0</v>
      </c>
      <c r="M84" s="203">
        <f t="shared" si="1"/>
        <v>0</v>
      </c>
      <c r="N84" s="203">
        <f t="shared" si="1"/>
        <v>0</v>
      </c>
      <c r="O84" s="203">
        <f t="shared" si="1"/>
        <v>0</v>
      </c>
      <c r="P84" s="203">
        <f t="shared" si="1"/>
        <v>0</v>
      </c>
      <c r="Q84" s="203">
        <f t="shared" si="1"/>
        <v>0</v>
      </c>
    </row>
    <row r="85" spans="1:17" x14ac:dyDescent="0.25">
      <c r="A85" s="76" t="s">
        <v>82</v>
      </c>
      <c r="B85" s="202">
        <f t="shared" ref="B85:Q85" si="2">IF(B$7=0,0,B$7/B$5)</f>
        <v>0</v>
      </c>
      <c r="C85" s="202">
        <f t="shared" si="2"/>
        <v>0</v>
      </c>
      <c r="D85" s="202">
        <f t="shared" si="2"/>
        <v>0</v>
      </c>
      <c r="E85" s="202">
        <f t="shared" si="2"/>
        <v>0</v>
      </c>
      <c r="F85" s="202">
        <f t="shared" si="2"/>
        <v>0</v>
      </c>
      <c r="G85" s="202">
        <f t="shared" si="2"/>
        <v>0</v>
      </c>
      <c r="H85" s="202">
        <f t="shared" si="2"/>
        <v>0</v>
      </c>
      <c r="I85" s="202">
        <f t="shared" si="2"/>
        <v>0</v>
      </c>
      <c r="J85" s="202">
        <f t="shared" si="2"/>
        <v>0</v>
      </c>
      <c r="K85" s="202">
        <f t="shared" si="2"/>
        <v>0</v>
      </c>
      <c r="L85" s="202">
        <f t="shared" si="2"/>
        <v>0</v>
      </c>
      <c r="M85" s="202">
        <f t="shared" si="2"/>
        <v>0</v>
      </c>
      <c r="N85" s="202">
        <f t="shared" si="2"/>
        <v>0</v>
      </c>
      <c r="O85" s="202">
        <f t="shared" si="2"/>
        <v>0</v>
      </c>
      <c r="P85" s="202">
        <f t="shared" si="2"/>
        <v>0</v>
      </c>
      <c r="Q85" s="202">
        <f t="shared" si="2"/>
        <v>0</v>
      </c>
    </row>
    <row r="86" spans="1:17" x14ac:dyDescent="0.25">
      <c r="A86" s="76" t="s">
        <v>81</v>
      </c>
      <c r="B86" s="202">
        <f t="shared" ref="B86:Q86" si="3">IF(B$8=0,0,B$8/B$5)</f>
        <v>0</v>
      </c>
      <c r="C86" s="202">
        <f t="shared" si="3"/>
        <v>0</v>
      </c>
      <c r="D86" s="202">
        <f t="shared" si="3"/>
        <v>0</v>
      </c>
      <c r="E86" s="202">
        <f t="shared" si="3"/>
        <v>0</v>
      </c>
      <c r="F86" s="202">
        <f t="shared" si="3"/>
        <v>0</v>
      </c>
      <c r="G86" s="202">
        <f t="shared" si="3"/>
        <v>0</v>
      </c>
      <c r="H86" s="202">
        <f t="shared" si="3"/>
        <v>0</v>
      </c>
      <c r="I86" s="202">
        <f t="shared" si="3"/>
        <v>0</v>
      </c>
      <c r="J86" s="202">
        <f t="shared" si="3"/>
        <v>0</v>
      </c>
      <c r="K86" s="202">
        <f t="shared" si="3"/>
        <v>0</v>
      </c>
      <c r="L86" s="202">
        <f t="shared" si="3"/>
        <v>0</v>
      </c>
      <c r="M86" s="202">
        <f t="shared" si="3"/>
        <v>0</v>
      </c>
      <c r="N86" s="202">
        <f t="shared" si="3"/>
        <v>0</v>
      </c>
      <c r="O86" s="202">
        <f t="shared" si="3"/>
        <v>0</v>
      </c>
      <c r="P86" s="202">
        <f t="shared" si="3"/>
        <v>0</v>
      </c>
      <c r="Q86" s="202">
        <f t="shared" si="3"/>
        <v>0</v>
      </c>
    </row>
    <row r="87" spans="1:17" x14ac:dyDescent="0.25">
      <c r="A87" s="76" t="s">
        <v>80</v>
      </c>
      <c r="B87" s="202">
        <f t="shared" ref="B87:Q87" si="4">IF(B$9=0,0,B$9/B$5)</f>
        <v>0</v>
      </c>
      <c r="C87" s="202">
        <f t="shared" si="4"/>
        <v>0</v>
      </c>
      <c r="D87" s="202">
        <f t="shared" si="4"/>
        <v>0</v>
      </c>
      <c r="E87" s="202">
        <f t="shared" si="4"/>
        <v>0</v>
      </c>
      <c r="F87" s="202">
        <f t="shared" si="4"/>
        <v>0</v>
      </c>
      <c r="G87" s="202">
        <f t="shared" si="4"/>
        <v>0</v>
      </c>
      <c r="H87" s="202">
        <f t="shared" si="4"/>
        <v>0</v>
      </c>
      <c r="I87" s="202">
        <f t="shared" si="4"/>
        <v>0</v>
      </c>
      <c r="J87" s="202">
        <f t="shared" si="4"/>
        <v>0</v>
      </c>
      <c r="K87" s="202">
        <f t="shared" si="4"/>
        <v>0</v>
      </c>
      <c r="L87" s="202">
        <f t="shared" si="4"/>
        <v>0</v>
      </c>
      <c r="M87" s="202">
        <f t="shared" si="4"/>
        <v>0</v>
      </c>
      <c r="N87" s="202">
        <f t="shared" si="4"/>
        <v>0</v>
      </c>
      <c r="O87" s="202">
        <f t="shared" si="4"/>
        <v>0</v>
      </c>
      <c r="P87" s="202">
        <f t="shared" si="4"/>
        <v>0</v>
      </c>
      <c r="Q87" s="202">
        <f t="shared" si="4"/>
        <v>0</v>
      </c>
    </row>
    <row r="88" spans="1:17" x14ac:dyDescent="0.25">
      <c r="A88" s="129" t="s">
        <v>79</v>
      </c>
      <c r="B88" s="201">
        <f t="shared" ref="B88:Q88" si="5">IF(B$10=0,0,B$10/B$5)</f>
        <v>1.9398495494507915E-2</v>
      </c>
      <c r="C88" s="201">
        <f t="shared" si="5"/>
        <v>1.8395784472219349E-2</v>
      </c>
      <c r="D88" s="201">
        <f t="shared" si="5"/>
        <v>1.3059591454337495E-2</v>
      </c>
      <c r="E88" s="201">
        <f t="shared" si="5"/>
        <v>9.7687528565184294E-3</v>
      </c>
      <c r="F88" s="201">
        <f t="shared" si="5"/>
        <v>1.3513329714235637E-2</v>
      </c>
      <c r="G88" s="201">
        <f t="shared" si="5"/>
        <v>9.1964522758053655E-3</v>
      </c>
      <c r="H88" s="201">
        <f t="shared" si="5"/>
        <v>9.8445654175488492E-3</v>
      </c>
      <c r="I88" s="201">
        <f t="shared" si="5"/>
        <v>8.1891648255736568E-3</v>
      </c>
      <c r="J88" s="201">
        <f t="shared" si="5"/>
        <v>1.1389651114593008E-2</v>
      </c>
      <c r="K88" s="201">
        <f t="shared" si="5"/>
        <v>8.7571564605535036E-3</v>
      </c>
      <c r="L88" s="201">
        <f t="shared" si="5"/>
        <v>9.3322998678906227E-3</v>
      </c>
      <c r="M88" s="201">
        <f t="shared" si="5"/>
        <v>1.231231929489565E-2</v>
      </c>
      <c r="N88" s="201">
        <f t="shared" si="5"/>
        <v>1.1672289466188467E-2</v>
      </c>
      <c r="O88" s="201">
        <f t="shared" si="5"/>
        <v>8.7653206179292703E-3</v>
      </c>
      <c r="P88" s="201">
        <f t="shared" si="5"/>
        <v>1.3050185729391284E-2</v>
      </c>
      <c r="Q88" s="201">
        <f t="shared" si="5"/>
        <v>8.8808524656564039E-3</v>
      </c>
    </row>
    <row r="89" spans="1:17" x14ac:dyDescent="0.25">
      <c r="A89" s="127" t="s">
        <v>263</v>
      </c>
      <c r="B89" s="200">
        <f t="shared" ref="B89:Q89" si="6">IF(B$15=0,0,B$15/B$5)</f>
        <v>5.6106386012915753E-2</v>
      </c>
      <c r="C89" s="200">
        <f t="shared" si="6"/>
        <v>4.8192184872226602E-2</v>
      </c>
      <c r="D89" s="200">
        <f t="shared" si="6"/>
        <v>4.3170634229436393E-2</v>
      </c>
      <c r="E89" s="200">
        <f t="shared" si="6"/>
        <v>2.6403324130418244E-2</v>
      </c>
      <c r="F89" s="200">
        <f t="shared" si="6"/>
        <v>4.4849365658105024E-2</v>
      </c>
      <c r="G89" s="200">
        <f t="shared" si="6"/>
        <v>3.7621939040893448E-2</v>
      </c>
      <c r="H89" s="200">
        <f t="shared" si="6"/>
        <v>3.9233415924277218E-2</v>
      </c>
      <c r="I89" s="200">
        <f t="shared" si="6"/>
        <v>4.0343373012607514E-2</v>
      </c>
      <c r="J89" s="200">
        <f t="shared" si="6"/>
        <v>4.3386180807534661E-2</v>
      </c>
      <c r="K89" s="200">
        <f t="shared" si="6"/>
        <v>4.3141545828286255E-2</v>
      </c>
      <c r="L89" s="200">
        <f t="shared" si="6"/>
        <v>4.597495137233916E-2</v>
      </c>
      <c r="M89" s="200">
        <f t="shared" si="6"/>
        <v>4.345268425035699E-2</v>
      </c>
      <c r="N89" s="200">
        <f t="shared" si="6"/>
        <v>4.2089183550361217E-2</v>
      </c>
      <c r="O89" s="200">
        <f t="shared" si="6"/>
        <v>4.3181766003769301E-2</v>
      </c>
      <c r="P89" s="200">
        <f t="shared" si="6"/>
        <v>4.5049451557318473E-2</v>
      </c>
      <c r="Q89" s="200">
        <f t="shared" si="6"/>
        <v>4.3750925927518308E-2</v>
      </c>
    </row>
    <row r="90" spans="1:17" x14ac:dyDescent="0.25">
      <c r="A90" s="142" t="s">
        <v>277</v>
      </c>
      <c r="B90" s="199">
        <f t="shared" ref="B90:Q90" si="7">IF(B$16=0,0,B$16/B$5)</f>
        <v>5.6106386012915753E-2</v>
      </c>
      <c r="C90" s="199">
        <f t="shared" si="7"/>
        <v>4.8192184872226602E-2</v>
      </c>
      <c r="D90" s="199">
        <f t="shared" si="7"/>
        <v>4.3170634229436393E-2</v>
      </c>
      <c r="E90" s="199">
        <f t="shared" si="7"/>
        <v>2.6403324130418244E-2</v>
      </c>
      <c r="F90" s="199">
        <f t="shared" si="7"/>
        <v>4.4849365658105024E-2</v>
      </c>
      <c r="G90" s="199">
        <f t="shared" si="7"/>
        <v>3.7621939040893448E-2</v>
      </c>
      <c r="H90" s="199">
        <f t="shared" si="7"/>
        <v>3.9233415924277218E-2</v>
      </c>
      <c r="I90" s="199">
        <f t="shared" si="7"/>
        <v>4.0343373012607514E-2</v>
      </c>
      <c r="J90" s="199">
        <f t="shared" si="7"/>
        <v>4.3386180807534661E-2</v>
      </c>
      <c r="K90" s="199">
        <f t="shared" si="7"/>
        <v>4.3141545828286255E-2</v>
      </c>
      <c r="L90" s="199">
        <f t="shared" si="7"/>
        <v>4.597495137233916E-2</v>
      </c>
      <c r="M90" s="199">
        <f t="shared" si="7"/>
        <v>4.345268425035699E-2</v>
      </c>
      <c r="N90" s="199">
        <f t="shared" si="7"/>
        <v>4.2089183550361217E-2</v>
      </c>
      <c r="O90" s="199">
        <f t="shared" si="7"/>
        <v>4.3181766003769301E-2</v>
      </c>
      <c r="P90" s="199">
        <f t="shared" si="7"/>
        <v>4.5049451557318473E-2</v>
      </c>
      <c r="Q90" s="199">
        <f t="shared" si="7"/>
        <v>4.3750925927518308E-2</v>
      </c>
    </row>
    <row r="91" spans="1:17" x14ac:dyDescent="0.25">
      <c r="A91" s="142" t="s">
        <v>276</v>
      </c>
      <c r="B91" s="199">
        <f t="shared" ref="B91:Q91" si="8">IF(B$22=0,0,B$22/B$5)</f>
        <v>0</v>
      </c>
      <c r="C91" s="199">
        <f t="shared" si="8"/>
        <v>0</v>
      </c>
      <c r="D91" s="199">
        <f t="shared" si="8"/>
        <v>0</v>
      </c>
      <c r="E91" s="199">
        <f t="shared" si="8"/>
        <v>0</v>
      </c>
      <c r="F91" s="199">
        <f t="shared" si="8"/>
        <v>0</v>
      </c>
      <c r="G91" s="199">
        <f t="shared" si="8"/>
        <v>0</v>
      </c>
      <c r="H91" s="199">
        <f t="shared" si="8"/>
        <v>0</v>
      </c>
      <c r="I91" s="199">
        <f t="shared" si="8"/>
        <v>0</v>
      </c>
      <c r="J91" s="199">
        <f t="shared" si="8"/>
        <v>0</v>
      </c>
      <c r="K91" s="199">
        <f t="shared" si="8"/>
        <v>0</v>
      </c>
      <c r="L91" s="199">
        <f t="shared" si="8"/>
        <v>0</v>
      </c>
      <c r="M91" s="199">
        <f t="shared" si="8"/>
        <v>0</v>
      </c>
      <c r="N91" s="199">
        <f t="shared" si="8"/>
        <v>0</v>
      </c>
      <c r="O91" s="199">
        <f t="shared" si="8"/>
        <v>0</v>
      </c>
      <c r="P91" s="199">
        <f t="shared" si="8"/>
        <v>0</v>
      </c>
      <c r="Q91" s="199">
        <f t="shared" si="8"/>
        <v>0</v>
      </c>
    </row>
    <row r="92" spans="1:17" x14ac:dyDescent="0.25">
      <c r="A92" s="142" t="s">
        <v>275</v>
      </c>
      <c r="B92" s="199">
        <f t="shared" ref="B92:Q92" si="9">IF(B$23=0,0,B$23/B$5)</f>
        <v>0</v>
      </c>
      <c r="C92" s="199">
        <f t="shared" si="9"/>
        <v>0</v>
      </c>
      <c r="D92" s="199">
        <f t="shared" si="9"/>
        <v>0</v>
      </c>
      <c r="E92" s="199">
        <f t="shared" si="9"/>
        <v>0</v>
      </c>
      <c r="F92" s="199">
        <f t="shared" si="9"/>
        <v>0</v>
      </c>
      <c r="G92" s="199">
        <f t="shared" si="9"/>
        <v>0</v>
      </c>
      <c r="H92" s="199">
        <f t="shared" si="9"/>
        <v>0</v>
      </c>
      <c r="I92" s="199">
        <f t="shared" si="9"/>
        <v>0</v>
      </c>
      <c r="J92" s="199">
        <f t="shared" si="9"/>
        <v>0</v>
      </c>
      <c r="K92" s="199">
        <f t="shared" si="9"/>
        <v>0</v>
      </c>
      <c r="L92" s="199">
        <f t="shared" si="9"/>
        <v>0</v>
      </c>
      <c r="M92" s="199">
        <f t="shared" si="9"/>
        <v>0</v>
      </c>
      <c r="N92" s="199">
        <f t="shared" si="9"/>
        <v>0</v>
      </c>
      <c r="O92" s="199">
        <f t="shared" si="9"/>
        <v>0</v>
      </c>
      <c r="P92" s="199">
        <f t="shared" si="9"/>
        <v>0</v>
      </c>
      <c r="Q92" s="199">
        <f t="shared" si="9"/>
        <v>0</v>
      </c>
    </row>
    <row r="93" spans="1:17" x14ac:dyDescent="0.25">
      <c r="A93" s="127" t="s">
        <v>262</v>
      </c>
      <c r="B93" s="200">
        <f t="shared" ref="B93:Q93" si="10">IF(B$24=0,0,B$24/B$5)</f>
        <v>7.0447173221498627E-2</v>
      </c>
      <c r="C93" s="200">
        <f t="shared" si="10"/>
        <v>5.9197141972827244E-2</v>
      </c>
      <c r="D93" s="200">
        <f t="shared" si="10"/>
        <v>5.5618093776061188E-2</v>
      </c>
      <c r="E93" s="200">
        <f t="shared" si="10"/>
        <v>5.4584107218965734E-2</v>
      </c>
      <c r="F93" s="200">
        <f t="shared" si="10"/>
        <v>5.7821812195970788E-2</v>
      </c>
      <c r="G93" s="200">
        <f t="shared" si="10"/>
        <v>5.0123460565497914E-2</v>
      </c>
      <c r="H93" s="200">
        <f t="shared" si="10"/>
        <v>5.2077971439849768E-2</v>
      </c>
      <c r="I93" s="200">
        <f t="shared" si="10"/>
        <v>5.5015452894177974E-2</v>
      </c>
      <c r="J93" s="200">
        <f t="shared" si="10"/>
        <v>5.7209441954694636E-2</v>
      </c>
      <c r="K93" s="200">
        <f t="shared" si="10"/>
        <v>5.8831265337095137E-2</v>
      </c>
      <c r="L93" s="200">
        <f t="shared" si="10"/>
        <v>6.2695123948773857E-2</v>
      </c>
      <c r="M93" s="200">
        <f t="shared" si="10"/>
        <v>5.6611813239470572E-2</v>
      </c>
      <c r="N93" s="200">
        <f t="shared" si="10"/>
        <v>5.502745129936807E-2</v>
      </c>
      <c r="O93" s="200">
        <f t="shared" si="10"/>
        <v>5.8886112787976064E-2</v>
      </c>
      <c r="P93" s="200">
        <f t="shared" si="10"/>
        <v>5.8476053544304726E-2</v>
      </c>
      <c r="Q93" s="200">
        <f t="shared" si="10"/>
        <v>5.9662264820788707E-2</v>
      </c>
    </row>
    <row r="94" spans="1:17" x14ac:dyDescent="0.25">
      <c r="A94" s="142" t="s">
        <v>274</v>
      </c>
      <c r="B94" s="199">
        <f t="shared" ref="B94:Q94" si="11">IF(B$25=0,0,B$25/B$5)</f>
        <v>7.0447173221498627E-2</v>
      </c>
      <c r="C94" s="199">
        <f t="shared" si="11"/>
        <v>5.9197141972827244E-2</v>
      </c>
      <c r="D94" s="199">
        <f t="shared" si="11"/>
        <v>5.5618093776061188E-2</v>
      </c>
      <c r="E94" s="199">
        <f t="shared" si="11"/>
        <v>5.4584107218965734E-2</v>
      </c>
      <c r="F94" s="199">
        <f t="shared" si="11"/>
        <v>5.7821812195970788E-2</v>
      </c>
      <c r="G94" s="199">
        <f t="shared" si="11"/>
        <v>5.0123460565497914E-2</v>
      </c>
      <c r="H94" s="199">
        <f t="shared" si="11"/>
        <v>5.2077971439849768E-2</v>
      </c>
      <c r="I94" s="199">
        <f t="shared" si="11"/>
        <v>5.5015452894177974E-2</v>
      </c>
      <c r="J94" s="199">
        <f t="shared" si="11"/>
        <v>5.7209441954694636E-2</v>
      </c>
      <c r="K94" s="199">
        <f t="shared" si="11"/>
        <v>5.8831265337095137E-2</v>
      </c>
      <c r="L94" s="199">
        <f t="shared" si="11"/>
        <v>6.2695123948773857E-2</v>
      </c>
      <c r="M94" s="199">
        <f t="shared" si="11"/>
        <v>5.6611813239470572E-2</v>
      </c>
      <c r="N94" s="199">
        <f t="shared" si="11"/>
        <v>5.502745129936807E-2</v>
      </c>
      <c r="O94" s="199">
        <f t="shared" si="11"/>
        <v>5.8886112787976064E-2</v>
      </c>
      <c r="P94" s="199">
        <f t="shared" si="11"/>
        <v>5.8476053544304726E-2</v>
      </c>
      <c r="Q94" s="199">
        <f t="shared" si="11"/>
        <v>5.9662264820788707E-2</v>
      </c>
    </row>
    <row r="95" spans="1:17" x14ac:dyDescent="0.25">
      <c r="A95" s="142" t="s">
        <v>273</v>
      </c>
      <c r="B95" s="199">
        <f t="shared" ref="B95:Q95" si="12">IF(B$31=0,0,B$31/B$5)</f>
        <v>0</v>
      </c>
      <c r="C95" s="199">
        <f t="shared" si="12"/>
        <v>0</v>
      </c>
      <c r="D95" s="199">
        <f t="shared" si="12"/>
        <v>0</v>
      </c>
      <c r="E95" s="199">
        <f t="shared" si="12"/>
        <v>0</v>
      </c>
      <c r="F95" s="199">
        <f t="shared" si="12"/>
        <v>0</v>
      </c>
      <c r="G95" s="199">
        <f t="shared" si="12"/>
        <v>0</v>
      </c>
      <c r="H95" s="199">
        <f t="shared" si="12"/>
        <v>0</v>
      </c>
      <c r="I95" s="199">
        <f t="shared" si="12"/>
        <v>0</v>
      </c>
      <c r="J95" s="199">
        <f t="shared" si="12"/>
        <v>0</v>
      </c>
      <c r="K95" s="199">
        <f t="shared" si="12"/>
        <v>0</v>
      </c>
      <c r="L95" s="199">
        <f t="shared" si="12"/>
        <v>0</v>
      </c>
      <c r="M95" s="199">
        <f t="shared" si="12"/>
        <v>0</v>
      </c>
      <c r="N95" s="199">
        <f t="shared" si="12"/>
        <v>0</v>
      </c>
      <c r="O95" s="199">
        <f t="shared" si="12"/>
        <v>0</v>
      </c>
      <c r="P95" s="199">
        <f t="shared" si="12"/>
        <v>0</v>
      </c>
      <c r="Q95" s="199">
        <f t="shared" si="12"/>
        <v>0</v>
      </c>
    </row>
    <row r="96" spans="1:17" x14ac:dyDescent="0.25">
      <c r="A96" s="142" t="s">
        <v>272</v>
      </c>
      <c r="B96" s="199">
        <f t="shared" ref="B96:Q96" si="13">IF(B$32=0,0,B$32/B$5)</f>
        <v>0</v>
      </c>
      <c r="C96" s="199">
        <f t="shared" si="13"/>
        <v>0</v>
      </c>
      <c r="D96" s="199">
        <f t="shared" si="13"/>
        <v>0</v>
      </c>
      <c r="E96" s="199">
        <f t="shared" si="13"/>
        <v>0</v>
      </c>
      <c r="F96" s="199">
        <f t="shared" si="13"/>
        <v>0</v>
      </c>
      <c r="G96" s="199">
        <f t="shared" si="13"/>
        <v>0</v>
      </c>
      <c r="H96" s="199">
        <f t="shared" si="13"/>
        <v>0</v>
      </c>
      <c r="I96" s="199">
        <f t="shared" si="13"/>
        <v>0</v>
      </c>
      <c r="J96" s="199">
        <f t="shared" si="13"/>
        <v>0</v>
      </c>
      <c r="K96" s="199">
        <f t="shared" si="13"/>
        <v>0</v>
      </c>
      <c r="L96" s="199">
        <f t="shared" si="13"/>
        <v>0</v>
      </c>
      <c r="M96" s="199">
        <f t="shared" si="13"/>
        <v>0</v>
      </c>
      <c r="N96" s="199">
        <f t="shared" si="13"/>
        <v>0</v>
      </c>
      <c r="O96" s="199">
        <f t="shared" si="13"/>
        <v>0</v>
      </c>
      <c r="P96" s="199">
        <f t="shared" si="13"/>
        <v>0</v>
      </c>
      <c r="Q96" s="199">
        <f t="shared" si="13"/>
        <v>0</v>
      </c>
    </row>
    <row r="97" spans="1:17" x14ac:dyDescent="0.25">
      <c r="A97" s="127" t="s">
        <v>261</v>
      </c>
      <c r="B97" s="200">
        <f t="shared" ref="B97:Q97" si="14">IF(B$33=0,0,B$33/B$5)</f>
        <v>0.57681240596337968</v>
      </c>
      <c r="C97" s="200">
        <f t="shared" si="14"/>
        <v>0.64012443740792002</v>
      </c>
      <c r="D97" s="200">
        <f t="shared" si="14"/>
        <v>0.67900999348383451</v>
      </c>
      <c r="E97" s="200">
        <f t="shared" si="14"/>
        <v>0.72053190429798364</v>
      </c>
      <c r="F97" s="200">
        <f t="shared" si="14"/>
        <v>0.68219814984912508</v>
      </c>
      <c r="G97" s="200">
        <f t="shared" si="14"/>
        <v>0.72042882940676767</v>
      </c>
      <c r="H97" s="200">
        <f t="shared" si="14"/>
        <v>0.71049299108451158</v>
      </c>
      <c r="I97" s="200">
        <f t="shared" si="14"/>
        <v>0.70339599640281014</v>
      </c>
      <c r="J97" s="200">
        <f t="shared" si="14"/>
        <v>0.68099771888394922</v>
      </c>
      <c r="K97" s="200">
        <f t="shared" si="14"/>
        <v>0.68270394750879226</v>
      </c>
      <c r="L97" s="200">
        <f t="shared" si="14"/>
        <v>0.66202989438618542</v>
      </c>
      <c r="M97" s="200">
        <f t="shared" si="14"/>
        <v>0.67882080544930967</v>
      </c>
      <c r="N97" s="200">
        <f t="shared" si="14"/>
        <v>0.68504948999232873</v>
      </c>
      <c r="O97" s="200">
        <f t="shared" si="14"/>
        <v>0.67984047820544069</v>
      </c>
      <c r="P97" s="200">
        <f t="shared" si="14"/>
        <v>0.66265257423603519</v>
      </c>
      <c r="Q97" s="200">
        <f t="shared" si="14"/>
        <v>0.67225729480089647</v>
      </c>
    </row>
    <row r="98" spans="1:17" x14ac:dyDescent="0.25">
      <c r="A98" s="127" t="s">
        <v>260</v>
      </c>
      <c r="B98" s="200">
        <f t="shared" ref="B98:Q98" si="15">IF(B$44=0,0,B$44/B$5)</f>
        <v>0.16686786885390739</v>
      </c>
      <c r="C98" s="200">
        <f t="shared" si="15"/>
        <v>0.13984910207250978</v>
      </c>
      <c r="D98" s="200">
        <f t="shared" si="15"/>
        <v>0.12479449708662478</v>
      </c>
      <c r="E98" s="200">
        <f t="shared" si="15"/>
        <v>0.11016688135909435</v>
      </c>
      <c r="F98" s="200">
        <f t="shared" si="15"/>
        <v>0.1161442064439796</v>
      </c>
      <c r="G98" s="200">
        <f t="shared" si="15"/>
        <v>0.1090725280809811</v>
      </c>
      <c r="H98" s="200">
        <f t="shared" si="15"/>
        <v>0.11193260202384987</v>
      </c>
      <c r="I98" s="200">
        <f t="shared" si="15"/>
        <v>0.11456140007313904</v>
      </c>
      <c r="J98" s="200">
        <f t="shared" si="15"/>
        <v>0.12268463419938339</v>
      </c>
      <c r="K98" s="200">
        <f t="shared" si="15"/>
        <v>0.12261067339397079</v>
      </c>
      <c r="L98" s="200">
        <f t="shared" si="15"/>
        <v>0.13052108046093672</v>
      </c>
      <c r="M98" s="200">
        <f t="shared" si="15"/>
        <v>0.1241387746867003</v>
      </c>
      <c r="N98" s="200">
        <f t="shared" si="15"/>
        <v>0.12361656447883414</v>
      </c>
      <c r="O98" s="200">
        <f t="shared" si="15"/>
        <v>0.12493940135660488</v>
      </c>
      <c r="P98" s="200">
        <f t="shared" si="15"/>
        <v>0.13240590394278376</v>
      </c>
      <c r="Q98" s="200">
        <f t="shared" si="15"/>
        <v>0.12948677625626556</v>
      </c>
    </row>
    <row r="99" spans="1:17" x14ac:dyDescent="0.25">
      <c r="A99" s="142" t="s">
        <v>271</v>
      </c>
      <c r="B99" s="199">
        <f t="shared" ref="B99:Q99" si="16">IF(B$45=0,0,B$45/B$5)</f>
        <v>7.9951600068404946E-2</v>
      </c>
      <c r="C99" s="199">
        <f t="shared" si="16"/>
        <v>6.8673863442922908E-2</v>
      </c>
      <c r="D99" s="199">
        <f t="shared" si="16"/>
        <v>6.1518153776946867E-2</v>
      </c>
      <c r="E99" s="199">
        <f t="shared" si="16"/>
        <v>5.8206653716925946E-2</v>
      </c>
      <c r="F99" s="199">
        <f t="shared" si="16"/>
        <v>6.3910346062799661E-2</v>
      </c>
      <c r="G99" s="199">
        <f t="shared" si="16"/>
        <v>5.3611263133273156E-2</v>
      </c>
      <c r="H99" s="199">
        <f t="shared" si="16"/>
        <v>5.5907617692095034E-2</v>
      </c>
      <c r="I99" s="199">
        <f t="shared" si="16"/>
        <v>5.7489306542965697E-2</v>
      </c>
      <c r="J99" s="199">
        <f t="shared" si="16"/>
        <v>6.1825307650736898E-2</v>
      </c>
      <c r="K99" s="199">
        <f t="shared" si="16"/>
        <v>6.1476702805307919E-2</v>
      </c>
      <c r="L99" s="199">
        <f t="shared" si="16"/>
        <v>6.5514305705583309E-2</v>
      </c>
      <c r="M99" s="199">
        <f t="shared" si="16"/>
        <v>6.1920075056758707E-2</v>
      </c>
      <c r="N99" s="199">
        <f t="shared" si="16"/>
        <v>5.9977086559264738E-2</v>
      </c>
      <c r="O99" s="199">
        <f t="shared" si="16"/>
        <v>6.1534016555371253E-2</v>
      </c>
      <c r="P99" s="199">
        <f t="shared" si="16"/>
        <v>6.419546846917884E-2</v>
      </c>
      <c r="Q99" s="199">
        <f t="shared" si="16"/>
        <v>6.2345069446713586E-2</v>
      </c>
    </row>
    <row r="100" spans="1:17" x14ac:dyDescent="0.25">
      <c r="A100" s="142" t="s">
        <v>270</v>
      </c>
      <c r="B100" s="199">
        <f t="shared" ref="B100:Q100" si="17">IF(B$51=0,0,B$51/B$5)</f>
        <v>8.691626878550246E-2</v>
      </c>
      <c r="C100" s="199">
        <f t="shared" si="17"/>
        <v>7.1175238629586871E-2</v>
      </c>
      <c r="D100" s="199">
        <f t="shared" si="17"/>
        <v>6.3276343309677921E-2</v>
      </c>
      <c r="E100" s="199">
        <f t="shared" si="17"/>
        <v>5.1960227642168393E-2</v>
      </c>
      <c r="F100" s="199">
        <f t="shared" si="17"/>
        <v>5.2233860381179928E-2</v>
      </c>
      <c r="G100" s="199">
        <f t="shared" si="17"/>
        <v>5.5461264947707943E-2</v>
      </c>
      <c r="H100" s="199">
        <f t="shared" si="17"/>
        <v>5.6024984331754839E-2</v>
      </c>
      <c r="I100" s="199">
        <f t="shared" si="17"/>
        <v>5.7072093530173354E-2</v>
      </c>
      <c r="J100" s="199">
        <f t="shared" si="17"/>
        <v>6.0859326548646502E-2</v>
      </c>
      <c r="K100" s="199">
        <f t="shared" si="17"/>
        <v>6.1133970588662871E-2</v>
      </c>
      <c r="L100" s="199">
        <f t="shared" si="17"/>
        <v>6.5006774755353422E-2</v>
      </c>
      <c r="M100" s="199">
        <f t="shared" si="17"/>
        <v>6.2218699629941594E-2</v>
      </c>
      <c r="N100" s="199">
        <f t="shared" si="17"/>
        <v>6.3639477919569407E-2</v>
      </c>
      <c r="O100" s="199">
        <f t="shared" si="17"/>
        <v>6.3405384801233616E-2</v>
      </c>
      <c r="P100" s="199">
        <f t="shared" si="17"/>
        <v>6.8210435473604933E-2</v>
      </c>
      <c r="Q100" s="199">
        <f t="shared" si="17"/>
        <v>6.7141706809551963E-2</v>
      </c>
    </row>
    <row r="101" spans="1:17" x14ac:dyDescent="0.25">
      <c r="A101" s="142" t="s">
        <v>269</v>
      </c>
      <c r="B101" s="199">
        <f t="shared" ref="B101:Q101" si="18">IF(B$62=0,0,B$62/B$5)</f>
        <v>0</v>
      </c>
      <c r="C101" s="199">
        <f t="shared" si="18"/>
        <v>0</v>
      </c>
      <c r="D101" s="199">
        <f t="shared" si="18"/>
        <v>0</v>
      </c>
      <c r="E101" s="199">
        <f t="shared" si="18"/>
        <v>0</v>
      </c>
      <c r="F101" s="199">
        <f t="shared" si="18"/>
        <v>0</v>
      </c>
      <c r="G101" s="199">
        <f t="shared" si="18"/>
        <v>0</v>
      </c>
      <c r="H101" s="199">
        <f t="shared" si="18"/>
        <v>0</v>
      </c>
      <c r="I101" s="199">
        <f t="shared" si="18"/>
        <v>0</v>
      </c>
      <c r="J101" s="199">
        <f t="shared" si="18"/>
        <v>0</v>
      </c>
      <c r="K101" s="199">
        <f t="shared" si="18"/>
        <v>0</v>
      </c>
      <c r="L101" s="199">
        <f t="shared" si="18"/>
        <v>0</v>
      </c>
      <c r="M101" s="199">
        <f t="shared" si="18"/>
        <v>0</v>
      </c>
      <c r="N101" s="199">
        <f t="shared" si="18"/>
        <v>0</v>
      </c>
      <c r="O101" s="199">
        <f t="shared" si="18"/>
        <v>0</v>
      </c>
      <c r="P101" s="199">
        <f t="shared" si="18"/>
        <v>0</v>
      </c>
      <c r="Q101" s="199">
        <f t="shared" si="18"/>
        <v>0</v>
      </c>
    </row>
    <row r="102" spans="1:17" x14ac:dyDescent="0.25">
      <c r="A102" s="142" t="s">
        <v>268</v>
      </c>
      <c r="B102" s="199">
        <f t="shared" ref="B102:Q102" si="19">IF(B$63=0,0,B$63/B$5)</f>
        <v>0</v>
      </c>
      <c r="C102" s="199">
        <f t="shared" si="19"/>
        <v>0</v>
      </c>
      <c r="D102" s="199">
        <f t="shared" si="19"/>
        <v>0</v>
      </c>
      <c r="E102" s="199">
        <f t="shared" si="19"/>
        <v>0</v>
      </c>
      <c r="F102" s="199">
        <f t="shared" si="19"/>
        <v>0</v>
      </c>
      <c r="G102" s="199">
        <f t="shared" si="19"/>
        <v>0</v>
      </c>
      <c r="H102" s="199">
        <f t="shared" si="19"/>
        <v>0</v>
      </c>
      <c r="I102" s="199">
        <f t="shared" si="19"/>
        <v>0</v>
      </c>
      <c r="J102" s="199">
        <f t="shared" si="19"/>
        <v>0</v>
      </c>
      <c r="K102" s="199">
        <f t="shared" si="19"/>
        <v>0</v>
      </c>
      <c r="L102" s="199">
        <f t="shared" si="19"/>
        <v>0</v>
      </c>
      <c r="M102" s="199">
        <f t="shared" si="19"/>
        <v>0</v>
      </c>
      <c r="N102" s="199">
        <f t="shared" si="19"/>
        <v>0</v>
      </c>
      <c r="O102" s="199">
        <f t="shared" si="19"/>
        <v>0</v>
      </c>
      <c r="P102" s="199">
        <f t="shared" si="19"/>
        <v>0</v>
      </c>
      <c r="Q102" s="199">
        <f t="shared" si="19"/>
        <v>0</v>
      </c>
    </row>
    <row r="103" spans="1:17" x14ac:dyDescent="0.25">
      <c r="A103" s="142" t="s">
        <v>267</v>
      </c>
      <c r="B103" s="199">
        <f t="shared" ref="B103:Q103" si="20">IF(B$64=0,0,B$64/B$5)</f>
        <v>0</v>
      </c>
      <c r="C103" s="199">
        <f t="shared" si="20"/>
        <v>0</v>
      </c>
      <c r="D103" s="199">
        <f t="shared" si="20"/>
        <v>0</v>
      </c>
      <c r="E103" s="199">
        <f t="shared" si="20"/>
        <v>0</v>
      </c>
      <c r="F103" s="199">
        <f t="shared" si="20"/>
        <v>0</v>
      </c>
      <c r="G103" s="199">
        <f t="shared" si="20"/>
        <v>0</v>
      </c>
      <c r="H103" s="199">
        <f t="shared" si="20"/>
        <v>0</v>
      </c>
      <c r="I103" s="199">
        <f t="shared" si="20"/>
        <v>0</v>
      </c>
      <c r="J103" s="199">
        <f t="shared" si="20"/>
        <v>0</v>
      </c>
      <c r="K103" s="199">
        <f t="shared" si="20"/>
        <v>0</v>
      </c>
      <c r="L103" s="199">
        <f t="shared" si="20"/>
        <v>0</v>
      </c>
      <c r="M103" s="199">
        <f t="shared" si="20"/>
        <v>0</v>
      </c>
      <c r="N103" s="199">
        <f t="shared" si="20"/>
        <v>0</v>
      </c>
      <c r="O103" s="199">
        <f t="shared" si="20"/>
        <v>0</v>
      </c>
      <c r="P103" s="199">
        <f t="shared" si="20"/>
        <v>0</v>
      </c>
      <c r="Q103" s="199">
        <f t="shared" si="20"/>
        <v>0</v>
      </c>
    </row>
    <row r="104" spans="1:17" x14ac:dyDescent="0.25">
      <c r="A104" s="127" t="s">
        <v>259</v>
      </c>
      <c r="B104" s="200">
        <f t="shared" ref="B104:Q104" si="21">IF(B$65=0,0,B$65/B$5)</f>
        <v>0.11036767045379071</v>
      </c>
      <c r="C104" s="200">
        <f t="shared" si="21"/>
        <v>9.4241349202297001E-2</v>
      </c>
      <c r="D104" s="200">
        <f t="shared" si="21"/>
        <v>8.4347189969705583E-2</v>
      </c>
      <c r="E104" s="200">
        <f t="shared" si="21"/>
        <v>7.8545030137019717E-2</v>
      </c>
      <c r="F104" s="200">
        <f t="shared" si="21"/>
        <v>8.5473136138583761E-2</v>
      </c>
      <c r="G104" s="200">
        <f t="shared" si="21"/>
        <v>7.3556790630054575E-2</v>
      </c>
      <c r="H104" s="200">
        <f t="shared" si="21"/>
        <v>7.641845410996255E-2</v>
      </c>
      <c r="I104" s="200">
        <f t="shared" si="21"/>
        <v>7.849461279169169E-2</v>
      </c>
      <c r="J104" s="200">
        <f t="shared" si="21"/>
        <v>8.4332373039845018E-2</v>
      </c>
      <c r="K104" s="200">
        <f t="shared" si="21"/>
        <v>8.3955411471302033E-2</v>
      </c>
      <c r="L104" s="200">
        <f t="shared" si="21"/>
        <v>8.9446649963874095E-2</v>
      </c>
      <c r="M104" s="200">
        <f t="shared" si="21"/>
        <v>8.4663603079266875E-2</v>
      </c>
      <c r="N104" s="200">
        <f t="shared" si="21"/>
        <v>8.2545021212919387E-2</v>
      </c>
      <c r="O104" s="200">
        <f t="shared" si="21"/>
        <v>8.4386921028279785E-2</v>
      </c>
      <c r="P104" s="200">
        <f t="shared" si="21"/>
        <v>8.8365830990166774E-2</v>
      </c>
      <c r="Q104" s="200">
        <f t="shared" si="21"/>
        <v>8.5961885728874657E-2</v>
      </c>
    </row>
    <row r="105" spans="1:17" x14ac:dyDescent="0.25">
      <c r="A105" s="142" t="s">
        <v>266</v>
      </c>
      <c r="B105" s="199">
        <f t="shared" ref="B105:Q105" si="22">IF(B$66=0,0,B$66/B$5)</f>
        <v>9.6502983942215084E-2</v>
      </c>
      <c r="C105" s="199">
        <f t="shared" si="22"/>
        <v>8.288763620040604E-2</v>
      </c>
      <c r="D105" s="199">
        <f t="shared" si="22"/>
        <v>7.4253490874630595E-2</v>
      </c>
      <c r="E105" s="199">
        <f t="shared" si="22"/>
        <v>7.0256452205693071E-2</v>
      </c>
      <c r="F105" s="199">
        <f t="shared" si="22"/>
        <v>7.7140908931940644E-2</v>
      </c>
      <c r="G105" s="199">
        <f t="shared" si="22"/>
        <v>6.470973515033672E-2</v>
      </c>
      <c r="H105" s="199">
        <f t="shared" si="22"/>
        <v>6.7481475389756809E-2</v>
      </c>
      <c r="I105" s="199">
        <f t="shared" si="22"/>
        <v>6.9390601581684905E-2</v>
      </c>
      <c r="J105" s="199">
        <f t="shared" si="22"/>
        <v>7.4624230988959595E-2</v>
      </c>
      <c r="K105" s="199">
        <f t="shared" si="22"/>
        <v>7.420345882465236E-2</v>
      </c>
      <c r="L105" s="199">
        <f t="shared" si="22"/>
        <v>7.9076916360423341E-2</v>
      </c>
      <c r="M105" s="199">
        <f t="shared" si="22"/>
        <v>7.4738616910614009E-2</v>
      </c>
      <c r="N105" s="199">
        <f t="shared" si="22"/>
        <v>7.2393395706621275E-2</v>
      </c>
      <c r="O105" s="199">
        <f t="shared" si="22"/>
        <v>7.4272637526483193E-2</v>
      </c>
      <c r="P105" s="199">
        <f t="shared" si="22"/>
        <v>7.748505667858778E-2</v>
      </c>
      <c r="Q105" s="199">
        <f t="shared" si="22"/>
        <v>7.5251592595331471E-2</v>
      </c>
    </row>
    <row r="106" spans="1:17" x14ac:dyDescent="0.25">
      <c r="A106" s="142" t="s">
        <v>265</v>
      </c>
      <c r="B106" s="199">
        <f t="shared" ref="B106:Q106" si="23">IF(B$67=0,0,B$67/B$5)</f>
        <v>1.3864686511575628E-2</v>
      </c>
      <c r="C106" s="199">
        <f t="shared" si="23"/>
        <v>1.135371300189097E-2</v>
      </c>
      <c r="D106" s="199">
        <f t="shared" si="23"/>
        <v>1.0093699095074985E-2</v>
      </c>
      <c r="E106" s="199">
        <f t="shared" si="23"/>
        <v>8.2885779313266548E-3</v>
      </c>
      <c r="F106" s="199">
        <f t="shared" si="23"/>
        <v>8.3322272066431238E-3</v>
      </c>
      <c r="G106" s="199">
        <f t="shared" si="23"/>
        <v>8.8470554797178448E-3</v>
      </c>
      <c r="H106" s="199">
        <f t="shared" si="23"/>
        <v>8.9369787202057335E-3</v>
      </c>
      <c r="I106" s="199">
        <f t="shared" si="23"/>
        <v>9.1040112100067832E-3</v>
      </c>
      <c r="J106" s="199">
        <f t="shared" si="23"/>
        <v>9.7081420508854134E-3</v>
      </c>
      <c r="K106" s="199">
        <f t="shared" si="23"/>
        <v>9.751952646649676E-3</v>
      </c>
      <c r="L106" s="199">
        <f t="shared" si="23"/>
        <v>1.0369733603450766E-2</v>
      </c>
      <c r="M106" s="199">
        <f t="shared" si="23"/>
        <v>9.9249861686528662E-3</v>
      </c>
      <c r="N106" s="199">
        <f t="shared" si="23"/>
        <v>1.0151625506298109E-2</v>
      </c>
      <c r="O106" s="199">
        <f t="shared" si="23"/>
        <v>1.0114283501796596E-2</v>
      </c>
      <c r="P106" s="199">
        <f t="shared" si="23"/>
        <v>1.0880774311578989E-2</v>
      </c>
      <c r="Q106" s="199">
        <f t="shared" si="23"/>
        <v>1.0710293133543181E-2</v>
      </c>
    </row>
    <row r="107" spans="1:17" x14ac:dyDescent="0.25">
      <c r="A107" s="142" t="s">
        <v>264</v>
      </c>
      <c r="B107" s="199">
        <f t="shared" ref="B107:Q107" si="24">IF(B$78=0,0,B$78/B$5)</f>
        <v>0</v>
      </c>
      <c r="C107" s="199">
        <f t="shared" si="24"/>
        <v>0</v>
      </c>
      <c r="D107" s="199">
        <f t="shared" si="24"/>
        <v>0</v>
      </c>
      <c r="E107" s="199">
        <f t="shared" si="24"/>
        <v>0</v>
      </c>
      <c r="F107" s="199">
        <f t="shared" si="24"/>
        <v>0</v>
      </c>
      <c r="G107" s="199">
        <f t="shared" si="24"/>
        <v>0</v>
      </c>
      <c r="H107" s="199">
        <f t="shared" si="24"/>
        <v>0</v>
      </c>
      <c r="I107" s="199">
        <f t="shared" si="24"/>
        <v>0</v>
      </c>
      <c r="J107" s="199">
        <f t="shared" si="24"/>
        <v>0</v>
      </c>
      <c r="K107" s="199">
        <f t="shared" si="24"/>
        <v>0</v>
      </c>
      <c r="L107" s="199">
        <f t="shared" si="24"/>
        <v>0</v>
      </c>
      <c r="M107" s="199">
        <f t="shared" si="24"/>
        <v>0</v>
      </c>
      <c r="N107" s="199">
        <f t="shared" si="24"/>
        <v>0</v>
      </c>
      <c r="O107" s="199">
        <f t="shared" si="24"/>
        <v>0</v>
      </c>
      <c r="P107" s="199">
        <f t="shared" si="24"/>
        <v>0</v>
      </c>
      <c r="Q107" s="199">
        <f t="shared" si="24"/>
        <v>0</v>
      </c>
    </row>
    <row r="108" spans="1:17" x14ac:dyDescent="0.25">
      <c r="A108" s="72" t="s">
        <v>258</v>
      </c>
      <c r="B108" s="71">
        <f t="shared" ref="B108:Q108" si="25">IF(B$79=0,0,B$79/B$5)</f>
        <v>0</v>
      </c>
      <c r="C108" s="71">
        <f t="shared" si="25"/>
        <v>0</v>
      </c>
      <c r="D108" s="71">
        <f t="shared" si="25"/>
        <v>0</v>
      </c>
      <c r="E108" s="71">
        <f t="shared" si="25"/>
        <v>0</v>
      </c>
      <c r="F108" s="71">
        <f t="shared" si="25"/>
        <v>0</v>
      </c>
      <c r="G108" s="71">
        <f t="shared" si="25"/>
        <v>0</v>
      </c>
      <c r="H108" s="71">
        <f t="shared" si="25"/>
        <v>0</v>
      </c>
      <c r="I108" s="71">
        <f t="shared" si="25"/>
        <v>0</v>
      </c>
      <c r="J108" s="71">
        <f t="shared" si="25"/>
        <v>0</v>
      </c>
      <c r="K108" s="71">
        <f t="shared" si="25"/>
        <v>0</v>
      </c>
      <c r="L108" s="71">
        <f t="shared" si="25"/>
        <v>0</v>
      </c>
      <c r="M108" s="71">
        <f t="shared" si="25"/>
        <v>0</v>
      </c>
      <c r="N108" s="71">
        <f t="shared" si="25"/>
        <v>0</v>
      </c>
      <c r="O108" s="71">
        <f t="shared" si="25"/>
        <v>0</v>
      </c>
      <c r="P108" s="71">
        <f t="shared" si="25"/>
        <v>0</v>
      </c>
      <c r="Q108" s="71">
        <f t="shared" si="25"/>
        <v>0</v>
      </c>
    </row>
    <row r="110" spans="1:17" ht="12.75" x14ac:dyDescent="0.25">
      <c r="A110" s="266" t="s">
        <v>133</v>
      </c>
      <c r="B110" s="297"/>
      <c r="C110" s="297"/>
      <c r="D110" s="297"/>
      <c r="E110" s="297"/>
      <c r="F110" s="297"/>
      <c r="G110" s="297"/>
      <c r="H110" s="297"/>
      <c r="I110" s="297"/>
      <c r="J110" s="297"/>
      <c r="K110" s="297"/>
      <c r="L110" s="297"/>
      <c r="M110" s="297"/>
      <c r="N110" s="297"/>
      <c r="O110" s="297"/>
      <c r="P110" s="297"/>
      <c r="Q110" s="297"/>
    </row>
    <row r="112" spans="1:17" x14ac:dyDescent="0.25">
      <c r="A112" s="78" t="s">
        <v>8</v>
      </c>
      <c r="B112" s="230">
        <f>IF(B$5=0,0,B$5/FBT_fec!B$5)</f>
        <v>1.2536038164028231</v>
      </c>
      <c r="C112" s="230">
        <f>IF(C$5=0,0,C$5/FBT_fec!C$5)</f>
        <v>1.4595241764612972</v>
      </c>
      <c r="D112" s="230">
        <f>IF(D$5=0,0,D$5/FBT_fec!D$5)</f>
        <v>1.6292366532433824</v>
      </c>
      <c r="E112" s="230">
        <f>IF(E$5=0,0,E$5/FBT_fec!E$5)</f>
        <v>1.7208553902316372</v>
      </c>
      <c r="F112" s="230">
        <f>IF(F$5=0,0,F$5/FBT_fec!F$5)</f>
        <v>1.5682536106873664</v>
      </c>
      <c r="G112" s="230">
        <f>IF(G$5=0,0,G$5/FBT_fec!G$5)</f>
        <v>1.8695256391200314</v>
      </c>
      <c r="H112" s="230">
        <f>IF(H$5=0,0,H$5/FBT_fec!H$5)</f>
        <v>1.7927365734890939</v>
      </c>
      <c r="I112" s="230">
        <f>IF(I$5=0,0,I$5/FBT_fec!I$5)</f>
        <v>1.7434134624385786</v>
      </c>
      <c r="J112" s="230">
        <f>IF(J$5=0,0,J$5/FBT_fec!J$5)</f>
        <v>1.6211424541462847</v>
      </c>
      <c r="K112" s="230">
        <f>IF(K$5=0,0,K$5/FBT_fec!K$5)</f>
        <v>1.6303351741338181</v>
      </c>
      <c r="L112" s="230">
        <f>IF(L$5=0,0,L$5/FBT_fec!L$5)</f>
        <v>1.5298587063363018</v>
      </c>
      <c r="M112" s="230">
        <f>IF(M$5=0,0,M$5/FBT_fec!M$5)</f>
        <v>1.6186613288403082</v>
      </c>
      <c r="N112" s="230">
        <f>IF(N$5=0,0,N$5/FBT_fec!N$5)</f>
        <v>1.671098693235582</v>
      </c>
      <c r="O112" s="230">
        <f>IF(O$5=0,0,O$5/FBT_fec!O$5)</f>
        <v>1.6288166543309435</v>
      </c>
      <c r="P112" s="230">
        <f>IF(P$5=0,0,P$5/FBT_fec!P$5)</f>
        <v>1.561288255437927</v>
      </c>
      <c r="Q112" s="230">
        <f>IF(Q$5=0,0,Q$5/FBT_fec!Q$5)</f>
        <v>1.6076272247788475</v>
      </c>
    </row>
    <row r="113" spans="1:17" x14ac:dyDescent="0.25">
      <c r="A113" s="132" t="s">
        <v>83</v>
      </c>
      <c r="B113" s="275">
        <f>IF(B$6=0,0,B$6/FBT_fec!B$6)</f>
        <v>0</v>
      </c>
      <c r="C113" s="275">
        <f>IF(C$6=0,0,C$6/FBT_fec!C$6)</f>
        <v>0</v>
      </c>
      <c r="D113" s="275">
        <f>IF(D$6=0,0,D$6/FBT_fec!D$6)</f>
        <v>0</v>
      </c>
      <c r="E113" s="275">
        <f>IF(E$6=0,0,E$6/FBT_fec!E$6)</f>
        <v>0</v>
      </c>
      <c r="F113" s="275">
        <f>IF(F$6=0,0,F$6/FBT_fec!F$6)</f>
        <v>0</v>
      </c>
      <c r="G113" s="275">
        <f>IF(G$6=0,0,G$6/FBT_fec!G$6)</f>
        <v>0</v>
      </c>
      <c r="H113" s="275">
        <f>IF(H$6=0,0,H$6/FBT_fec!H$6)</f>
        <v>0</v>
      </c>
      <c r="I113" s="275">
        <f>IF(I$6=0,0,I$6/FBT_fec!I$6)</f>
        <v>0</v>
      </c>
      <c r="J113" s="275">
        <f>IF(J$6=0,0,J$6/FBT_fec!J$6)</f>
        <v>0</v>
      </c>
      <c r="K113" s="275">
        <f>IF(K$6=0,0,K$6/FBT_fec!K$6)</f>
        <v>0</v>
      </c>
      <c r="L113" s="275">
        <f>IF(L$6=0,0,L$6/FBT_fec!L$6)</f>
        <v>0</v>
      </c>
      <c r="M113" s="275">
        <f>IF(M$6=0,0,M$6/FBT_fec!M$6)</f>
        <v>0</v>
      </c>
      <c r="N113" s="275">
        <f>IF(N$6=0,0,N$6/FBT_fec!N$6)</f>
        <v>0</v>
      </c>
      <c r="O113" s="275">
        <f>IF(O$6=0,0,O$6/FBT_fec!O$6)</f>
        <v>0</v>
      </c>
      <c r="P113" s="275">
        <f>IF(P$6=0,0,P$6/FBT_fec!P$6)</f>
        <v>0</v>
      </c>
      <c r="Q113" s="275">
        <f>IF(Q$6=0,0,Q$6/FBT_fec!Q$6)</f>
        <v>0</v>
      </c>
    </row>
    <row r="114" spans="1:17" x14ac:dyDescent="0.25">
      <c r="A114" s="76" t="s">
        <v>82</v>
      </c>
      <c r="B114" s="274">
        <f>IF(B$7=0,0,B$7/FBT_fec!B$7)</f>
        <v>0</v>
      </c>
      <c r="C114" s="274">
        <f>IF(C$7=0,0,C$7/FBT_fec!C$7)</f>
        <v>0</v>
      </c>
      <c r="D114" s="274">
        <f>IF(D$7=0,0,D$7/FBT_fec!D$7)</f>
        <v>0</v>
      </c>
      <c r="E114" s="274">
        <f>IF(E$7=0,0,E$7/FBT_fec!E$7)</f>
        <v>0</v>
      </c>
      <c r="F114" s="274">
        <f>IF(F$7=0,0,F$7/FBT_fec!F$7)</f>
        <v>0</v>
      </c>
      <c r="G114" s="274">
        <f>IF(G$7=0,0,G$7/FBT_fec!G$7)</f>
        <v>0</v>
      </c>
      <c r="H114" s="274">
        <f>IF(H$7=0,0,H$7/FBT_fec!H$7)</f>
        <v>0</v>
      </c>
      <c r="I114" s="274">
        <f>IF(I$7=0,0,I$7/FBT_fec!I$7)</f>
        <v>0</v>
      </c>
      <c r="J114" s="274">
        <f>IF(J$7=0,0,J$7/FBT_fec!J$7)</f>
        <v>0</v>
      </c>
      <c r="K114" s="274">
        <f>IF(K$7=0,0,K$7/FBT_fec!K$7)</f>
        <v>0</v>
      </c>
      <c r="L114" s="274">
        <f>IF(L$7=0,0,L$7/FBT_fec!L$7)</f>
        <v>0</v>
      </c>
      <c r="M114" s="274">
        <f>IF(M$7=0,0,M$7/FBT_fec!M$7)</f>
        <v>0</v>
      </c>
      <c r="N114" s="274">
        <f>IF(N$7=0,0,N$7/FBT_fec!N$7)</f>
        <v>0</v>
      </c>
      <c r="O114" s="274">
        <f>IF(O$7=0,0,O$7/FBT_fec!O$7)</f>
        <v>0</v>
      </c>
      <c r="P114" s="274">
        <f>IF(P$7=0,0,P$7/FBT_fec!P$7)</f>
        <v>0</v>
      </c>
      <c r="Q114" s="274">
        <f>IF(Q$7=0,0,Q$7/FBT_fec!Q$7)</f>
        <v>0</v>
      </c>
    </row>
    <row r="115" spans="1:17" x14ac:dyDescent="0.25">
      <c r="A115" s="76" t="s">
        <v>81</v>
      </c>
      <c r="B115" s="274">
        <f>IF(B$8=0,0,B$8/FBT_fec!B$8)</f>
        <v>0</v>
      </c>
      <c r="C115" s="274">
        <f>IF(C$8=0,0,C$8/FBT_fec!C$8)</f>
        <v>0</v>
      </c>
      <c r="D115" s="274">
        <f>IF(D$8=0,0,D$8/FBT_fec!D$8)</f>
        <v>0</v>
      </c>
      <c r="E115" s="274">
        <f>IF(E$8=0,0,E$8/FBT_fec!E$8)</f>
        <v>0</v>
      </c>
      <c r="F115" s="274">
        <f>IF(F$8=0,0,F$8/FBT_fec!F$8)</f>
        <v>0</v>
      </c>
      <c r="G115" s="274">
        <f>IF(G$8=0,0,G$8/FBT_fec!G$8)</f>
        <v>0</v>
      </c>
      <c r="H115" s="274">
        <f>IF(H$8=0,0,H$8/FBT_fec!H$8)</f>
        <v>0</v>
      </c>
      <c r="I115" s="274">
        <f>IF(I$8=0,0,I$8/FBT_fec!I$8)</f>
        <v>0</v>
      </c>
      <c r="J115" s="274">
        <f>IF(J$8=0,0,J$8/FBT_fec!J$8)</f>
        <v>0</v>
      </c>
      <c r="K115" s="274">
        <f>IF(K$8=0,0,K$8/FBT_fec!K$8)</f>
        <v>0</v>
      </c>
      <c r="L115" s="274">
        <f>IF(L$8=0,0,L$8/FBT_fec!L$8)</f>
        <v>0</v>
      </c>
      <c r="M115" s="274">
        <f>IF(M$8=0,0,M$8/FBT_fec!M$8)</f>
        <v>0</v>
      </c>
      <c r="N115" s="274">
        <f>IF(N$8=0,0,N$8/FBT_fec!N$8)</f>
        <v>0</v>
      </c>
      <c r="O115" s="274">
        <f>IF(O$8=0,0,O$8/FBT_fec!O$8)</f>
        <v>0</v>
      </c>
      <c r="P115" s="274">
        <f>IF(P$8=0,0,P$8/FBT_fec!P$8)</f>
        <v>0</v>
      </c>
      <c r="Q115" s="274">
        <f>IF(Q$8=0,0,Q$8/FBT_fec!Q$8)</f>
        <v>0</v>
      </c>
    </row>
    <row r="116" spans="1:17" x14ac:dyDescent="0.25">
      <c r="A116" s="76" t="s">
        <v>80</v>
      </c>
      <c r="B116" s="274">
        <f>IF(B$9=0,0,B$9/FBT_fec!B$9)</f>
        <v>0</v>
      </c>
      <c r="C116" s="274">
        <f>IF(C$9=0,0,C$9/FBT_fec!C$9)</f>
        <v>0</v>
      </c>
      <c r="D116" s="274">
        <f>IF(D$9=0,0,D$9/FBT_fec!D$9)</f>
        <v>0</v>
      </c>
      <c r="E116" s="274">
        <f>IF(E$9=0,0,E$9/FBT_fec!E$9)</f>
        <v>0</v>
      </c>
      <c r="F116" s="274">
        <f>IF(F$9=0,0,F$9/FBT_fec!F$9)</f>
        <v>0</v>
      </c>
      <c r="G116" s="274">
        <f>IF(G$9=0,0,G$9/FBT_fec!G$9)</f>
        <v>0</v>
      </c>
      <c r="H116" s="274">
        <f>IF(H$9=0,0,H$9/FBT_fec!H$9)</f>
        <v>0</v>
      </c>
      <c r="I116" s="274">
        <f>IF(I$9=0,0,I$9/FBT_fec!I$9)</f>
        <v>0</v>
      </c>
      <c r="J116" s="274">
        <f>IF(J$9=0,0,J$9/FBT_fec!J$9)</f>
        <v>0</v>
      </c>
      <c r="K116" s="274">
        <f>IF(K$9=0,0,K$9/FBT_fec!K$9)</f>
        <v>0</v>
      </c>
      <c r="L116" s="274">
        <f>IF(L$9=0,0,L$9/FBT_fec!L$9)</f>
        <v>0</v>
      </c>
      <c r="M116" s="274">
        <f>IF(M$9=0,0,M$9/FBT_fec!M$9)</f>
        <v>0</v>
      </c>
      <c r="N116" s="274">
        <f>IF(N$9=0,0,N$9/FBT_fec!N$9)</f>
        <v>0</v>
      </c>
      <c r="O116" s="274">
        <f>IF(O$9=0,0,O$9/FBT_fec!O$9)</f>
        <v>0</v>
      </c>
      <c r="P116" s="274">
        <f>IF(P$9=0,0,P$9/FBT_fec!P$9)</f>
        <v>0</v>
      </c>
      <c r="Q116" s="274">
        <f>IF(Q$9=0,0,Q$9/FBT_fec!Q$9)</f>
        <v>0</v>
      </c>
    </row>
    <row r="117" spans="1:17" x14ac:dyDescent="0.25">
      <c r="A117" s="129" t="s">
        <v>79</v>
      </c>
      <c r="B117" s="273">
        <f>IF(B$10=0,0,B$10/FBT_fec!B$10)</f>
        <v>1.2002029164966321</v>
      </c>
      <c r="C117" s="273">
        <f>IF(C$10=0,0,C$10/FBT_fec!C$10)</f>
        <v>1.3251222</v>
      </c>
      <c r="D117" s="273">
        <f>IF(D$10=0,0,D$10/FBT_fec!D$10)</f>
        <v>1.0501227974874565</v>
      </c>
      <c r="E117" s="273">
        <f>IF(E$10=0,0,E$10/FBT_fec!E$10)</f>
        <v>0.82967847450548138</v>
      </c>
      <c r="F117" s="273">
        <f>IF(F$10=0,0,F$10/FBT_fec!F$10)</f>
        <v>1.04593571606286</v>
      </c>
      <c r="G117" s="273">
        <f>IF(G$10=0,0,G$10/FBT_fec!G$10)</f>
        <v>0.84855123694741064</v>
      </c>
      <c r="H117" s="273">
        <f>IF(H$10=0,0,H$10/FBT_fec!H$10)</f>
        <v>0.87104251206055294</v>
      </c>
      <c r="I117" s="273">
        <f>IF(I$10=0,0,I$10/FBT_fec!I$10)</f>
        <v>0.70463844000000009</v>
      </c>
      <c r="J117" s="273">
        <f>IF(J$10=0,0,J$10/FBT_fec!J$10)</f>
        <v>0.91129276873398513</v>
      </c>
      <c r="K117" s="273">
        <f>IF(K$10=0,0,K$10/FBT_fec!K$10)</f>
        <v>0.70463844000000009</v>
      </c>
      <c r="L117" s="273">
        <f>IF(L$10=0,0,L$10/FBT_fec!L$10)</f>
        <v>0.70463844000000009</v>
      </c>
      <c r="M117" s="273">
        <f>IF(M$10=0,0,M$10/FBT_fec!M$10)</f>
        <v>0.98360829948068118</v>
      </c>
      <c r="N117" s="273">
        <f>IF(N$10=0,0,N$10/FBT_fec!N$10)</f>
        <v>0.96268559363638584</v>
      </c>
      <c r="O117" s="273">
        <f>IF(O$10=0,0,O$10/FBT_fec!O$10)</f>
        <v>0.70463844000000009</v>
      </c>
      <c r="P117" s="273">
        <f>IF(P$10=0,0,P$10/FBT_fec!P$10)</f>
        <v>1.0056019555802675</v>
      </c>
      <c r="Q117" s="273">
        <f>IF(Q$10=0,0,Q$10/FBT_fec!Q$10)</f>
        <v>0.70463844000000009</v>
      </c>
    </row>
    <row r="118" spans="1:17" x14ac:dyDescent="0.25">
      <c r="A118" s="127" t="s">
        <v>263</v>
      </c>
      <c r="B118" s="296">
        <f>IF(B$15=0,0,B$15/FBT_fec!B$15)</f>
        <v>1.1743974000000001</v>
      </c>
      <c r="C118" s="296">
        <f>IF(C$15=0,0,C$15/FBT_fec!C$15)</f>
        <v>1.1744387973758408</v>
      </c>
      <c r="D118" s="296">
        <f>IF(D$15=0,0,D$15/FBT_fec!D$15)</f>
        <v>1.1743974000000001</v>
      </c>
      <c r="E118" s="296">
        <f>IF(E$15=0,0,E$15/FBT_fec!E$15)</f>
        <v>1.173666273444415</v>
      </c>
      <c r="F118" s="296">
        <f>IF(F$15=0,0,F$15/FBT_fec!F$15)</f>
        <v>1.1743974000000001</v>
      </c>
      <c r="G118" s="296">
        <f>IF(G$15=0,0,G$15/FBT_fec!G$15)</f>
        <v>1.1743974000000004</v>
      </c>
      <c r="H118" s="296">
        <f>IF(H$15=0,0,H$15/FBT_fec!H$15)</f>
        <v>1.1743974000000001</v>
      </c>
      <c r="I118" s="296">
        <f>IF(I$15=0,0,I$15/FBT_fec!I$15)</f>
        <v>1.1743974000000001</v>
      </c>
      <c r="J118" s="296">
        <f>IF(J$15=0,0,J$15/FBT_fec!J$15)</f>
        <v>1.1743974000000004</v>
      </c>
      <c r="K118" s="296">
        <f>IF(K$15=0,0,K$15/FBT_fec!K$15)</f>
        <v>1.1743974000000001</v>
      </c>
      <c r="L118" s="296">
        <f>IF(L$15=0,0,L$15/FBT_fec!L$15)</f>
        <v>1.1743974000000001</v>
      </c>
      <c r="M118" s="296">
        <f>IF(M$15=0,0,M$15/FBT_fec!M$15)</f>
        <v>1.1743973999999999</v>
      </c>
      <c r="N118" s="296">
        <f>IF(N$15=0,0,N$15/FBT_fec!N$15)</f>
        <v>1.1743974000000001</v>
      </c>
      <c r="O118" s="296">
        <f>IF(O$15=0,0,O$15/FBT_fec!O$15)</f>
        <v>1.1743974000000001</v>
      </c>
      <c r="P118" s="296">
        <f>IF(P$15=0,0,P$15/FBT_fec!P$15)</f>
        <v>1.1743974000000001</v>
      </c>
      <c r="Q118" s="296">
        <f>IF(Q$15=0,0,Q$15/FBT_fec!Q$15)</f>
        <v>1.1743974000000001</v>
      </c>
    </row>
    <row r="119" spans="1:17" x14ac:dyDescent="0.25">
      <c r="A119" s="127" t="s">
        <v>262</v>
      </c>
      <c r="B119" s="296">
        <f>IF(B$24=0,0,B$24/FBT_fec!B$24)</f>
        <v>1.769487923523694</v>
      </c>
      <c r="C119" s="296">
        <f>IF(C$24=0,0,C$24/FBT_fec!C$24)</f>
        <v>1.7311542212327669</v>
      </c>
      <c r="D119" s="296">
        <f>IF(D$24=0,0,D$24/FBT_fec!D$24)</f>
        <v>1.8156159868235093</v>
      </c>
      <c r="E119" s="296">
        <f>IF(E$24=0,0,E$24/FBT_fec!E$24)</f>
        <v>1.8820636811576341</v>
      </c>
      <c r="F119" s="296">
        <f>IF(F$24=0,0,F$24/FBT_fec!F$24)</f>
        <v>1.8169029124887441</v>
      </c>
      <c r="G119" s="296">
        <f>IF(G$24=0,0,G$24/FBT_fec!G$24)</f>
        <v>1.8775702667469538</v>
      </c>
      <c r="H119" s="296">
        <f>IF(H$24=0,0,H$24/FBT_fec!H$24)</f>
        <v>1.8706574326622993</v>
      </c>
      <c r="I119" s="296">
        <f>IF(I$24=0,0,I$24/FBT_fec!I$24)</f>
        <v>1.9218027650356586</v>
      </c>
      <c r="J119" s="296">
        <f>IF(J$24=0,0,J$24/FBT_fec!J$24)</f>
        <v>1.8582862645160882</v>
      </c>
      <c r="K119" s="296">
        <f>IF(K$24=0,0,K$24/FBT_fec!K$24)</f>
        <v>1.9218027650356702</v>
      </c>
      <c r="L119" s="296">
        <f>IF(L$24=0,0,L$24/FBT_fec!L$24)</f>
        <v>1.9218027650356577</v>
      </c>
      <c r="M119" s="296">
        <f>IF(M$24=0,0,M$24/FBT_fec!M$24)</f>
        <v>1.8360596338213178</v>
      </c>
      <c r="N119" s="296">
        <f>IF(N$24=0,0,N$24/FBT_fec!N$24)</f>
        <v>1.8424903583300767</v>
      </c>
      <c r="O119" s="296">
        <f>IF(O$24=0,0,O$24/FBT_fec!O$24)</f>
        <v>1.9218027650356673</v>
      </c>
      <c r="P119" s="296">
        <f>IF(P$24=0,0,P$24/FBT_fec!P$24)</f>
        <v>1.8292997460530238</v>
      </c>
      <c r="Q119" s="296">
        <f>IF(Q$24=0,0,Q$24/FBT_fec!Q$24)</f>
        <v>1.9218027650356566</v>
      </c>
    </row>
    <row r="120" spans="1:17" x14ac:dyDescent="0.25">
      <c r="A120" s="127" t="s">
        <v>261</v>
      </c>
      <c r="B120" s="296">
        <f>IF(B$33=0,0,B$33/FBT_fec!B$33)</f>
        <v>2.5309038838777296</v>
      </c>
      <c r="C120" s="296">
        <f>IF(C$33=0,0,C$33/FBT_fec!C$33)</f>
        <v>2.4129843076104587</v>
      </c>
      <c r="D120" s="296">
        <f>IF(D$33=0,0,D$33/FBT_fec!D$33)</f>
        <v>2.3946377134617221</v>
      </c>
      <c r="E120" s="296">
        <f>IF(E$33=0,0,E$33/FBT_fec!E$33)</f>
        <v>2.0769674672012868</v>
      </c>
      <c r="F120" s="296">
        <f>IF(F$33=0,0,F$33/FBT_fec!F$33)</f>
        <v>1.9027542136541904</v>
      </c>
      <c r="G120" s="296">
        <f>IF(G$33=0,0,G$33/FBT_fec!G$33)</f>
        <v>2.4084379874754425</v>
      </c>
      <c r="H120" s="296">
        <f>IF(H$33=0,0,H$33/FBT_fec!H$33)</f>
        <v>2.3329879449682482</v>
      </c>
      <c r="I120" s="296">
        <f>IF(I$33=0,0,I$33/FBT_fec!I$33)</f>
        <v>2.3112050157145814</v>
      </c>
      <c r="J120" s="296">
        <f>IF(J$33=0,0,J$33/FBT_fec!J$33)</f>
        <v>2.2917254822519917</v>
      </c>
      <c r="K120" s="296">
        <f>IF(K$33=0,0,K$33/FBT_fec!K$33)</f>
        <v>2.3151214271989478</v>
      </c>
      <c r="L120" s="296">
        <f>IF(L$33=0,0,L$33/FBT_fec!L$33)</f>
        <v>2.310065075200666</v>
      </c>
      <c r="M120" s="296">
        <f>IF(M$33=0,0,M$33/FBT_fec!M$33)</f>
        <v>2.339328402098094</v>
      </c>
      <c r="N120" s="296">
        <f>IF(N$33=0,0,N$33/FBT_fec!N$33)</f>
        <v>2.4702617864518337</v>
      </c>
      <c r="O120" s="296">
        <f>IF(O$33=0,0,O$33/FBT_fec!O$33)</f>
        <v>2.3989026059167715</v>
      </c>
      <c r="P120" s="296">
        <f>IF(P$33=0,0,P$33/FBT_fec!P$33)</f>
        <v>2.473706597617356</v>
      </c>
      <c r="Q120" s="296">
        <f>IF(Q$33=0,0,Q$33/FBT_fec!Q$33)</f>
        <v>2.5072174505814977</v>
      </c>
    </row>
    <row r="121" spans="1:17" x14ac:dyDescent="0.25">
      <c r="A121" s="127" t="s">
        <v>260</v>
      </c>
      <c r="B121" s="296">
        <f>IF(B$44=0,0,B$44/FBT_fec!B$44)</f>
        <v>2.2059880232804896</v>
      </c>
      <c r="C121" s="296">
        <f>IF(C$44=0,0,C$44/FBT_fec!C$44)</f>
        <v>2.1524897932934048</v>
      </c>
      <c r="D121" s="296">
        <f>IF(D$44=0,0,D$44/FBT_fec!D$44)</f>
        <v>2.1441231819116218</v>
      </c>
      <c r="E121" s="296">
        <f>IF(E$44=0,0,E$44/FBT_fec!E$44)</f>
        <v>1.9992428762093577</v>
      </c>
      <c r="F121" s="296">
        <f>IF(F$44=0,0,F$44/FBT_fec!F$44)</f>
        <v>1.9208080729990031</v>
      </c>
      <c r="G121" s="296">
        <f>IF(G$44=0,0,G$44/FBT_fec!G$44)</f>
        <v>2.1503885063138513</v>
      </c>
      <c r="H121" s="296">
        <f>IF(H$44=0,0,H$44/FBT_fec!H$44)</f>
        <v>2.1161341870155845</v>
      </c>
      <c r="I121" s="296">
        <f>IF(I$44=0,0,I$44/FBT_fec!I$44)</f>
        <v>2.10624473713442</v>
      </c>
      <c r="J121" s="296">
        <f>IF(J$44=0,0,J$44/FBT_fec!J$44)</f>
        <v>2.0974010289424045</v>
      </c>
      <c r="K121" s="296">
        <f>IF(K$44=0,0,K$44/FBT_fec!K$44)</f>
        <v>2.1080227879483222</v>
      </c>
      <c r="L121" s="296">
        <f>IF(L$44=0,0,L$44/FBT_fec!L$44)</f>
        <v>2.105727204141103</v>
      </c>
      <c r="M121" s="296">
        <f>IF(M$44=0,0,M$44/FBT_fec!M$44)</f>
        <v>2.1190127545525352</v>
      </c>
      <c r="N121" s="296">
        <f>IF(N$44=0,0,N$44/FBT_fec!N$44)</f>
        <v>2.1784565110491325</v>
      </c>
      <c r="O121" s="296">
        <f>IF(O$44=0,0,O$44/FBT_fec!O$44)</f>
        <v>2.146059443086215</v>
      </c>
      <c r="P121" s="296">
        <f>IF(P$44=0,0,P$44/FBT_fec!P$44)</f>
        <v>2.1800204553182798</v>
      </c>
      <c r="Q121" s="296">
        <f>IF(Q$44=0,0,Q$44/FBT_fec!Q$44)</f>
        <v>2.1952343825640002</v>
      </c>
    </row>
    <row r="122" spans="1:17" x14ac:dyDescent="0.25">
      <c r="A122" s="127" t="s">
        <v>259</v>
      </c>
      <c r="B122" s="296">
        <f>IF(B$65=0,0,B$65/FBT_fec!B$65)</f>
        <v>1.6117491907102186</v>
      </c>
      <c r="C122" s="296">
        <f>IF(C$65=0,0,C$65/FBT_fec!C$65)</f>
        <v>1.6023156246088368</v>
      </c>
      <c r="D122" s="296">
        <f>IF(D$65=0,0,D$65/FBT_fec!D$65)</f>
        <v>1.600847897076938</v>
      </c>
      <c r="E122" s="296">
        <f>IF(E$65=0,0,E$65/FBT_fec!E$65)</f>
        <v>1.574556925509401</v>
      </c>
      <c r="F122" s="296">
        <f>IF(F$65=0,0,F$65/FBT_fec!F$65)</f>
        <v>1.5614972170923356</v>
      </c>
      <c r="G122" s="296">
        <f>IF(G$65=0,0,G$65/FBT_fec!G$65)</f>
        <v>1.6019519189980356</v>
      </c>
      <c r="H122" s="296">
        <f>IF(H$65=0,0,H$65/FBT_fec!H$65)</f>
        <v>1.59591591559746</v>
      </c>
      <c r="I122" s="296">
        <f>IF(I$65=0,0,I$65/FBT_fec!I$65)</f>
        <v>1.5941732812571667</v>
      </c>
      <c r="J122" s="296">
        <f>IF(J$65=0,0,J$65/FBT_fec!J$65)</f>
        <v>1.5926149185801595</v>
      </c>
      <c r="K122" s="296">
        <f>IF(K$65=0,0,K$65/FBT_fec!K$65)</f>
        <v>1.5944865941759161</v>
      </c>
      <c r="L122" s="296">
        <f>IF(L$65=0,0,L$65/FBT_fec!L$65)</f>
        <v>1.5940820860160532</v>
      </c>
      <c r="M122" s="296">
        <f>IF(M$65=0,0,M$65/FBT_fec!M$65)</f>
        <v>1.5964231521678478</v>
      </c>
      <c r="N122" s="296">
        <f>IF(N$65=0,0,N$65/FBT_fec!N$65)</f>
        <v>1.6068978229161468</v>
      </c>
      <c r="O122" s="296">
        <f>IF(O$65=0,0,O$65/FBT_fec!O$65)</f>
        <v>1.6011890884733422</v>
      </c>
      <c r="P122" s="296">
        <f>IF(P$65=0,0,P$65/FBT_fec!P$65)</f>
        <v>1.6071734078093889</v>
      </c>
      <c r="Q122" s="296">
        <f>IF(Q$65=0,0,Q$65/FBT_fec!Q$65)</f>
        <v>1.6098542760465202</v>
      </c>
    </row>
    <row r="123" spans="1:17" x14ac:dyDescent="0.25">
      <c r="A123" s="72" t="s">
        <v>258</v>
      </c>
      <c r="B123" s="295">
        <f>IF(B$79=0,0,B$79/FBT_fec!B$79)</f>
        <v>0</v>
      </c>
      <c r="C123" s="295">
        <f>IF(C$79=0,0,C$79/FBT_fec!C$79)</f>
        <v>0</v>
      </c>
      <c r="D123" s="295">
        <f>IF(D$79=0,0,D$79/FBT_fec!D$79)</f>
        <v>0</v>
      </c>
      <c r="E123" s="295">
        <f>IF(E$79=0,0,E$79/FBT_fec!E$79)</f>
        <v>0</v>
      </c>
      <c r="F123" s="295">
        <f>IF(F$79=0,0,F$79/FBT_fec!F$79)</f>
        <v>0</v>
      </c>
      <c r="G123" s="295">
        <f>IF(G$79=0,0,G$79/FBT_fec!G$79)</f>
        <v>0</v>
      </c>
      <c r="H123" s="295">
        <f>IF(H$79=0,0,H$79/FBT_fec!H$79)</f>
        <v>0</v>
      </c>
      <c r="I123" s="295">
        <f>IF(I$79=0,0,I$79/FBT_fec!I$79)</f>
        <v>0</v>
      </c>
      <c r="J123" s="295">
        <f>IF(J$79=0,0,J$79/FBT_fec!J$79)</f>
        <v>0</v>
      </c>
      <c r="K123" s="295">
        <f>IF(K$79=0,0,K$79/FBT_fec!K$79)</f>
        <v>0</v>
      </c>
      <c r="L123" s="295">
        <f>IF(L$79=0,0,L$79/FBT_fec!L$79)</f>
        <v>0</v>
      </c>
      <c r="M123" s="295">
        <f>IF(M$79=0,0,M$79/FBT_fec!M$79)</f>
        <v>0</v>
      </c>
      <c r="N123" s="295">
        <f>IF(N$79=0,0,N$79/FBT_fec!N$79)</f>
        <v>0</v>
      </c>
      <c r="O123" s="295">
        <f>IF(O$79=0,0,O$79/FBT_fec!O$79)</f>
        <v>0</v>
      </c>
      <c r="P123" s="295">
        <f>IF(P$79=0,0,P$79/FBT_fec!P$79)</f>
        <v>0</v>
      </c>
      <c r="Q123" s="295">
        <f>IF(Q$79=0,0,Q$79/FBT_fec!Q$79)</f>
        <v>0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6" tint="-0.249977111117893"/>
    <pageSetUpPr fitToPage="1"/>
  </sheetPr>
  <dimension ref="A1:Q37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17" width="9.7109375" style="14" customWidth="1"/>
    <col min="18" max="16384" width="9.140625" style="13"/>
  </cols>
  <sheetData>
    <row r="1" spans="1:17" ht="12.75" x14ac:dyDescent="0.25">
      <c r="A1" s="12" t="s">
        <v>379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3" spans="1:17" x14ac:dyDescent="0.25">
      <c r="A3" s="31" t="s">
        <v>78</v>
      </c>
      <c r="B3" s="46">
        <v>770.26235762990393</v>
      </c>
      <c r="C3" s="46">
        <v>808.08634197118283</v>
      </c>
      <c r="D3" s="46">
        <v>832.87264183539492</v>
      </c>
      <c r="E3" s="46">
        <v>1178.0538302277432</v>
      </c>
      <c r="F3" s="46">
        <v>1177.1347509517536</v>
      </c>
      <c r="G3" s="46">
        <v>1115.9918945750771</v>
      </c>
      <c r="H3" s="46">
        <v>1255.3020749742061</v>
      </c>
      <c r="I3" s="46">
        <v>1829.9231711645693</v>
      </c>
      <c r="J3" s="46">
        <v>2061.3574063768833</v>
      </c>
      <c r="K3" s="46">
        <v>1408.1874635744286</v>
      </c>
      <c r="L3" s="46">
        <v>2083.8000000000002</v>
      </c>
      <c r="M3" s="46">
        <v>2395.2537307563753</v>
      </c>
      <c r="N3" s="46">
        <v>2384.5653798014882</v>
      </c>
      <c r="O3" s="46">
        <v>2437.5554955024518</v>
      </c>
      <c r="P3" s="46">
        <v>2853.4502788104087</v>
      </c>
      <c r="Q3" s="46">
        <v>2965.4450058674629</v>
      </c>
    </row>
    <row r="5" spans="1:17" x14ac:dyDescent="0.25">
      <c r="A5" s="31" t="s">
        <v>257</v>
      </c>
      <c r="B5" s="46">
        <v>1845.7616773753693</v>
      </c>
      <c r="C5" s="46">
        <v>1573.17694419738</v>
      </c>
      <c r="D5" s="46">
        <v>1315.1351559720883</v>
      </c>
      <c r="E5" s="46">
        <v>1769.9986809239347</v>
      </c>
      <c r="F5" s="46">
        <v>1609.3824503989706</v>
      </c>
      <c r="G5" s="46">
        <v>1679.7304519576301</v>
      </c>
      <c r="H5" s="46">
        <v>2619.3195280083901</v>
      </c>
      <c r="I5" s="46">
        <v>3133.6274737937078</v>
      </c>
      <c r="J5" s="46">
        <v>3056.0272155176876</v>
      </c>
      <c r="K5" s="46">
        <v>2746.0509212291145</v>
      </c>
      <c r="L5" s="46">
        <v>3124.1375591370111</v>
      </c>
      <c r="M5" s="46">
        <v>3569.3069679726809</v>
      </c>
      <c r="N5" s="46">
        <v>4064.9792476723292</v>
      </c>
      <c r="O5" s="46">
        <v>3983.9534985564469</v>
      </c>
      <c r="P5" s="46">
        <v>5311.3498206309805</v>
      </c>
      <c r="Q5" s="46">
        <v>4283.6490282123541</v>
      </c>
    </row>
    <row r="6" spans="1:17" x14ac:dyDescent="0.25">
      <c r="A6" s="294" t="s">
        <v>256</v>
      </c>
      <c r="B6" s="293">
        <v>2307.2020967192116</v>
      </c>
      <c r="C6" s="293">
        <v>1980.7946305069961</v>
      </c>
      <c r="D6" s="293">
        <v>1782.5688733560241</v>
      </c>
      <c r="E6" s="293">
        <v>1936.1971387882352</v>
      </c>
      <c r="F6" s="293">
        <v>1863.427671307187</v>
      </c>
      <c r="G6" s="293">
        <v>1898.3595574867384</v>
      </c>
      <c r="H6" s="293">
        <v>2821.7022836305409</v>
      </c>
      <c r="I6" s="293">
        <v>3401.2104071657031</v>
      </c>
      <c r="J6" s="293">
        <v>3267.7113699869178</v>
      </c>
      <c r="K6" s="293">
        <v>3772.8628340390474</v>
      </c>
      <c r="L6" s="293">
        <v>3319.4241802702613</v>
      </c>
      <c r="M6" s="293">
        <v>3757.9031159607061</v>
      </c>
      <c r="N6" s="293">
        <v>4388.3563779724855</v>
      </c>
      <c r="O6" s="293">
        <v>4318.2159053466157</v>
      </c>
      <c r="P6" s="293">
        <v>5639.1228230574898</v>
      </c>
      <c r="Q6" s="293">
        <v>4852.8685480956619</v>
      </c>
    </row>
    <row r="7" spans="1:17" x14ac:dyDescent="0.25">
      <c r="A7" s="292" t="s">
        <v>255</v>
      </c>
      <c r="B7" s="291"/>
      <c r="C7" s="291">
        <v>0</v>
      </c>
      <c r="D7" s="291">
        <v>0</v>
      </c>
      <c r="E7" s="291">
        <v>272.42377479256709</v>
      </c>
      <c r="F7" s="291">
        <v>0</v>
      </c>
      <c r="G7" s="291">
        <v>34.931886179551384</v>
      </c>
      <c r="H7" s="291">
        <v>923.34272614380257</v>
      </c>
      <c r="I7" s="291">
        <v>809.34318042147061</v>
      </c>
      <c r="J7" s="291">
        <v>249.30471535614464</v>
      </c>
      <c r="K7" s="291">
        <v>505.15146405212954</v>
      </c>
      <c r="L7" s="291">
        <v>243.94439006049441</v>
      </c>
      <c r="M7" s="291">
        <v>583.26091596114304</v>
      </c>
      <c r="N7" s="291">
        <v>630.45326201177932</v>
      </c>
      <c r="O7" s="291">
        <v>0</v>
      </c>
      <c r="P7" s="291">
        <v>1402.9382764563127</v>
      </c>
      <c r="Q7" s="291">
        <v>0</v>
      </c>
    </row>
    <row r="8" spans="1:17" x14ac:dyDescent="0.25">
      <c r="A8" s="290" t="s">
        <v>254</v>
      </c>
      <c r="B8" s="289"/>
      <c r="C8" s="289">
        <f>B6+C7-C6</f>
        <v>326.40746621221547</v>
      </c>
      <c r="D8" s="289">
        <f t="shared" ref="D8:Q8" si="0">C6+D7-D6</f>
        <v>198.22575715097196</v>
      </c>
      <c r="E8" s="289">
        <f t="shared" si="0"/>
        <v>118.79550936035616</v>
      </c>
      <c r="F8" s="289">
        <f t="shared" si="0"/>
        <v>72.769467481048196</v>
      </c>
      <c r="G8" s="289">
        <f t="shared" si="0"/>
        <v>0</v>
      </c>
      <c r="H8" s="289">
        <f t="shared" si="0"/>
        <v>0</v>
      </c>
      <c r="I8" s="289">
        <f t="shared" si="0"/>
        <v>229.83505688630839</v>
      </c>
      <c r="J8" s="289">
        <f t="shared" si="0"/>
        <v>382.80375253493003</v>
      </c>
      <c r="K8" s="289">
        <f t="shared" si="0"/>
        <v>0</v>
      </c>
      <c r="L8" s="289">
        <f t="shared" si="0"/>
        <v>697.38304382928027</v>
      </c>
      <c r="M8" s="289">
        <f t="shared" si="0"/>
        <v>144.78198027069811</v>
      </c>
      <c r="N8" s="289">
        <f t="shared" si="0"/>
        <v>0</v>
      </c>
      <c r="O8" s="289">
        <f t="shared" si="0"/>
        <v>70.140472625869734</v>
      </c>
      <c r="P8" s="289">
        <f t="shared" si="0"/>
        <v>82.031358745438411</v>
      </c>
      <c r="Q8" s="289">
        <f t="shared" si="0"/>
        <v>786.25427496182783</v>
      </c>
    </row>
    <row r="9" spans="1:17" x14ac:dyDescent="0.25">
      <c r="A9" s="288" t="s">
        <v>253</v>
      </c>
      <c r="B9" s="287">
        <f>B6-B5</f>
        <v>461.44041934384222</v>
      </c>
      <c r="C9" s="287">
        <f t="shared" ref="C9:Q9" si="1">C6-C5</f>
        <v>407.61768630961615</v>
      </c>
      <c r="D9" s="287">
        <f t="shared" si="1"/>
        <v>467.4337173839358</v>
      </c>
      <c r="E9" s="287">
        <f t="shared" si="1"/>
        <v>166.19845786430051</v>
      </c>
      <c r="F9" s="287">
        <f t="shared" si="1"/>
        <v>254.04522090821638</v>
      </c>
      <c r="G9" s="287">
        <f t="shared" si="1"/>
        <v>218.6291055291083</v>
      </c>
      <c r="H9" s="287">
        <f t="shared" si="1"/>
        <v>202.38275562215085</v>
      </c>
      <c r="I9" s="287">
        <f t="shared" si="1"/>
        <v>267.5829333719953</v>
      </c>
      <c r="J9" s="287">
        <f t="shared" si="1"/>
        <v>211.68415446923018</v>
      </c>
      <c r="K9" s="287">
        <f t="shared" si="1"/>
        <v>1026.8119128099329</v>
      </c>
      <c r="L9" s="287">
        <f t="shared" si="1"/>
        <v>195.28662113325026</v>
      </c>
      <c r="M9" s="287">
        <f t="shared" si="1"/>
        <v>188.59614798802522</v>
      </c>
      <c r="N9" s="287">
        <f t="shared" si="1"/>
        <v>323.3771303001563</v>
      </c>
      <c r="O9" s="287">
        <f t="shared" si="1"/>
        <v>334.26240679016882</v>
      </c>
      <c r="P9" s="287">
        <f t="shared" si="1"/>
        <v>327.77300242650927</v>
      </c>
      <c r="Q9" s="287">
        <f t="shared" si="1"/>
        <v>569.21951988330784</v>
      </c>
    </row>
    <row r="11" spans="1:17" x14ac:dyDescent="0.25">
      <c r="A11" s="31" t="s">
        <v>77</v>
      </c>
      <c r="B11" s="217"/>
      <c r="C11" s="217"/>
      <c r="D11" s="217"/>
      <c r="E11" s="217"/>
      <c r="F11" s="217"/>
      <c r="G11" s="217"/>
      <c r="H11" s="217"/>
      <c r="I11" s="217"/>
      <c r="J11" s="217"/>
      <c r="K11" s="217"/>
      <c r="L11" s="217"/>
      <c r="M11" s="217"/>
      <c r="N11" s="217"/>
      <c r="O11" s="217"/>
      <c r="P11" s="217"/>
      <c r="Q11" s="217"/>
    </row>
    <row r="12" spans="1:17" x14ac:dyDescent="0.25">
      <c r="A12" s="50" t="s">
        <v>69</v>
      </c>
      <c r="B12" s="38">
        <v>84.191512166632108</v>
      </c>
      <c r="C12" s="38">
        <v>70.788930000000008</v>
      </c>
      <c r="D12" s="38">
        <v>59.695900000000009</v>
      </c>
      <c r="E12" s="38">
        <v>78.702119999999994</v>
      </c>
      <c r="F12" s="38">
        <v>72.293409999999994</v>
      </c>
      <c r="G12" s="38">
        <v>75.235784968810478</v>
      </c>
      <c r="H12" s="38">
        <v>114.3048</v>
      </c>
      <c r="I12" s="38">
        <v>133.08832000000001</v>
      </c>
      <c r="J12" s="38">
        <v>129.18689000000001</v>
      </c>
      <c r="K12" s="38">
        <v>115.59455</v>
      </c>
      <c r="L12" s="38">
        <v>130.2421236119192</v>
      </c>
      <c r="M12" s="38">
        <v>144.94049345985175</v>
      </c>
      <c r="N12" s="38">
        <v>162.34424478716471</v>
      </c>
      <c r="O12" s="38">
        <v>159.5966442363146</v>
      </c>
      <c r="P12" s="38">
        <v>199.39508803897684</v>
      </c>
      <c r="Q12" s="38">
        <v>161.19535674696976</v>
      </c>
    </row>
    <row r="13" spans="1:17" x14ac:dyDescent="0.25">
      <c r="A13" s="55" t="s">
        <v>33</v>
      </c>
      <c r="B13" s="54">
        <v>4.2041472050073949</v>
      </c>
      <c r="C13" s="54">
        <v>6.8090099999999998</v>
      </c>
      <c r="D13" s="54">
        <v>4.3056099999999997</v>
      </c>
      <c r="E13" s="54">
        <v>4.50854</v>
      </c>
      <c r="F13" s="54">
        <v>4.6011499999999996</v>
      </c>
      <c r="G13" s="54">
        <v>3.5330076844645899</v>
      </c>
      <c r="H13" s="54">
        <v>1.5969899999999999</v>
      </c>
      <c r="I13" s="54">
        <v>1.5011399999999999</v>
      </c>
      <c r="J13" s="54">
        <v>0</v>
      </c>
      <c r="K13" s="54">
        <v>0</v>
      </c>
      <c r="L13" s="54">
        <v>0</v>
      </c>
      <c r="M13" s="54">
        <v>1.863112148813419</v>
      </c>
      <c r="N13" s="54">
        <v>1.3369788787828094</v>
      </c>
      <c r="O13" s="54">
        <v>1.5496738222322584</v>
      </c>
      <c r="P13" s="54">
        <v>1.0978569215920604</v>
      </c>
      <c r="Q13" s="54">
        <v>1.6007188498469749</v>
      </c>
    </row>
    <row r="14" spans="1:17" x14ac:dyDescent="0.25">
      <c r="A14" s="52" t="s">
        <v>32</v>
      </c>
      <c r="B14" s="51">
        <v>2.052777064290972</v>
      </c>
      <c r="C14" s="51">
        <v>1.0042800000000001</v>
      </c>
      <c r="D14" s="51">
        <v>0</v>
      </c>
      <c r="E14" s="51">
        <v>0</v>
      </c>
      <c r="F14" s="51">
        <v>0</v>
      </c>
      <c r="G14" s="51">
        <v>0</v>
      </c>
      <c r="H14" s="51">
        <v>1.0052300000000001</v>
      </c>
      <c r="I14" s="51">
        <v>0</v>
      </c>
      <c r="J14" s="51">
        <v>0</v>
      </c>
      <c r="K14" s="51">
        <v>2.0118100000000001</v>
      </c>
      <c r="L14" s="51">
        <v>3.1036139124157818</v>
      </c>
      <c r="M14" s="51">
        <v>4.1454738959049191</v>
      </c>
      <c r="N14" s="51">
        <v>5.1594590719418116</v>
      </c>
      <c r="O14" s="51">
        <v>5.161079736343428</v>
      </c>
      <c r="P14" s="51">
        <v>6.1501445984541192</v>
      </c>
      <c r="Q14" s="51">
        <v>2.0534337262837843</v>
      </c>
    </row>
    <row r="15" spans="1:17" x14ac:dyDescent="0.25">
      <c r="A15" s="53" t="s">
        <v>31</v>
      </c>
      <c r="B15" s="51">
        <v>0</v>
      </c>
      <c r="C15" s="51">
        <v>0</v>
      </c>
      <c r="D15" s="51">
        <v>0</v>
      </c>
      <c r="E15" s="51">
        <v>0</v>
      </c>
      <c r="F15" s="51">
        <v>0</v>
      </c>
      <c r="G15" s="51">
        <v>0</v>
      </c>
      <c r="H15" s="51">
        <v>0</v>
      </c>
      <c r="I15" s="51">
        <v>0</v>
      </c>
      <c r="J15" s="51">
        <v>0</v>
      </c>
      <c r="K15" s="51">
        <v>0</v>
      </c>
      <c r="L15" s="51">
        <v>0</v>
      </c>
      <c r="M15" s="51">
        <v>0</v>
      </c>
      <c r="N15" s="51">
        <v>0</v>
      </c>
      <c r="O15" s="51">
        <v>0</v>
      </c>
      <c r="P15" s="51">
        <v>0</v>
      </c>
      <c r="Q15" s="51">
        <v>0</v>
      </c>
    </row>
    <row r="16" spans="1:17" x14ac:dyDescent="0.25">
      <c r="A16" s="53" t="s">
        <v>30</v>
      </c>
      <c r="B16" s="51">
        <v>0</v>
      </c>
      <c r="C16" s="51">
        <v>0</v>
      </c>
      <c r="D16" s="51">
        <v>0</v>
      </c>
      <c r="E16" s="51">
        <v>0</v>
      </c>
      <c r="F16" s="51">
        <v>0</v>
      </c>
      <c r="G16" s="51">
        <v>0</v>
      </c>
      <c r="H16" s="51">
        <v>0</v>
      </c>
      <c r="I16" s="51">
        <v>0</v>
      </c>
      <c r="J16" s="51">
        <v>0</v>
      </c>
      <c r="K16" s="51">
        <v>0</v>
      </c>
      <c r="L16" s="51">
        <v>0</v>
      </c>
      <c r="M16" s="51">
        <v>0</v>
      </c>
      <c r="N16" s="51">
        <v>0</v>
      </c>
      <c r="O16" s="51">
        <v>0</v>
      </c>
      <c r="P16" s="51">
        <v>0</v>
      </c>
      <c r="Q16" s="51">
        <v>0</v>
      </c>
    </row>
    <row r="17" spans="1:17" x14ac:dyDescent="0.25">
      <c r="A17" s="53" t="s">
        <v>76</v>
      </c>
      <c r="B17" s="51">
        <v>1.0257519192926283</v>
      </c>
      <c r="C17" s="51">
        <v>1.0042800000000001</v>
      </c>
      <c r="D17" s="51">
        <v>0</v>
      </c>
      <c r="E17" s="51">
        <v>0</v>
      </c>
      <c r="F17" s="51">
        <v>0</v>
      </c>
      <c r="G17" s="51">
        <v>0</v>
      </c>
      <c r="H17" s="51">
        <v>1.0052300000000001</v>
      </c>
      <c r="I17" s="51">
        <v>0</v>
      </c>
      <c r="J17" s="51">
        <v>0</v>
      </c>
      <c r="K17" s="51">
        <v>2.0118100000000001</v>
      </c>
      <c r="L17" s="51">
        <v>2.0526825584492063</v>
      </c>
      <c r="M17" s="51">
        <v>2.0436115223775082</v>
      </c>
      <c r="N17" s="51">
        <v>2.0306110888491427</v>
      </c>
      <c r="O17" s="51">
        <v>2.0071306963879501</v>
      </c>
      <c r="P17" s="51">
        <v>2.9983977134126572</v>
      </c>
      <c r="Q17" s="51">
        <v>1.002530461854845</v>
      </c>
    </row>
    <row r="18" spans="1:17" x14ac:dyDescent="0.25">
      <c r="A18" s="53" t="s">
        <v>29</v>
      </c>
      <c r="B18" s="51">
        <v>0</v>
      </c>
      <c r="C18" s="51">
        <v>0</v>
      </c>
      <c r="D18" s="51">
        <v>0</v>
      </c>
      <c r="E18" s="51">
        <v>0</v>
      </c>
      <c r="F18" s="51">
        <v>0</v>
      </c>
      <c r="G18" s="51">
        <v>0</v>
      </c>
      <c r="H18" s="51">
        <v>0</v>
      </c>
      <c r="I18" s="51">
        <v>0</v>
      </c>
      <c r="J18" s="51">
        <v>0</v>
      </c>
      <c r="K18" s="51">
        <v>0</v>
      </c>
      <c r="L18" s="51">
        <v>0</v>
      </c>
      <c r="M18" s="51">
        <v>0</v>
      </c>
      <c r="N18" s="51">
        <v>0</v>
      </c>
      <c r="O18" s="51">
        <v>0</v>
      </c>
      <c r="P18" s="51">
        <v>0</v>
      </c>
      <c r="Q18" s="51">
        <v>0</v>
      </c>
    </row>
    <row r="19" spans="1:17" x14ac:dyDescent="0.25">
      <c r="A19" s="53" t="s">
        <v>28</v>
      </c>
      <c r="B19" s="51">
        <v>1.0270251449983436</v>
      </c>
      <c r="C19" s="51">
        <v>0</v>
      </c>
      <c r="D19" s="51">
        <v>0</v>
      </c>
      <c r="E19" s="51">
        <v>0</v>
      </c>
      <c r="F19" s="51">
        <v>0</v>
      </c>
      <c r="G19" s="51">
        <v>0</v>
      </c>
      <c r="H19" s="51">
        <v>0</v>
      </c>
      <c r="I19" s="51">
        <v>0</v>
      </c>
      <c r="J19" s="51">
        <v>0</v>
      </c>
      <c r="K19" s="51">
        <v>0</v>
      </c>
      <c r="L19" s="51">
        <v>1.0509313539665754</v>
      </c>
      <c r="M19" s="51">
        <v>2.1018623735274105</v>
      </c>
      <c r="N19" s="51">
        <v>3.128847983092669</v>
      </c>
      <c r="O19" s="51">
        <v>3.1539490399554779</v>
      </c>
      <c r="P19" s="51">
        <v>3.1517468850414616</v>
      </c>
      <c r="Q19" s="51">
        <v>1.0509032644289391</v>
      </c>
    </row>
    <row r="20" spans="1:17" x14ac:dyDescent="0.25">
      <c r="A20" s="52" t="s">
        <v>27</v>
      </c>
      <c r="B20" s="51">
        <v>52.18017011685204</v>
      </c>
      <c r="C20" s="51">
        <v>51.459099999999999</v>
      </c>
      <c r="D20" s="51">
        <v>40.86186</v>
      </c>
      <c r="E20" s="51">
        <v>55.168880000000001</v>
      </c>
      <c r="F20" s="51">
        <v>50.792769999999997</v>
      </c>
      <c r="G20" s="51">
        <v>48.756386033426679</v>
      </c>
      <c r="H20" s="51">
        <v>60.901449999999997</v>
      </c>
      <c r="I20" s="51">
        <v>67.942920000000001</v>
      </c>
      <c r="J20" s="51">
        <v>64.492239999999995</v>
      </c>
      <c r="K20" s="51">
        <v>57.288899999999998</v>
      </c>
      <c r="L20" s="51">
        <v>60.738572069273353</v>
      </c>
      <c r="M20" s="51">
        <v>59.377833599650394</v>
      </c>
      <c r="N20" s="51">
        <v>71.440824822640423</v>
      </c>
      <c r="O20" s="51">
        <v>68.358120708556442</v>
      </c>
      <c r="P20" s="51">
        <v>63.357081246788425</v>
      </c>
      <c r="Q20" s="51">
        <v>68.673906874405304</v>
      </c>
    </row>
    <row r="21" spans="1:17" x14ac:dyDescent="0.25">
      <c r="A21" s="53" t="s">
        <v>66</v>
      </c>
      <c r="B21" s="51">
        <v>52.18017011685204</v>
      </c>
      <c r="C21" s="51">
        <v>51.459099999999999</v>
      </c>
      <c r="D21" s="51">
        <v>40.86186</v>
      </c>
      <c r="E21" s="51">
        <v>55.168880000000001</v>
      </c>
      <c r="F21" s="51">
        <v>50.792769999999997</v>
      </c>
      <c r="G21" s="51">
        <v>48.756386033426679</v>
      </c>
      <c r="H21" s="51">
        <v>60.901449999999997</v>
      </c>
      <c r="I21" s="51">
        <v>67.942920000000001</v>
      </c>
      <c r="J21" s="51">
        <v>64.492239999999995</v>
      </c>
      <c r="K21" s="51">
        <v>57.288899999999998</v>
      </c>
      <c r="L21" s="51">
        <v>60.738572069273353</v>
      </c>
      <c r="M21" s="51">
        <v>59.377833599650394</v>
      </c>
      <c r="N21" s="51">
        <v>71.440824822640423</v>
      </c>
      <c r="O21" s="51">
        <v>68.358120708556442</v>
      </c>
      <c r="P21" s="51">
        <v>63.357081246788425</v>
      </c>
      <c r="Q21" s="51">
        <v>68.673906874405304</v>
      </c>
    </row>
    <row r="22" spans="1:17" x14ac:dyDescent="0.25">
      <c r="A22" s="53" t="s">
        <v>25</v>
      </c>
      <c r="B22" s="51">
        <v>0</v>
      </c>
      <c r="C22" s="51">
        <v>0</v>
      </c>
      <c r="D22" s="51">
        <v>0</v>
      </c>
      <c r="E22" s="51">
        <v>0</v>
      </c>
      <c r="F22" s="51">
        <v>0</v>
      </c>
      <c r="G22" s="51">
        <v>0</v>
      </c>
      <c r="H22" s="51">
        <v>0</v>
      </c>
      <c r="I22" s="51">
        <v>0</v>
      </c>
      <c r="J22" s="51">
        <v>0</v>
      </c>
      <c r="K22" s="51">
        <v>0</v>
      </c>
      <c r="L22" s="51">
        <v>0</v>
      </c>
      <c r="M22" s="51">
        <v>0</v>
      </c>
      <c r="N22" s="51">
        <v>0</v>
      </c>
      <c r="O22" s="51">
        <v>0</v>
      </c>
      <c r="P22" s="51">
        <v>0</v>
      </c>
      <c r="Q22" s="51">
        <v>0</v>
      </c>
    </row>
    <row r="23" spans="1:17" x14ac:dyDescent="0.25">
      <c r="A23" s="52" t="s">
        <v>24</v>
      </c>
      <c r="B23" s="51">
        <v>0</v>
      </c>
      <c r="C23" s="51">
        <v>0</v>
      </c>
      <c r="D23" s="51">
        <v>0</v>
      </c>
      <c r="E23" s="51">
        <v>0</v>
      </c>
      <c r="F23" s="51">
        <v>0</v>
      </c>
      <c r="G23" s="51">
        <v>0</v>
      </c>
      <c r="H23" s="51">
        <v>0</v>
      </c>
      <c r="I23" s="51">
        <v>0</v>
      </c>
      <c r="J23" s="51">
        <v>0</v>
      </c>
      <c r="K23" s="51">
        <v>0</v>
      </c>
      <c r="L23" s="51">
        <v>0</v>
      </c>
      <c r="M23" s="51">
        <v>4.7766839875282401E-2</v>
      </c>
      <c r="N23" s="51">
        <v>9.5537871236318572E-2</v>
      </c>
      <c r="O23" s="51">
        <v>0.11943027388795889</v>
      </c>
      <c r="P23" s="51">
        <v>7.1670991019862185E-2</v>
      </c>
      <c r="Q23" s="51">
        <v>4.7778263871489798E-2</v>
      </c>
    </row>
    <row r="24" spans="1:17" x14ac:dyDescent="0.25">
      <c r="A24" s="53" t="s">
        <v>23</v>
      </c>
      <c r="B24" s="51">
        <v>0</v>
      </c>
      <c r="C24" s="51">
        <v>0</v>
      </c>
      <c r="D24" s="51">
        <v>0</v>
      </c>
      <c r="E24" s="51">
        <v>0</v>
      </c>
      <c r="F24" s="51">
        <v>0</v>
      </c>
      <c r="G24" s="51">
        <v>0</v>
      </c>
      <c r="H24" s="51">
        <v>0</v>
      </c>
      <c r="I24" s="51">
        <v>0</v>
      </c>
      <c r="J24" s="51">
        <v>0</v>
      </c>
      <c r="K24" s="51">
        <v>0</v>
      </c>
      <c r="L24" s="51">
        <v>0</v>
      </c>
      <c r="M24" s="51">
        <v>4.7766839875282401E-2</v>
      </c>
      <c r="N24" s="51">
        <v>9.5537871236318572E-2</v>
      </c>
      <c r="O24" s="51">
        <v>0.11943027388795889</v>
      </c>
      <c r="P24" s="51">
        <v>7.1670991019862185E-2</v>
      </c>
      <c r="Q24" s="51">
        <v>4.7778263871489798E-2</v>
      </c>
    </row>
    <row r="25" spans="1:17" x14ac:dyDescent="0.25">
      <c r="A25" s="53" t="s">
        <v>74</v>
      </c>
      <c r="B25" s="51">
        <v>0</v>
      </c>
      <c r="C25" s="51">
        <v>0</v>
      </c>
      <c r="D25" s="51">
        <v>0</v>
      </c>
      <c r="E25" s="51">
        <v>0</v>
      </c>
      <c r="F25" s="51">
        <v>0</v>
      </c>
      <c r="G25" s="51">
        <v>0</v>
      </c>
      <c r="H25" s="51">
        <v>0</v>
      </c>
      <c r="I25" s="51">
        <v>0</v>
      </c>
      <c r="J25" s="51">
        <v>0</v>
      </c>
      <c r="K25" s="51">
        <v>0</v>
      </c>
      <c r="L25" s="51">
        <v>0</v>
      </c>
      <c r="M25" s="51">
        <v>0</v>
      </c>
      <c r="N25" s="51">
        <v>0</v>
      </c>
      <c r="O25" s="51">
        <v>0</v>
      </c>
      <c r="P25" s="51">
        <v>0</v>
      </c>
      <c r="Q25" s="51">
        <v>0</v>
      </c>
    </row>
    <row r="26" spans="1:17" x14ac:dyDescent="0.25">
      <c r="A26" s="53" t="s">
        <v>73</v>
      </c>
      <c r="B26" s="51">
        <v>0</v>
      </c>
      <c r="C26" s="51">
        <v>0</v>
      </c>
      <c r="D26" s="51">
        <v>0</v>
      </c>
      <c r="E26" s="51">
        <v>0</v>
      </c>
      <c r="F26" s="51">
        <v>0</v>
      </c>
      <c r="G26" s="51">
        <v>0</v>
      </c>
      <c r="H26" s="51">
        <v>0</v>
      </c>
      <c r="I26" s="51">
        <v>0</v>
      </c>
      <c r="J26" s="51">
        <v>0</v>
      </c>
      <c r="K26" s="51">
        <v>0</v>
      </c>
      <c r="L26" s="51">
        <v>0</v>
      </c>
      <c r="M26" s="51">
        <v>0</v>
      </c>
      <c r="N26" s="51">
        <v>0</v>
      </c>
      <c r="O26" s="51">
        <v>0</v>
      </c>
      <c r="P26" s="51">
        <v>0</v>
      </c>
      <c r="Q26" s="51">
        <v>0</v>
      </c>
    </row>
    <row r="27" spans="1:17" x14ac:dyDescent="0.25">
      <c r="A27" s="53" t="s">
        <v>72</v>
      </c>
      <c r="B27" s="51">
        <v>0</v>
      </c>
      <c r="C27" s="51">
        <v>0</v>
      </c>
      <c r="D27" s="51">
        <v>0</v>
      </c>
      <c r="E27" s="51">
        <v>0</v>
      </c>
      <c r="F27" s="51">
        <v>0</v>
      </c>
      <c r="G27" s="51">
        <v>0</v>
      </c>
      <c r="H27" s="51">
        <v>0</v>
      </c>
      <c r="I27" s="51">
        <v>0</v>
      </c>
      <c r="J27" s="51">
        <v>0</v>
      </c>
      <c r="K27" s="51">
        <v>0</v>
      </c>
      <c r="L27" s="51">
        <v>0</v>
      </c>
      <c r="M27" s="51">
        <v>0</v>
      </c>
      <c r="N27" s="51">
        <v>0</v>
      </c>
      <c r="O27" s="51">
        <v>0</v>
      </c>
      <c r="P27" s="51">
        <v>0</v>
      </c>
      <c r="Q27" s="51">
        <v>0</v>
      </c>
    </row>
    <row r="28" spans="1:17" x14ac:dyDescent="0.25">
      <c r="A28" s="53" t="s">
        <v>71</v>
      </c>
      <c r="B28" s="51">
        <v>0</v>
      </c>
      <c r="C28" s="51">
        <v>0</v>
      </c>
      <c r="D28" s="51">
        <v>0</v>
      </c>
      <c r="E28" s="51">
        <v>0</v>
      </c>
      <c r="F28" s="51">
        <v>0</v>
      </c>
      <c r="G28" s="51">
        <v>0</v>
      </c>
      <c r="H28" s="51">
        <v>0</v>
      </c>
      <c r="I28" s="51">
        <v>0</v>
      </c>
      <c r="J28" s="51">
        <v>0</v>
      </c>
      <c r="K28" s="51">
        <v>0</v>
      </c>
      <c r="L28" s="51">
        <v>0</v>
      </c>
      <c r="M28" s="51">
        <v>0</v>
      </c>
      <c r="N28" s="51">
        <v>0</v>
      </c>
      <c r="O28" s="51">
        <v>0</v>
      </c>
      <c r="P28" s="51">
        <v>0</v>
      </c>
      <c r="Q28" s="51">
        <v>0</v>
      </c>
    </row>
    <row r="29" spans="1:17" x14ac:dyDescent="0.25">
      <c r="A29" s="52" t="s">
        <v>22</v>
      </c>
      <c r="B29" s="51">
        <v>4.3480438981423379</v>
      </c>
      <c r="C29" s="51">
        <v>2.00224</v>
      </c>
      <c r="D29" s="51">
        <v>1.3076300000000001</v>
      </c>
      <c r="E29" s="51">
        <v>3.8045900000000001</v>
      </c>
      <c r="F29" s="51">
        <v>0</v>
      </c>
      <c r="G29" s="51">
        <v>2.9130419873992146</v>
      </c>
      <c r="H29" s="51">
        <v>2.3962400000000001</v>
      </c>
      <c r="I29" s="51">
        <v>2.2012100000000001</v>
      </c>
      <c r="J29" s="51">
        <v>0.59999000000000002</v>
      </c>
      <c r="K29" s="51">
        <v>1.9995799999999999</v>
      </c>
      <c r="L29" s="51">
        <v>3.033296803021166</v>
      </c>
      <c r="M29" s="51">
        <v>6.591724675925998</v>
      </c>
      <c r="N29" s="51">
        <v>3.5826794617226474</v>
      </c>
      <c r="O29" s="51">
        <v>3.1526422846612987</v>
      </c>
      <c r="P29" s="51">
        <v>3.2490148849709004</v>
      </c>
      <c r="Q29" s="51">
        <v>5.4942430837741236</v>
      </c>
    </row>
    <row r="30" spans="1:17" x14ac:dyDescent="0.25">
      <c r="A30" s="63" t="s">
        <v>21</v>
      </c>
      <c r="B30" s="62">
        <v>21.40637388233937</v>
      </c>
      <c r="C30" s="62">
        <v>9.5143000000000004</v>
      </c>
      <c r="D30" s="62">
        <v>13.220800000000001</v>
      </c>
      <c r="E30" s="62">
        <v>15.22011</v>
      </c>
      <c r="F30" s="62">
        <v>16.89949</v>
      </c>
      <c r="G30" s="62">
        <v>20.033349263519998</v>
      </c>
      <c r="H30" s="62">
        <v>48.404890000000002</v>
      </c>
      <c r="I30" s="62">
        <v>61.443049999999999</v>
      </c>
      <c r="J30" s="62">
        <v>64.094660000000005</v>
      </c>
      <c r="K30" s="62">
        <v>54.294260000000001</v>
      </c>
      <c r="L30" s="62">
        <v>63.36664082720889</v>
      </c>
      <c r="M30" s="62">
        <v>72.91458229968174</v>
      </c>
      <c r="N30" s="62">
        <v>80.728764680840712</v>
      </c>
      <c r="O30" s="62">
        <v>81.255697410633232</v>
      </c>
      <c r="P30" s="62">
        <v>125.46931939615149</v>
      </c>
      <c r="Q30" s="62">
        <v>83.325275948788075</v>
      </c>
    </row>
    <row r="32" spans="1:17" x14ac:dyDescent="0.25">
      <c r="A32" s="31" t="s">
        <v>63</v>
      </c>
      <c r="B32" s="70">
        <v>146.78144193672782</v>
      </c>
      <c r="C32" s="70">
        <v>152.62966973577602</v>
      </c>
      <c r="D32" s="70">
        <v>114.35920376140801</v>
      </c>
      <c r="E32" s="70">
        <v>148.82153129654404</v>
      </c>
      <c r="F32" s="70">
        <v>138.93436034931602</v>
      </c>
      <c r="G32" s="70">
        <v>129.45866252115474</v>
      </c>
      <c r="H32" s="70">
        <v>152.91679403210401</v>
      </c>
      <c r="I32" s="70">
        <v>165.93179987433604</v>
      </c>
      <c r="J32" s="70">
        <v>151.479037952352</v>
      </c>
      <c r="K32" s="70">
        <v>140.80134758374803</v>
      </c>
      <c r="L32" s="70">
        <v>152.079950494701</v>
      </c>
      <c r="M32" s="70">
        <v>159.78342195328409</v>
      </c>
      <c r="N32" s="70">
        <v>188.83148715982693</v>
      </c>
      <c r="O32" s="70">
        <v>182.49024757852851</v>
      </c>
      <c r="P32" s="70">
        <v>171.90218440831353</v>
      </c>
      <c r="Q32" s="70">
        <v>174.22923909080848</v>
      </c>
    </row>
    <row r="34" spans="1:17" x14ac:dyDescent="0.25">
      <c r="A34" s="184" t="s">
        <v>252</v>
      </c>
      <c r="B34" s="190">
        <f t="shared" ref="B34:Q34" si="2">IF(B$12=0,"",B$12/B$3*1000)</f>
        <v>109.30238422359008</v>
      </c>
      <c r="C34" s="190">
        <f t="shared" si="2"/>
        <v>87.600700968813555</v>
      </c>
      <c r="D34" s="190">
        <f t="shared" si="2"/>
        <v>71.674703912051456</v>
      </c>
      <c r="E34" s="190">
        <f t="shared" si="2"/>
        <v>66.806896239015813</v>
      </c>
      <c r="F34" s="190">
        <f t="shared" si="2"/>
        <v>61.414727533571082</v>
      </c>
      <c r="G34" s="190">
        <f t="shared" si="2"/>
        <v>67.416067566921811</v>
      </c>
      <c r="H34" s="190">
        <f t="shared" si="2"/>
        <v>91.05760460273973</v>
      </c>
      <c r="I34" s="190">
        <f t="shared" si="2"/>
        <v>72.728911299211617</v>
      </c>
      <c r="J34" s="190">
        <f t="shared" si="2"/>
        <v>62.670786541118837</v>
      </c>
      <c r="K34" s="190">
        <f t="shared" si="2"/>
        <v>82.087472719423431</v>
      </c>
      <c r="L34" s="190">
        <f t="shared" si="2"/>
        <v>62.502218836701786</v>
      </c>
      <c r="M34" s="190">
        <f t="shared" si="2"/>
        <v>60.51154063502171</v>
      </c>
      <c r="N34" s="190">
        <f t="shared" si="2"/>
        <v>68.081272236150483</v>
      </c>
      <c r="O34" s="190">
        <f t="shared" si="2"/>
        <v>65.474055680285986</v>
      </c>
      <c r="P34" s="190">
        <f t="shared" si="2"/>
        <v>69.878592074891117</v>
      </c>
      <c r="Q34" s="190">
        <f t="shared" si="2"/>
        <v>54.357897862893033</v>
      </c>
    </row>
    <row r="35" spans="1:17" x14ac:dyDescent="0.25">
      <c r="A35" s="286" t="s">
        <v>251</v>
      </c>
      <c r="B35" s="285">
        <f t="shared" ref="B35:Q35" si="3">IF(B$12=0,"",B$12/B$5*1000)</f>
        <v>45.613425177594159</v>
      </c>
      <c r="C35" s="285">
        <f t="shared" si="3"/>
        <v>44.997436722616001</v>
      </c>
      <c r="D35" s="285">
        <f t="shared" si="3"/>
        <v>45.391456329730232</v>
      </c>
      <c r="E35" s="285">
        <f t="shared" si="3"/>
        <v>44.464507713032695</v>
      </c>
      <c r="F35" s="285">
        <f t="shared" si="3"/>
        <v>44.919969136036151</v>
      </c>
      <c r="G35" s="285">
        <f t="shared" si="3"/>
        <v>44.790391744775157</v>
      </c>
      <c r="H35" s="285">
        <f t="shared" si="3"/>
        <v>43.639120305002315</v>
      </c>
      <c r="I35" s="285">
        <f t="shared" si="3"/>
        <v>42.471008795080998</v>
      </c>
      <c r="J35" s="285">
        <f t="shared" si="3"/>
        <v>42.272820524641794</v>
      </c>
      <c r="K35" s="285">
        <f t="shared" si="3"/>
        <v>42.094831201549837</v>
      </c>
      <c r="L35" s="285">
        <f t="shared" si="3"/>
        <v>41.688984926738094</v>
      </c>
      <c r="M35" s="285">
        <f t="shared" si="3"/>
        <v>40.607460989037889</v>
      </c>
      <c r="N35" s="285">
        <f t="shared" si="3"/>
        <v>39.937287473269528</v>
      </c>
      <c r="O35" s="285">
        <f t="shared" si="3"/>
        <v>40.059866234418436</v>
      </c>
      <c r="P35" s="285">
        <f t="shared" si="3"/>
        <v>37.541320901979113</v>
      </c>
      <c r="Q35" s="285">
        <f t="shared" si="3"/>
        <v>37.630383741835068</v>
      </c>
    </row>
    <row r="36" spans="1:17" x14ac:dyDescent="0.25">
      <c r="A36" s="286" t="s">
        <v>250</v>
      </c>
      <c r="B36" s="285">
        <f>IF(TRE_ued!B$5=0,"",TRE_ued!B$5/B$5*1000)</f>
        <v>17.035318416505646</v>
      </c>
      <c r="C36" s="285">
        <f>IF(TRE_ued!C$5=0,"",TRE_ued!C$5/C$5*1000)</f>
        <v>17.035318416505646</v>
      </c>
      <c r="D36" s="285">
        <f>IF(TRE_ued!D$5=0,"",TRE_ued!D$5/D$5*1000)</f>
        <v>17.035318416505646</v>
      </c>
      <c r="E36" s="285">
        <f>IF(TRE_ued!E$5=0,"",TRE_ued!E$5/E$5*1000)</f>
        <v>17.035318416505646</v>
      </c>
      <c r="F36" s="285">
        <f>IF(TRE_ued!F$5=0,"",TRE_ued!F$5/F$5*1000)</f>
        <v>17.035318416505646</v>
      </c>
      <c r="G36" s="285">
        <f>IF(TRE_ued!G$5=0,"",TRE_ued!G$5/G$5*1000)</f>
        <v>17.035318416505646</v>
      </c>
      <c r="H36" s="285">
        <f>IF(TRE_ued!H$5=0,"",TRE_ued!H$5/H$5*1000)</f>
        <v>17.035318416505646</v>
      </c>
      <c r="I36" s="285">
        <f>IF(TRE_ued!I$5=0,"",TRE_ued!I$5/I$5*1000)</f>
        <v>17.035318416505646</v>
      </c>
      <c r="J36" s="285">
        <f>IF(TRE_ued!J$5=0,"",TRE_ued!J$5/J$5*1000)</f>
        <v>17.035318416505646</v>
      </c>
      <c r="K36" s="285">
        <f>IF(TRE_ued!K$5=0,"",TRE_ued!K$5/K$5*1000)</f>
        <v>17.035318416505646</v>
      </c>
      <c r="L36" s="285">
        <f>IF(TRE_ued!L$5=0,"",TRE_ued!L$5/L$5*1000)</f>
        <v>17.035318416505646</v>
      </c>
      <c r="M36" s="285">
        <f>IF(TRE_ued!M$5=0,"",TRE_ued!M$5/M$5*1000)</f>
        <v>17.035318416505643</v>
      </c>
      <c r="N36" s="285">
        <f>IF(TRE_ued!N$5=0,"",TRE_ued!N$5/N$5*1000)</f>
        <v>17.035318416505643</v>
      </c>
      <c r="O36" s="285">
        <f>IF(TRE_ued!O$5=0,"",TRE_ued!O$5/O$5*1000)</f>
        <v>17.035318416505646</v>
      </c>
      <c r="P36" s="285">
        <f>IF(TRE_ued!P$5=0,"",TRE_ued!P$5/P$5*1000)</f>
        <v>17.035318416505646</v>
      </c>
      <c r="Q36" s="285">
        <f>IF(TRE_ued!Q$5=0,"",TRE_ued!Q$5/Q$5*1000)</f>
        <v>17.035318416505646</v>
      </c>
    </row>
    <row r="37" spans="1:17" x14ac:dyDescent="0.25">
      <c r="A37" s="284" t="s">
        <v>60</v>
      </c>
      <c r="B37" s="283">
        <f t="shared" ref="B37:Q37" si="4">IF(B$12=0,"",B$32/B$12)</f>
        <v>1.743423275807394</v>
      </c>
      <c r="C37" s="283">
        <f t="shared" si="4"/>
        <v>2.156123418390079</v>
      </c>
      <c r="D37" s="283">
        <f t="shared" si="4"/>
        <v>1.915696115837235</v>
      </c>
      <c r="E37" s="283">
        <f t="shared" si="4"/>
        <v>1.8909469185397298</v>
      </c>
      <c r="F37" s="283">
        <f t="shared" si="4"/>
        <v>1.9218122419362433</v>
      </c>
      <c r="G37" s="283">
        <f t="shared" si="4"/>
        <v>1.7207059456457154</v>
      </c>
      <c r="H37" s="283">
        <f t="shared" si="4"/>
        <v>1.337798535425494</v>
      </c>
      <c r="I37" s="283">
        <f t="shared" si="4"/>
        <v>1.2467795812159626</v>
      </c>
      <c r="J37" s="283">
        <f t="shared" si="4"/>
        <v>1.1725573543286938</v>
      </c>
      <c r="K37" s="283">
        <f t="shared" si="4"/>
        <v>1.2180621628247008</v>
      </c>
      <c r="L37" s="283">
        <f t="shared" si="4"/>
        <v>1.1676709982697433</v>
      </c>
      <c r="M37" s="283">
        <f t="shared" si="4"/>
        <v>1.1024070509153041</v>
      </c>
      <c r="N37" s="283">
        <f t="shared" si="4"/>
        <v>1.1631547974329939</v>
      </c>
      <c r="O37" s="283">
        <f t="shared" si="4"/>
        <v>1.1434466460855868</v>
      </c>
      <c r="P37" s="283">
        <f t="shared" si="4"/>
        <v>0.86211845085527328</v>
      </c>
      <c r="Q37" s="283">
        <f t="shared" si="4"/>
        <v>1.0808576785763013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>
    <tabColor theme="6" tint="-0.249977111117893"/>
    <pageSetUpPr fitToPage="1"/>
  </sheetPr>
  <dimension ref="A1:Q82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17" width="9.7109375" style="14" customWidth="1"/>
    <col min="18" max="16384" width="9.140625" style="13"/>
  </cols>
  <sheetData>
    <row r="1" spans="1:17" ht="12.75" x14ac:dyDescent="0.25">
      <c r="A1" s="12" t="s">
        <v>380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3" spans="1:17" ht="12.75" x14ac:dyDescent="0.25">
      <c r="A3" s="98" t="str">
        <f>FBT_fec!$A$3</f>
        <v>Detailed split of energy consumption (ktoe)</v>
      </c>
      <c r="B3" s="197"/>
      <c r="C3" s="197"/>
      <c r="D3" s="197"/>
      <c r="E3" s="197"/>
      <c r="F3" s="197"/>
      <c r="G3" s="197"/>
      <c r="H3" s="197"/>
      <c r="I3" s="197"/>
      <c r="J3" s="197"/>
      <c r="K3" s="197"/>
      <c r="L3" s="197"/>
      <c r="M3" s="197"/>
      <c r="N3" s="197"/>
      <c r="O3" s="197"/>
      <c r="P3" s="197"/>
      <c r="Q3" s="197"/>
    </row>
    <row r="5" spans="1:17" ht="12.75" x14ac:dyDescent="0.25">
      <c r="A5" s="97" t="s">
        <v>7</v>
      </c>
      <c r="B5" s="96">
        <v>84.191512166632094</v>
      </c>
      <c r="C5" s="96">
        <v>70.788930000000036</v>
      </c>
      <c r="D5" s="96">
        <v>59.695900000000023</v>
      </c>
      <c r="E5" s="96">
        <v>78.702119999999979</v>
      </c>
      <c r="F5" s="96">
        <v>72.293409999999994</v>
      </c>
      <c r="G5" s="96">
        <v>75.235784968810464</v>
      </c>
      <c r="H5" s="96">
        <v>114.30480000000003</v>
      </c>
      <c r="I5" s="96">
        <v>133.08832000000001</v>
      </c>
      <c r="J5" s="96">
        <v>129.18689000000001</v>
      </c>
      <c r="K5" s="96">
        <v>115.59455</v>
      </c>
      <c r="L5" s="96">
        <v>130.2421236119192</v>
      </c>
      <c r="M5" s="96">
        <v>144.94049345985175</v>
      </c>
      <c r="N5" s="96">
        <v>162.34424478716471</v>
      </c>
      <c r="O5" s="96">
        <v>159.5966442363146</v>
      </c>
      <c r="P5" s="96">
        <v>199.39508803897684</v>
      </c>
      <c r="Q5" s="96">
        <v>161.19535674696974</v>
      </c>
    </row>
    <row r="6" spans="1:17" x14ac:dyDescent="0.25">
      <c r="A6" s="132" t="s">
        <v>83</v>
      </c>
      <c r="B6" s="160">
        <v>0.99703882386480225</v>
      </c>
      <c r="C6" s="160">
        <v>0.83831861067131119</v>
      </c>
      <c r="D6" s="160">
        <v>0.70694929208244184</v>
      </c>
      <c r="E6" s="160">
        <v>0.93203064229515553</v>
      </c>
      <c r="F6" s="160">
        <v>0.85613543010032023</v>
      </c>
      <c r="G6" s="160">
        <v>0.89098053506132546</v>
      </c>
      <c r="H6" s="160">
        <v>1.3536557358482757</v>
      </c>
      <c r="I6" s="160">
        <v>1.576099759086327</v>
      </c>
      <c r="J6" s="160">
        <v>1.5298970353379759</v>
      </c>
      <c r="K6" s="160">
        <v>1.3689296131072386</v>
      </c>
      <c r="L6" s="160">
        <v>1.5423936499283895</v>
      </c>
      <c r="M6" s="160">
        <v>1.7164592416819575</v>
      </c>
      <c r="N6" s="160">
        <v>1.9225633406305076</v>
      </c>
      <c r="O6" s="160">
        <v>1.890024853659898</v>
      </c>
      <c r="P6" s="160">
        <v>2.3613383219596455</v>
      </c>
      <c r="Q6" s="160">
        <v>1.9089576225376772</v>
      </c>
    </row>
    <row r="7" spans="1:17" x14ac:dyDescent="0.25">
      <c r="A7" s="76" t="s">
        <v>82</v>
      </c>
      <c r="B7" s="159">
        <v>1.8997744456514121</v>
      </c>
      <c r="C7" s="159">
        <v>1.097346297603462</v>
      </c>
      <c r="D7" s="159">
        <v>1.3470330014467871</v>
      </c>
      <c r="E7" s="159">
        <v>1.7759067695407087</v>
      </c>
      <c r="F7" s="159">
        <v>1.6312947632437598</v>
      </c>
      <c r="G7" s="159">
        <v>1.697689208852565</v>
      </c>
      <c r="H7" s="159">
        <v>2.5792782724403969</v>
      </c>
      <c r="I7" s="159">
        <v>3.0031268336202395</v>
      </c>
      <c r="J7" s="159">
        <v>2.915091391272699</v>
      </c>
      <c r="K7" s="159">
        <v>2.6083813735514614</v>
      </c>
      <c r="L7" s="159">
        <v>2.9389026496588033</v>
      </c>
      <c r="M7" s="159">
        <v>3.2705701385924746</v>
      </c>
      <c r="N7" s="159">
        <v>3.6632843348247763</v>
      </c>
      <c r="O7" s="159">
        <v>3.6012849577019175</v>
      </c>
      <c r="P7" s="159">
        <v>4.499333520641942</v>
      </c>
      <c r="Q7" s="159">
        <v>3.6373597720807669</v>
      </c>
    </row>
    <row r="8" spans="1:17" x14ac:dyDescent="0.25">
      <c r="A8" s="76" t="s">
        <v>81</v>
      </c>
      <c r="B8" s="159">
        <v>3.5924037365013071</v>
      </c>
      <c r="C8" s="159">
        <v>2.0205232106012465</v>
      </c>
      <c r="D8" s="159">
        <v>2.5471899565049361</v>
      </c>
      <c r="E8" s="159">
        <v>3.3581745081261225</v>
      </c>
      <c r="F8" s="159">
        <v>3.0847185128877102</v>
      </c>
      <c r="G8" s="159">
        <v>3.2102679722111409</v>
      </c>
      <c r="H8" s="159">
        <v>4.8773205285506265</v>
      </c>
      <c r="I8" s="159">
        <v>5.6788025983713277</v>
      </c>
      <c r="J8" s="159">
        <v>5.512330808650308</v>
      </c>
      <c r="K8" s="159">
        <v>4.932353424384381</v>
      </c>
      <c r="L8" s="159">
        <v>5.5573570241533323</v>
      </c>
      <c r="M8" s="159">
        <v>6.184528070299697</v>
      </c>
      <c r="N8" s="159">
        <v>6.9271361989390341</v>
      </c>
      <c r="O8" s="159">
        <v>6.809897652780708</v>
      </c>
      <c r="P8" s="159">
        <v>8.5080745181712505</v>
      </c>
      <c r="Q8" s="159">
        <v>6.878113802474064</v>
      </c>
    </row>
    <row r="9" spans="1:17" x14ac:dyDescent="0.25">
      <c r="A9" s="76" t="s">
        <v>80</v>
      </c>
      <c r="B9" s="159">
        <v>1.3355646820347815</v>
      </c>
      <c r="C9" s="159">
        <v>1.1229539932708683</v>
      </c>
      <c r="D9" s="159">
        <v>0.94698068309407168</v>
      </c>
      <c r="E9" s="159">
        <v>1.2484841900122385</v>
      </c>
      <c r="F9" s="159">
        <v>1.1468201800291105</v>
      </c>
      <c r="G9" s="159">
        <v>1.1934962877330408</v>
      </c>
      <c r="H9" s="159">
        <v>1.8132641870703219</v>
      </c>
      <c r="I9" s="159">
        <v>2.111234912036545</v>
      </c>
      <c r="J9" s="159">
        <v>2.0493449188134978</v>
      </c>
      <c r="K9" s="159">
        <v>1.833724023273823</v>
      </c>
      <c r="L9" s="159">
        <v>2.0660845248272954</v>
      </c>
      <c r="M9" s="159">
        <v>2.2992508280234025</v>
      </c>
      <c r="N9" s="159">
        <v>2.5753337134533596</v>
      </c>
      <c r="O9" s="159">
        <v>2.5317473926756566</v>
      </c>
      <c r="P9" s="159">
        <v>3.1630865214655079</v>
      </c>
      <c r="Q9" s="159">
        <v>2.557108428616337</v>
      </c>
    </row>
    <row r="10" spans="1:17" x14ac:dyDescent="0.25">
      <c r="A10" s="129" t="s">
        <v>79</v>
      </c>
      <c r="B10" s="158">
        <v>3.0467327235298103</v>
      </c>
      <c r="C10" s="158">
        <v>2.5617184433960114</v>
      </c>
      <c r="D10" s="158">
        <v>2.1602825191046668</v>
      </c>
      <c r="E10" s="158">
        <v>2.8480819294537438</v>
      </c>
      <c r="F10" s="158">
        <v>2.61616274935911</v>
      </c>
      <c r="G10" s="158">
        <v>2.7226417740454352</v>
      </c>
      <c r="H10" s="158">
        <v>4.1364760609984117</v>
      </c>
      <c r="I10" s="158">
        <v>4.8162163765519574</v>
      </c>
      <c r="J10" s="158">
        <v>4.6750309512796937</v>
      </c>
      <c r="K10" s="158">
        <v>4.1831496914992545</v>
      </c>
      <c r="L10" s="158">
        <v>4.7132178740901498</v>
      </c>
      <c r="M10" s="158">
        <v>5.245124277072998</v>
      </c>
      <c r="N10" s="158">
        <v>5.8749333554056609</v>
      </c>
      <c r="O10" s="158">
        <v>5.7755028511418196</v>
      </c>
      <c r="P10" s="158">
        <v>7.2157337955527536</v>
      </c>
      <c r="Q10" s="158">
        <v>5.8333572547079324</v>
      </c>
    </row>
    <row r="11" spans="1:17" x14ac:dyDescent="0.25">
      <c r="A11" s="92" t="s">
        <v>125</v>
      </c>
      <c r="B11" s="91">
        <v>0.60934654470596206</v>
      </c>
      <c r="C11" s="91">
        <v>0.51234368867920221</v>
      </c>
      <c r="D11" s="91">
        <v>0</v>
      </c>
      <c r="E11" s="91">
        <v>0</v>
      </c>
      <c r="F11" s="91">
        <v>0</v>
      </c>
      <c r="G11" s="91">
        <v>0</v>
      </c>
      <c r="H11" s="91">
        <v>0.72306741415671971</v>
      </c>
      <c r="I11" s="91">
        <v>0</v>
      </c>
      <c r="J11" s="91">
        <v>0</v>
      </c>
      <c r="K11" s="91">
        <v>0.83662993829985099</v>
      </c>
      <c r="L11" s="91">
        <v>0.94264357481802996</v>
      </c>
      <c r="M11" s="91">
        <v>1.0490248554145996</v>
      </c>
      <c r="N11" s="91">
        <v>1.1749866710811323</v>
      </c>
      <c r="O11" s="91">
        <v>1.1551005702283639</v>
      </c>
      <c r="P11" s="91">
        <v>1.4431467591105509</v>
      </c>
      <c r="Q11" s="91">
        <v>0.92687977333696214</v>
      </c>
    </row>
    <row r="12" spans="1:17" x14ac:dyDescent="0.25">
      <c r="A12" s="92" t="s">
        <v>26</v>
      </c>
      <c r="B12" s="91">
        <v>0.91401981705894308</v>
      </c>
      <c r="C12" s="91">
        <v>0.76851553301880327</v>
      </c>
      <c r="D12" s="91">
        <v>0.64808475573140001</v>
      </c>
      <c r="E12" s="91">
        <v>0.85442457883612311</v>
      </c>
      <c r="F12" s="91">
        <v>0.78484882480773299</v>
      </c>
      <c r="G12" s="91">
        <v>0.81679253221363057</v>
      </c>
      <c r="H12" s="91">
        <v>1.2409428182995235</v>
      </c>
      <c r="I12" s="91">
        <v>1.4448649129655873</v>
      </c>
      <c r="J12" s="91">
        <v>1.4025092853839081</v>
      </c>
      <c r="K12" s="91">
        <v>1.2549449074497763</v>
      </c>
      <c r="L12" s="91">
        <v>1.4139653622270449</v>
      </c>
      <c r="M12" s="91">
        <v>1.5735372831218994</v>
      </c>
      <c r="N12" s="91">
        <v>1.7624800066216981</v>
      </c>
      <c r="O12" s="91">
        <v>1.7326508553425459</v>
      </c>
      <c r="P12" s="91">
        <v>2.1647201386658259</v>
      </c>
      <c r="Q12" s="91">
        <v>1.7500071764123797</v>
      </c>
    </row>
    <row r="13" spans="1:17" x14ac:dyDescent="0.25">
      <c r="A13" s="92" t="s">
        <v>126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2" t="s">
        <v>21</v>
      </c>
      <c r="B14" s="157">
        <v>1.5233663617649051</v>
      </c>
      <c r="C14" s="157">
        <v>1.2808592216980057</v>
      </c>
      <c r="D14" s="157">
        <v>1.5121977633732668</v>
      </c>
      <c r="E14" s="157">
        <v>1.9936573506176207</v>
      </c>
      <c r="F14" s="157">
        <v>1.831313924551377</v>
      </c>
      <c r="G14" s="157">
        <v>1.9058492418318047</v>
      </c>
      <c r="H14" s="157">
        <v>2.1724658285421681</v>
      </c>
      <c r="I14" s="157">
        <v>3.3713514635863699</v>
      </c>
      <c r="J14" s="157">
        <v>3.2725216658957859</v>
      </c>
      <c r="K14" s="157">
        <v>2.0915748457496273</v>
      </c>
      <c r="L14" s="157">
        <v>2.3566089370450749</v>
      </c>
      <c r="M14" s="157">
        <v>2.622562138536499</v>
      </c>
      <c r="N14" s="157">
        <v>2.9374666777028304</v>
      </c>
      <c r="O14" s="157">
        <v>2.8877514255709098</v>
      </c>
      <c r="P14" s="157">
        <v>3.6078668977763768</v>
      </c>
      <c r="Q14" s="157">
        <v>3.1564703049585905</v>
      </c>
    </row>
    <row r="15" spans="1:17" x14ac:dyDescent="0.25">
      <c r="A15" s="156" t="s">
        <v>283</v>
      </c>
      <c r="B15" s="204">
        <v>6.5347591582041007</v>
      </c>
      <c r="C15" s="204">
        <v>5.4944803426432376</v>
      </c>
      <c r="D15" s="204">
        <v>4.6334638634373544</v>
      </c>
      <c r="E15" s="204">
        <v>6.1086846667176502</v>
      </c>
      <c r="F15" s="204">
        <v>5.6112547561835999</v>
      </c>
      <c r="G15" s="204">
        <v>5.8396354002590893</v>
      </c>
      <c r="H15" s="204">
        <v>8.8720860263005328</v>
      </c>
      <c r="I15" s="204">
        <v>10.330021347623319</v>
      </c>
      <c r="J15" s="204">
        <v>10.027200971002303</v>
      </c>
      <c r="K15" s="204">
        <v>8.9721935716741399</v>
      </c>
      <c r="L15" s="204">
        <v>10.109105872483179</v>
      </c>
      <c r="M15" s="204">
        <v>11.24996086490029</v>
      </c>
      <c r="N15" s="204">
        <v>12.600801590366435</v>
      </c>
      <c r="O15" s="204">
        <v>12.387538906270466</v>
      </c>
      <c r="P15" s="204">
        <v>15.476606181923861</v>
      </c>
      <c r="Q15" s="204">
        <v>12.511627439086721</v>
      </c>
    </row>
    <row r="16" spans="1:17" x14ac:dyDescent="0.25">
      <c r="A16" s="152" t="s">
        <v>289</v>
      </c>
      <c r="B16" s="264">
        <v>6.5347591582041007</v>
      </c>
      <c r="C16" s="264">
        <v>5.4944803426432376</v>
      </c>
      <c r="D16" s="264">
        <v>4.6334638634373544</v>
      </c>
      <c r="E16" s="264">
        <v>6.1086846667176502</v>
      </c>
      <c r="F16" s="264">
        <v>5.6112547561835999</v>
      </c>
      <c r="G16" s="264">
        <v>5.8396354002590893</v>
      </c>
      <c r="H16" s="264">
        <v>8.8720860263005328</v>
      </c>
      <c r="I16" s="264">
        <v>10.330021347623319</v>
      </c>
      <c r="J16" s="264">
        <v>10.027200971002303</v>
      </c>
      <c r="K16" s="264">
        <v>8.9721935716741399</v>
      </c>
      <c r="L16" s="264">
        <v>10.109105872483179</v>
      </c>
      <c r="M16" s="264">
        <v>11.24996086490029</v>
      </c>
      <c r="N16" s="264">
        <v>12.600801590366435</v>
      </c>
      <c r="O16" s="264">
        <v>12.387538906270466</v>
      </c>
      <c r="P16" s="264">
        <v>15.476606181923861</v>
      </c>
      <c r="Q16" s="264">
        <v>12.511627439086721</v>
      </c>
    </row>
    <row r="17" spans="1:17" x14ac:dyDescent="0.25">
      <c r="A17" s="154" t="s">
        <v>33</v>
      </c>
      <c r="B17" s="83">
        <v>0</v>
      </c>
      <c r="C17" s="83">
        <v>0</v>
      </c>
      <c r="D17" s="83">
        <v>0</v>
      </c>
      <c r="E17" s="83">
        <v>0</v>
      </c>
      <c r="F17" s="83">
        <v>0</v>
      </c>
      <c r="G17" s="83">
        <v>0</v>
      </c>
      <c r="H17" s="83">
        <v>0</v>
      </c>
      <c r="I17" s="83">
        <v>0</v>
      </c>
      <c r="J17" s="83">
        <v>0</v>
      </c>
      <c r="K17" s="83">
        <v>0</v>
      </c>
      <c r="L17" s="83">
        <v>0</v>
      </c>
      <c r="M17" s="83">
        <v>0</v>
      </c>
      <c r="N17" s="83">
        <v>0</v>
      </c>
      <c r="O17" s="83">
        <v>0</v>
      </c>
      <c r="P17" s="83">
        <v>3.7664686617951477E-2</v>
      </c>
      <c r="Q17" s="83">
        <v>0</v>
      </c>
    </row>
    <row r="18" spans="1:17" x14ac:dyDescent="0.25">
      <c r="A18" s="154" t="s">
        <v>30</v>
      </c>
      <c r="B18" s="83">
        <v>0</v>
      </c>
      <c r="C18" s="83">
        <v>0</v>
      </c>
      <c r="D18" s="83">
        <v>0</v>
      </c>
      <c r="E18" s="83">
        <v>0</v>
      </c>
      <c r="F18" s="83">
        <v>0</v>
      </c>
      <c r="G18" s="83">
        <v>0</v>
      </c>
      <c r="H18" s="83">
        <v>0</v>
      </c>
      <c r="I18" s="83">
        <v>0</v>
      </c>
      <c r="J18" s="83">
        <v>0</v>
      </c>
      <c r="K18" s="83">
        <v>0</v>
      </c>
      <c r="L18" s="83">
        <v>0</v>
      </c>
      <c r="M18" s="83">
        <v>0</v>
      </c>
      <c r="N18" s="83">
        <v>0</v>
      </c>
      <c r="O18" s="83">
        <v>0</v>
      </c>
      <c r="P18" s="83">
        <v>0</v>
      </c>
      <c r="Q18" s="83">
        <v>0</v>
      </c>
    </row>
    <row r="19" spans="1:17" x14ac:dyDescent="0.25">
      <c r="A19" s="154" t="s">
        <v>125</v>
      </c>
      <c r="B19" s="83">
        <v>3.7055451245162699E-3</v>
      </c>
      <c r="C19" s="83">
        <v>1.1961804251160381E-3</v>
      </c>
      <c r="D19" s="83">
        <v>0</v>
      </c>
      <c r="E19" s="83">
        <v>0</v>
      </c>
      <c r="F19" s="83">
        <v>0</v>
      </c>
      <c r="G19" s="83">
        <v>0</v>
      </c>
      <c r="H19" s="83">
        <v>0</v>
      </c>
      <c r="I19" s="83">
        <v>0</v>
      </c>
      <c r="J19" s="83">
        <v>0</v>
      </c>
      <c r="K19" s="83">
        <v>0.16771449952102482</v>
      </c>
      <c r="L19" s="83">
        <v>0.17654501835141159</v>
      </c>
      <c r="M19" s="83">
        <v>0.21201162223438327</v>
      </c>
      <c r="N19" s="83">
        <v>0.14572365274470939</v>
      </c>
      <c r="O19" s="83">
        <v>0.15821549184484598</v>
      </c>
      <c r="P19" s="83">
        <v>0.4767357452582428</v>
      </c>
      <c r="Q19" s="83">
        <v>0</v>
      </c>
    </row>
    <row r="20" spans="1:17" x14ac:dyDescent="0.25">
      <c r="A20" s="154" t="s">
        <v>29</v>
      </c>
      <c r="B20" s="83">
        <v>0</v>
      </c>
      <c r="C20" s="83">
        <v>0</v>
      </c>
      <c r="D20" s="83">
        <v>0</v>
      </c>
      <c r="E20" s="83">
        <v>0</v>
      </c>
      <c r="F20" s="83">
        <v>0</v>
      </c>
      <c r="G20" s="83">
        <v>0</v>
      </c>
      <c r="H20" s="83">
        <v>0</v>
      </c>
      <c r="I20" s="83">
        <v>0</v>
      </c>
      <c r="J20" s="83">
        <v>0</v>
      </c>
      <c r="K20" s="83">
        <v>0</v>
      </c>
      <c r="L20" s="83">
        <v>0</v>
      </c>
      <c r="M20" s="83">
        <v>0</v>
      </c>
      <c r="N20" s="83">
        <v>0</v>
      </c>
      <c r="O20" s="83">
        <v>0</v>
      </c>
      <c r="P20" s="83">
        <v>0</v>
      </c>
      <c r="Q20" s="83">
        <v>0</v>
      </c>
    </row>
    <row r="21" spans="1:17" x14ac:dyDescent="0.25">
      <c r="A21" s="154" t="s">
        <v>26</v>
      </c>
      <c r="B21" s="83">
        <v>6.5310536130795844</v>
      </c>
      <c r="C21" s="83">
        <v>5.4932841622181217</v>
      </c>
      <c r="D21" s="83">
        <v>4.6334638634373544</v>
      </c>
      <c r="E21" s="83">
        <v>6.1086846667176502</v>
      </c>
      <c r="F21" s="83">
        <v>5.6112547561835999</v>
      </c>
      <c r="G21" s="83">
        <v>5.8396354002590893</v>
      </c>
      <c r="H21" s="83">
        <v>8.8720860263005328</v>
      </c>
      <c r="I21" s="83">
        <v>10.330021347623319</v>
      </c>
      <c r="J21" s="83">
        <v>10.027200971002303</v>
      </c>
      <c r="K21" s="83">
        <v>8.8044790721531143</v>
      </c>
      <c r="L21" s="83">
        <v>9.9325608541317667</v>
      </c>
      <c r="M21" s="83">
        <v>11.037949242665906</v>
      </c>
      <c r="N21" s="83">
        <v>12.455077937621725</v>
      </c>
      <c r="O21" s="83">
        <v>12.22932341442562</v>
      </c>
      <c r="P21" s="83">
        <v>14.962205750047668</v>
      </c>
      <c r="Q21" s="83">
        <v>12.511627439086721</v>
      </c>
    </row>
    <row r="22" spans="1:17" x14ac:dyDescent="0.25">
      <c r="A22" s="152" t="s">
        <v>288</v>
      </c>
      <c r="B22" s="264">
        <v>0</v>
      </c>
      <c r="C22" s="264">
        <v>0</v>
      </c>
      <c r="D22" s="264">
        <v>0</v>
      </c>
      <c r="E22" s="264">
        <v>0</v>
      </c>
      <c r="F22" s="264">
        <v>0</v>
      </c>
      <c r="G22" s="264">
        <v>0</v>
      </c>
      <c r="H22" s="264">
        <v>0</v>
      </c>
      <c r="I22" s="264">
        <v>0</v>
      </c>
      <c r="J22" s="264">
        <v>0</v>
      </c>
      <c r="K22" s="264">
        <v>0</v>
      </c>
      <c r="L22" s="264">
        <v>0</v>
      </c>
      <c r="M22" s="264">
        <v>0</v>
      </c>
      <c r="N22" s="264">
        <v>0</v>
      </c>
      <c r="O22" s="264">
        <v>0</v>
      </c>
      <c r="P22" s="264">
        <v>0</v>
      </c>
      <c r="Q22" s="264">
        <v>0</v>
      </c>
    </row>
    <row r="23" spans="1:17" x14ac:dyDescent="0.25">
      <c r="A23" s="156" t="s">
        <v>282</v>
      </c>
      <c r="B23" s="204">
        <v>6.5347591582040998</v>
      </c>
      <c r="C23" s="204">
        <v>5.4944803426432376</v>
      </c>
      <c r="D23" s="204">
        <v>4.6334638634373544</v>
      </c>
      <c r="E23" s="204">
        <v>6.1086846667176502</v>
      </c>
      <c r="F23" s="204">
        <v>5.6112547561835999</v>
      </c>
      <c r="G23" s="204">
        <v>5.8396354002590893</v>
      </c>
      <c r="H23" s="204">
        <v>8.8720860263005328</v>
      </c>
      <c r="I23" s="204">
        <v>10.330021347623319</v>
      </c>
      <c r="J23" s="204">
        <v>10.027200971002305</v>
      </c>
      <c r="K23" s="204">
        <v>8.9721935716741399</v>
      </c>
      <c r="L23" s="204">
        <v>10.109105872483177</v>
      </c>
      <c r="M23" s="204">
        <v>11.24996086490029</v>
      </c>
      <c r="N23" s="204">
        <v>12.600801590366434</v>
      </c>
      <c r="O23" s="204">
        <v>12.387538906270466</v>
      </c>
      <c r="P23" s="204">
        <v>15.476606181923865</v>
      </c>
      <c r="Q23" s="204">
        <v>12.51162743908672</v>
      </c>
    </row>
    <row r="24" spans="1:17" x14ac:dyDescent="0.25">
      <c r="A24" s="152" t="s">
        <v>287</v>
      </c>
      <c r="B24" s="151">
        <v>5.2278073265632807</v>
      </c>
      <c r="C24" s="151">
        <v>4.3955842741145901</v>
      </c>
      <c r="D24" s="151">
        <v>3.7067710907498839</v>
      </c>
      <c r="E24" s="151">
        <v>4.8869477333741207</v>
      </c>
      <c r="F24" s="151">
        <v>4.4890038049468801</v>
      </c>
      <c r="G24" s="151">
        <v>4.671708320207272</v>
      </c>
      <c r="H24" s="151">
        <v>7.0976688210404273</v>
      </c>
      <c r="I24" s="151">
        <v>8.2640170780986555</v>
      </c>
      <c r="J24" s="151">
        <v>8.0217607768018446</v>
      </c>
      <c r="K24" s="151">
        <v>7.1777548573393126</v>
      </c>
      <c r="L24" s="151">
        <v>8.0872846979865418</v>
      </c>
      <c r="M24" s="151">
        <v>8.9999686919202322</v>
      </c>
      <c r="N24" s="151">
        <v>10.080641272293148</v>
      </c>
      <c r="O24" s="151">
        <v>9.9100311250163742</v>
      </c>
      <c r="P24" s="151">
        <v>12.381284945539093</v>
      </c>
      <c r="Q24" s="151">
        <v>10.009301951269377</v>
      </c>
    </row>
    <row r="25" spans="1:17" x14ac:dyDescent="0.25">
      <c r="A25" s="152" t="s">
        <v>286</v>
      </c>
      <c r="B25" s="151">
        <v>1.3069518316408195</v>
      </c>
      <c r="C25" s="151">
        <v>1.0988960685286471</v>
      </c>
      <c r="D25" s="151">
        <v>0.92669277268747052</v>
      </c>
      <c r="E25" s="151">
        <v>1.2217369333435295</v>
      </c>
      <c r="F25" s="151">
        <v>1.1222509512367196</v>
      </c>
      <c r="G25" s="151">
        <v>1.1679270800518173</v>
      </c>
      <c r="H25" s="151">
        <v>1.7744172052601059</v>
      </c>
      <c r="I25" s="151">
        <v>2.066004269524663</v>
      </c>
      <c r="J25" s="151">
        <v>2.0054401942004603</v>
      </c>
      <c r="K25" s="151">
        <v>1.7944387143348275</v>
      </c>
      <c r="L25" s="151">
        <v>2.0218211744966346</v>
      </c>
      <c r="M25" s="151">
        <v>2.2499921729800572</v>
      </c>
      <c r="N25" s="151">
        <v>2.5201603180732861</v>
      </c>
      <c r="O25" s="151">
        <v>2.4775077812540922</v>
      </c>
      <c r="P25" s="151">
        <v>3.095321236384772</v>
      </c>
      <c r="Q25" s="151">
        <v>2.5023254878173433</v>
      </c>
    </row>
    <row r="26" spans="1:17" x14ac:dyDescent="0.25">
      <c r="A26" s="156" t="s">
        <v>281</v>
      </c>
      <c r="B26" s="204">
        <v>22.218181137893939</v>
      </c>
      <c r="C26" s="204">
        <v>18.681233164987002</v>
      </c>
      <c r="D26" s="204">
        <v>15.753777135687004</v>
      </c>
      <c r="E26" s="204">
        <v>20.769527866840008</v>
      </c>
      <c r="F26" s="204">
        <v>19.078266171024239</v>
      </c>
      <c r="G26" s="204">
        <v>19.854760360880903</v>
      </c>
      <c r="H26" s="204">
        <v>30.165092489421813</v>
      </c>
      <c r="I26" s="204">
        <v>35.122072581919277</v>
      </c>
      <c r="J26" s="204">
        <v>34.092483301407832</v>
      </c>
      <c r="K26" s="204">
        <v>30.505458143692074</v>
      </c>
      <c r="L26" s="204">
        <v>34.370959966442797</v>
      </c>
      <c r="M26" s="204">
        <v>38.249866940660972</v>
      </c>
      <c r="N26" s="204">
        <v>42.842725407245879</v>
      </c>
      <c r="O26" s="204">
        <v>42.117632281319572</v>
      </c>
      <c r="P26" s="204">
        <v>52.620461018541135</v>
      </c>
      <c r="Q26" s="204">
        <v>42.539533292894845</v>
      </c>
    </row>
    <row r="27" spans="1:17" x14ac:dyDescent="0.25">
      <c r="A27" s="152" t="s">
        <v>285</v>
      </c>
      <c r="B27" s="264">
        <v>20.694814776129039</v>
      </c>
      <c r="C27" s="264">
        <v>17.400373943288979</v>
      </c>
      <c r="D27" s="264">
        <v>15.105692379955594</v>
      </c>
      <c r="E27" s="264">
        <v>19.915103288003898</v>
      </c>
      <c r="F27" s="264">
        <v>18.293417346216522</v>
      </c>
      <c r="G27" s="264">
        <v>19.037967828667277</v>
      </c>
      <c r="H27" s="264">
        <v>28.201082256965559</v>
      </c>
      <c r="I27" s="264">
        <v>33.67720766895367</v>
      </c>
      <c r="J27" s="264">
        <v>32.689974016023911</v>
      </c>
      <c r="K27" s="264">
        <v>28.413883297942448</v>
      </c>
      <c r="L27" s="264">
        <v>32.01435102939773</v>
      </c>
      <c r="M27" s="264">
        <v>35.62730480212447</v>
      </c>
      <c r="N27" s="264">
        <v>39.905258729543071</v>
      </c>
      <c r="O27" s="264">
        <v>39.229880855748675</v>
      </c>
      <c r="P27" s="264">
        <v>35.012594120764774</v>
      </c>
      <c r="Q27" s="264">
        <v>39.862646343145485</v>
      </c>
    </row>
    <row r="28" spans="1:17" x14ac:dyDescent="0.25">
      <c r="A28" s="154" t="s">
        <v>33</v>
      </c>
      <c r="B28" s="83">
        <v>0</v>
      </c>
      <c r="C28" s="83">
        <v>0</v>
      </c>
      <c r="D28" s="83">
        <v>0</v>
      </c>
      <c r="E28" s="83">
        <v>0</v>
      </c>
      <c r="F28" s="83">
        <v>0</v>
      </c>
      <c r="G28" s="83">
        <v>0</v>
      </c>
      <c r="H28" s="83">
        <v>0</v>
      </c>
      <c r="I28" s="83">
        <v>0</v>
      </c>
      <c r="J28" s="83">
        <v>0</v>
      </c>
      <c r="K28" s="83">
        <v>0</v>
      </c>
      <c r="L28" s="83">
        <v>0</v>
      </c>
      <c r="M28" s="83">
        <v>0</v>
      </c>
      <c r="N28" s="83">
        <v>0</v>
      </c>
      <c r="O28" s="83">
        <v>0</v>
      </c>
      <c r="P28" s="83">
        <v>8.5208499185071729E-2</v>
      </c>
      <c r="Q28" s="83">
        <v>0</v>
      </c>
    </row>
    <row r="29" spans="1:17" x14ac:dyDescent="0.25">
      <c r="A29" s="154" t="s">
        <v>30</v>
      </c>
      <c r="B29" s="83">
        <v>0</v>
      </c>
      <c r="C29" s="83">
        <v>0</v>
      </c>
      <c r="D29" s="83">
        <v>0</v>
      </c>
      <c r="E29" s="83">
        <v>0</v>
      </c>
      <c r="F29" s="83">
        <v>0</v>
      </c>
      <c r="G29" s="83">
        <v>0</v>
      </c>
      <c r="H29" s="83">
        <v>0</v>
      </c>
      <c r="I29" s="83">
        <v>0</v>
      </c>
      <c r="J29" s="83">
        <v>0</v>
      </c>
      <c r="K29" s="83">
        <v>0</v>
      </c>
      <c r="L29" s="83">
        <v>0</v>
      </c>
      <c r="M29" s="83">
        <v>0</v>
      </c>
      <c r="N29" s="83">
        <v>0</v>
      </c>
      <c r="O29" s="83">
        <v>0</v>
      </c>
      <c r="P29" s="83">
        <v>0</v>
      </c>
      <c r="Q29" s="83">
        <v>0</v>
      </c>
    </row>
    <row r="30" spans="1:17" x14ac:dyDescent="0.25">
      <c r="A30" s="154" t="s">
        <v>125</v>
      </c>
      <c r="B30" s="83">
        <v>1.1735026209830073E-2</v>
      </c>
      <c r="C30" s="83">
        <v>3.7881629203624432E-3</v>
      </c>
      <c r="D30" s="83">
        <v>0</v>
      </c>
      <c r="E30" s="83">
        <v>0</v>
      </c>
      <c r="F30" s="83">
        <v>0</v>
      </c>
      <c r="G30" s="83">
        <v>0</v>
      </c>
      <c r="H30" s="83">
        <v>0</v>
      </c>
      <c r="I30" s="83">
        <v>0</v>
      </c>
      <c r="J30" s="83">
        <v>0</v>
      </c>
      <c r="K30" s="83">
        <v>0.5311321226737683</v>
      </c>
      <c r="L30" s="83">
        <v>0.55909733870511114</v>
      </c>
      <c r="M30" s="83">
        <v>0.67141590781028815</v>
      </c>
      <c r="N30" s="83">
        <v>0.4614896936586565</v>
      </c>
      <c r="O30" s="83">
        <v>0.50104988097879299</v>
      </c>
      <c r="P30" s="83">
        <v>1.0785152090438634</v>
      </c>
      <c r="Q30" s="83">
        <v>0</v>
      </c>
    </row>
    <row r="31" spans="1:17" x14ac:dyDescent="0.25">
      <c r="A31" s="154" t="s">
        <v>29</v>
      </c>
      <c r="B31" s="83">
        <v>0</v>
      </c>
      <c r="C31" s="83">
        <v>0</v>
      </c>
      <c r="D31" s="83">
        <v>0</v>
      </c>
      <c r="E31" s="83">
        <v>0</v>
      </c>
      <c r="F31" s="83">
        <v>0</v>
      </c>
      <c r="G31" s="83">
        <v>0</v>
      </c>
      <c r="H31" s="83">
        <v>0</v>
      </c>
      <c r="I31" s="83">
        <v>0</v>
      </c>
      <c r="J31" s="83">
        <v>0</v>
      </c>
      <c r="K31" s="83">
        <v>0</v>
      </c>
      <c r="L31" s="83">
        <v>0</v>
      </c>
      <c r="M31" s="83">
        <v>0</v>
      </c>
      <c r="N31" s="83">
        <v>0</v>
      </c>
      <c r="O31" s="83">
        <v>0</v>
      </c>
      <c r="P31" s="83">
        <v>0</v>
      </c>
      <c r="Q31" s="83">
        <v>0</v>
      </c>
    </row>
    <row r="32" spans="1:17" x14ac:dyDescent="0.25">
      <c r="A32" s="154" t="s">
        <v>26</v>
      </c>
      <c r="B32" s="83">
        <v>20.683079749919209</v>
      </c>
      <c r="C32" s="83">
        <v>17.396585780368618</v>
      </c>
      <c r="D32" s="83">
        <v>15.105692379955594</v>
      </c>
      <c r="E32" s="83">
        <v>19.915103288003898</v>
      </c>
      <c r="F32" s="83">
        <v>18.293417346216522</v>
      </c>
      <c r="G32" s="83">
        <v>19.037967828667277</v>
      </c>
      <c r="H32" s="83">
        <v>28.201082256965559</v>
      </c>
      <c r="I32" s="83">
        <v>33.67720766895367</v>
      </c>
      <c r="J32" s="83">
        <v>32.689974016023911</v>
      </c>
      <c r="K32" s="83">
        <v>27.88275117526868</v>
      </c>
      <c r="L32" s="83">
        <v>31.455253690692622</v>
      </c>
      <c r="M32" s="83">
        <v>34.955888894314185</v>
      </c>
      <c r="N32" s="83">
        <v>39.443769035884415</v>
      </c>
      <c r="O32" s="83">
        <v>38.728830974769885</v>
      </c>
      <c r="P32" s="83">
        <v>33.848870412535838</v>
      </c>
      <c r="Q32" s="83">
        <v>39.862646343145485</v>
      </c>
    </row>
    <row r="33" spans="1:17" x14ac:dyDescent="0.25">
      <c r="A33" s="152" t="s">
        <v>284</v>
      </c>
      <c r="B33" s="264">
        <v>1.5233663617649</v>
      </c>
      <c r="C33" s="264">
        <v>1.280859221698023</v>
      </c>
      <c r="D33" s="264">
        <v>0.64808475573141067</v>
      </c>
      <c r="E33" s="264">
        <v>0.85442457883610956</v>
      </c>
      <c r="F33" s="264">
        <v>0.78484882480771745</v>
      </c>
      <c r="G33" s="264">
        <v>0.81679253221362558</v>
      </c>
      <c r="H33" s="264">
        <v>1.9640102324562534</v>
      </c>
      <c r="I33" s="264">
        <v>1.4448649129656062</v>
      </c>
      <c r="J33" s="264">
        <v>1.4025092853839212</v>
      </c>
      <c r="K33" s="264">
        <v>2.0915748457496264</v>
      </c>
      <c r="L33" s="264">
        <v>2.3566089370450669</v>
      </c>
      <c r="M33" s="264">
        <v>2.6225621385365017</v>
      </c>
      <c r="N33" s="264">
        <v>2.9374666777028082</v>
      </c>
      <c r="O33" s="264">
        <v>2.8877514255708974</v>
      </c>
      <c r="P33" s="264">
        <v>17.607866897776361</v>
      </c>
      <c r="Q33" s="264">
        <v>2.6768869497493597</v>
      </c>
    </row>
    <row r="34" spans="1:17" x14ac:dyDescent="0.25">
      <c r="A34" s="156" t="s">
        <v>280</v>
      </c>
      <c r="B34" s="204">
        <v>28.804390661631416</v>
      </c>
      <c r="C34" s="204">
        <v>32.703332218255184</v>
      </c>
      <c r="D34" s="204">
        <v>22.381087910125768</v>
      </c>
      <c r="E34" s="204">
        <v>31.716849733068209</v>
      </c>
      <c r="F34" s="204">
        <v>26.215395267845267</v>
      </c>
      <c r="G34" s="204">
        <v>24.836331623943209</v>
      </c>
      <c r="H34" s="204">
        <v>19.765062663237231</v>
      </c>
      <c r="I34" s="204">
        <v>17.929158992358765</v>
      </c>
      <c r="J34" s="204">
        <v>12.950784950788034</v>
      </c>
      <c r="K34" s="204">
        <v>14.644883427294474</v>
      </c>
      <c r="L34" s="204">
        <v>14.308132247797772</v>
      </c>
      <c r="M34" s="204">
        <v>13.526114662688514</v>
      </c>
      <c r="N34" s="204">
        <v>16.091311836418527</v>
      </c>
      <c r="O34" s="204">
        <v>13.92574451307496</v>
      </c>
      <c r="P34" s="204">
        <v>7.4474164968212637</v>
      </c>
      <c r="Q34" s="204">
        <v>12.809618114930743</v>
      </c>
    </row>
    <row r="35" spans="1:17" x14ac:dyDescent="0.25">
      <c r="A35" s="88" t="s">
        <v>33</v>
      </c>
      <c r="B35" s="87">
        <v>4.2041472050073949</v>
      </c>
      <c r="C35" s="87">
        <v>6.8090099999999998</v>
      </c>
      <c r="D35" s="87">
        <v>4.3056099999999988</v>
      </c>
      <c r="E35" s="87">
        <v>4.50854</v>
      </c>
      <c r="F35" s="87">
        <v>4.6011499999999996</v>
      </c>
      <c r="G35" s="87">
        <v>3.5330076844645899</v>
      </c>
      <c r="H35" s="87">
        <v>1.5969899999999999</v>
      </c>
      <c r="I35" s="87">
        <v>1.5011399999999999</v>
      </c>
      <c r="J35" s="87">
        <v>0</v>
      </c>
      <c r="K35" s="87">
        <v>0</v>
      </c>
      <c r="L35" s="87">
        <v>0</v>
      </c>
      <c r="M35" s="87">
        <v>1.863112148813419</v>
      </c>
      <c r="N35" s="87">
        <v>1.3369788787828094</v>
      </c>
      <c r="O35" s="87">
        <v>1.5496738222322584</v>
      </c>
      <c r="P35" s="87">
        <v>0.97498373578903741</v>
      </c>
      <c r="Q35" s="87">
        <v>1.6007188498469749</v>
      </c>
    </row>
    <row r="36" spans="1:17" x14ac:dyDescent="0.25">
      <c r="A36" s="88" t="s">
        <v>31</v>
      </c>
      <c r="B36" s="87">
        <v>0</v>
      </c>
      <c r="C36" s="87">
        <v>0</v>
      </c>
      <c r="D36" s="87">
        <v>0</v>
      </c>
      <c r="E36" s="87">
        <v>0</v>
      </c>
      <c r="F36" s="87">
        <v>0</v>
      </c>
      <c r="G36" s="87">
        <v>0</v>
      </c>
      <c r="H36" s="87">
        <v>0</v>
      </c>
      <c r="I36" s="87">
        <v>0</v>
      </c>
      <c r="J36" s="87">
        <v>0</v>
      </c>
      <c r="K36" s="87">
        <v>0</v>
      </c>
      <c r="L36" s="87">
        <v>0</v>
      </c>
      <c r="M36" s="87">
        <v>0</v>
      </c>
      <c r="N36" s="87">
        <v>0</v>
      </c>
      <c r="O36" s="87">
        <v>0</v>
      </c>
      <c r="P36" s="87">
        <v>0</v>
      </c>
      <c r="Q36" s="87">
        <v>0</v>
      </c>
    </row>
    <row r="37" spans="1:17" x14ac:dyDescent="0.25">
      <c r="A37" s="88" t="s">
        <v>30</v>
      </c>
      <c r="B37" s="87">
        <v>0</v>
      </c>
      <c r="C37" s="87">
        <v>0</v>
      </c>
      <c r="D37" s="87">
        <v>0</v>
      </c>
      <c r="E37" s="87">
        <v>0</v>
      </c>
      <c r="F37" s="87">
        <v>0</v>
      </c>
      <c r="G37" s="87">
        <v>0</v>
      </c>
      <c r="H37" s="87">
        <v>0</v>
      </c>
      <c r="I37" s="87">
        <v>0</v>
      </c>
      <c r="J37" s="87">
        <v>0</v>
      </c>
      <c r="K37" s="87">
        <v>0</v>
      </c>
      <c r="L37" s="87">
        <v>0</v>
      </c>
      <c r="M37" s="87">
        <v>0</v>
      </c>
      <c r="N37" s="87">
        <v>0</v>
      </c>
      <c r="O37" s="87">
        <v>0</v>
      </c>
      <c r="P37" s="87">
        <v>0</v>
      </c>
      <c r="Q37" s="87">
        <v>0</v>
      </c>
    </row>
    <row r="38" spans="1:17" x14ac:dyDescent="0.25">
      <c r="A38" s="88" t="s">
        <v>125</v>
      </c>
      <c r="B38" s="87">
        <v>0.40096480325231992</v>
      </c>
      <c r="C38" s="87">
        <v>0.48695196797531937</v>
      </c>
      <c r="D38" s="87">
        <v>0</v>
      </c>
      <c r="E38" s="87">
        <v>0</v>
      </c>
      <c r="F38" s="87">
        <v>0</v>
      </c>
      <c r="G38" s="87">
        <v>0</v>
      </c>
      <c r="H38" s="87">
        <v>0.28216258584328041</v>
      </c>
      <c r="I38" s="87">
        <v>0</v>
      </c>
      <c r="J38" s="87">
        <v>0</v>
      </c>
      <c r="K38" s="87">
        <v>0.47633343950535595</v>
      </c>
      <c r="L38" s="87">
        <v>0.37439662657465367</v>
      </c>
      <c r="M38" s="87">
        <v>0.11115913691823724</v>
      </c>
      <c r="N38" s="87">
        <v>0.24841107136464449</v>
      </c>
      <c r="O38" s="87">
        <v>0.1927647533359472</v>
      </c>
      <c r="P38" s="87">
        <v>0</v>
      </c>
      <c r="Q38" s="87">
        <v>7.5650688517882855E-2</v>
      </c>
    </row>
    <row r="39" spans="1:17" x14ac:dyDescent="0.25">
      <c r="A39" s="88" t="s">
        <v>29</v>
      </c>
      <c r="B39" s="87">
        <v>0</v>
      </c>
      <c r="C39" s="87">
        <v>0</v>
      </c>
      <c r="D39" s="87">
        <v>0</v>
      </c>
      <c r="E39" s="87">
        <v>0</v>
      </c>
      <c r="F39" s="87">
        <v>0</v>
      </c>
      <c r="G39" s="87">
        <v>0</v>
      </c>
      <c r="H39" s="87">
        <v>0</v>
      </c>
      <c r="I39" s="87">
        <v>0</v>
      </c>
      <c r="J39" s="87">
        <v>0</v>
      </c>
      <c r="K39" s="87">
        <v>0</v>
      </c>
      <c r="L39" s="87">
        <v>0</v>
      </c>
      <c r="M39" s="87">
        <v>0</v>
      </c>
      <c r="N39" s="87">
        <v>0</v>
      </c>
      <c r="O39" s="87">
        <v>0</v>
      </c>
      <c r="P39" s="87">
        <v>0</v>
      </c>
      <c r="Q39" s="87">
        <v>0</v>
      </c>
    </row>
    <row r="40" spans="1:17" x14ac:dyDescent="0.25">
      <c r="A40" s="88" t="s">
        <v>28</v>
      </c>
      <c r="B40" s="87">
        <v>1.0270251449983436</v>
      </c>
      <c r="C40" s="87">
        <v>0</v>
      </c>
      <c r="D40" s="87">
        <v>0</v>
      </c>
      <c r="E40" s="87">
        <v>0</v>
      </c>
      <c r="F40" s="87">
        <v>0</v>
      </c>
      <c r="G40" s="87">
        <v>0</v>
      </c>
      <c r="H40" s="87">
        <v>0</v>
      </c>
      <c r="I40" s="87">
        <v>0</v>
      </c>
      <c r="J40" s="87">
        <v>0</v>
      </c>
      <c r="K40" s="87">
        <v>0</v>
      </c>
      <c r="L40" s="87">
        <v>1.0509313539665752</v>
      </c>
      <c r="M40" s="87">
        <v>2.1018623735274105</v>
      </c>
      <c r="N40" s="87">
        <v>3.128847983092669</v>
      </c>
      <c r="O40" s="87">
        <v>3.1539490399554779</v>
      </c>
      <c r="P40" s="87">
        <v>3.1517468850414625</v>
      </c>
      <c r="Q40" s="87">
        <v>1.0509032644289391</v>
      </c>
    </row>
    <row r="41" spans="1:17" x14ac:dyDescent="0.25">
      <c r="A41" s="88" t="s">
        <v>26</v>
      </c>
      <c r="B41" s="87">
        <v>18.824209610231023</v>
      </c>
      <c r="C41" s="87">
        <v>23.405130250279864</v>
      </c>
      <c r="D41" s="87">
        <v>16.76784791012577</v>
      </c>
      <c r="E41" s="87">
        <v>23.403719733068208</v>
      </c>
      <c r="F41" s="87">
        <v>21.614245267845266</v>
      </c>
      <c r="G41" s="87">
        <v>18.390281952079405</v>
      </c>
      <c r="H41" s="87">
        <v>15.489670077393951</v>
      </c>
      <c r="I41" s="87">
        <v>14.226808992358766</v>
      </c>
      <c r="J41" s="87">
        <v>12.350794950788034</v>
      </c>
      <c r="K41" s="87">
        <v>12.168969987789119</v>
      </c>
      <c r="L41" s="87">
        <v>9.8495074642353764</v>
      </c>
      <c r="M41" s="87">
        <v>2.8104894876281667</v>
      </c>
      <c r="N41" s="87">
        <v>7.6988565702194371</v>
      </c>
      <c r="O41" s="87">
        <v>5.7572843390020187</v>
      </c>
      <c r="P41" s="87">
        <v>0</v>
      </c>
      <c r="Q41" s="87">
        <v>4.540323964491332</v>
      </c>
    </row>
    <row r="42" spans="1:17" x14ac:dyDescent="0.25">
      <c r="A42" s="88" t="s">
        <v>25</v>
      </c>
      <c r="B42" s="87">
        <v>0</v>
      </c>
      <c r="C42" s="87">
        <v>0</v>
      </c>
      <c r="D42" s="87">
        <v>0</v>
      </c>
      <c r="E42" s="87">
        <v>0</v>
      </c>
      <c r="F42" s="87">
        <v>0</v>
      </c>
      <c r="G42" s="87">
        <v>0</v>
      </c>
      <c r="H42" s="87">
        <v>0</v>
      </c>
      <c r="I42" s="87">
        <v>0</v>
      </c>
      <c r="J42" s="87">
        <v>0</v>
      </c>
      <c r="K42" s="87">
        <v>0</v>
      </c>
      <c r="L42" s="87">
        <v>0</v>
      </c>
      <c r="M42" s="87">
        <v>0</v>
      </c>
      <c r="N42" s="87">
        <v>0</v>
      </c>
      <c r="O42" s="87">
        <v>0</v>
      </c>
      <c r="P42" s="87">
        <v>0</v>
      </c>
      <c r="Q42" s="87">
        <v>0</v>
      </c>
    </row>
    <row r="43" spans="1:17" x14ac:dyDescent="0.25">
      <c r="A43" s="88" t="s">
        <v>86</v>
      </c>
      <c r="B43" s="87">
        <v>0</v>
      </c>
      <c r="C43" s="87">
        <v>0</v>
      </c>
      <c r="D43" s="87">
        <v>0</v>
      </c>
      <c r="E43" s="87">
        <v>0</v>
      </c>
      <c r="F43" s="87">
        <v>0</v>
      </c>
      <c r="G43" s="87">
        <v>0</v>
      </c>
      <c r="H43" s="87">
        <v>0</v>
      </c>
      <c r="I43" s="87">
        <v>0</v>
      </c>
      <c r="J43" s="87">
        <v>0</v>
      </c>
      <c r="K43" s="87">
        <v>0</v>
      </c>
      <c r="L43" s="87">
        <v>0</v>
      </c>
      <c r="M43" s="87">
        <v>4.7766839875282401E-2</v>
      </c>
      <c r="N43" s="87">
        <v>9.5537871236318572E-2</v>
      </c>
      <c r="O43" s="87">
        <v>0.11943027388795889</v>
      </c>
      <c r="P43" s="87">
        <v>7.1670991019862199E-2</v>
      </c>
      <c r="Q43" s="87">
        <v>4.7778263871489798E-2</v>
      </c>
    </row>
    <row r="44" spans="1:17" x14ac:dyDescent="0.25">
      <c r="A44" s="88" t="s">
        <v>22</v>
      </c>
      <c r="B44" s="87">
        <v>4.3480438981423379</v>
      </c>
      <c r="C44" s="87">
        <v>2.00224</v>
      </c>
      <c r="D44" s="87">
        <v>1.3076299999999998</v>
      </c>
      <c r="E44" s="87">
        <v>3.8045900000000001</v>
      </c>
      <c r="F44" s="87">
        <v>0</v>
      </c>
      <c r="G44" s="87">
        <v>2.9130419873992146</v>
      </c>
      <c r="H44" s="87">
        <v>2.3962400000000001</v>
      </c>
      <c r="I44" s="87">
        <v>2.2012100000000001</v>
      </c>
      <c r="J44" s="87">
        <v>0.59999000000000002</v>
      </c>
      <c r="K44" s="87">
        <v>1.9995799999999999</v>
      </c>
      <c r="L44" s="87">
        <v>3.0332968030211656</v>
      </c>
      <c r="M44" s="87">
        <v>6.591724675925998</v>
      </c>
      <c r="N44" s="87">
        <v>3.5826794617226474</v>
      </c>
      <c r="O44" s="87">
        <v>3.1526422846612987</v>
      </c>
      <c r="P44" s="87">
        <v>3.2490148849709013</v>
      </c>
      <c r="Q44" s="87">
        <v>5.4942430837741236</v>
      </c>
    </row>
    <row r="45" spans="1:17" x14ac:dyDescent="0.25">
      <c r="A45" s="156" t="s">
        <v>279</v>
      </c>
      <c r="B45" s="204">
        <v>3.7625664847673796</v>
      </c>
      <c r="C45" s="204">
        <v>0.39006461675782589</v>
      </c>
      <c r="D45" s="204">
        <v>4.3402349541872365</v>
      </c>
      <c r="E45" s="204">
        <v>2.99563240009177</v>
      </c>
      <c r="F45" s="204">
        <v>6.1002585611304792</v>
      </c>
      <c r="G45" s="204">
        <v>8.5113437204663605</v>
      </c>
      <c r="H45" s="204">
        <v>15.969754847340958</v>
      </c>
      <c r="I45" s="204">
        <v>18.594038425721973</v>
      </c>
      <c r="J45" s="204">
        <v>18.048961747804146</v>
      </c>
      <c r="K45" s="204">
        <v>16.149948429013453</v>
      </c>
      <c r="L45" s="204">
        <v>18.196390570469717</v>
      </c>
      <c r="M45" s="204">
        <v>20.249929556820518</v>
      </c>
      <c r="N45" s="204">
        <v>22.68144286265958</v>
      </c>
      <c r="O45" s="204">
        <v>22.297570031286838</v>
      </c>
      <c r="P45" s="204">
        <v>27.857891127462956</v>
      </c>
      <c r="Q45" s="204">
        <v>22.520929390356095</v>
      </c>
    </row>
    <row r="46" spans="1:17" x14ac:dyDescent="0.25">
      <c r="A46" s="72" t="s">
        <v>278</v>
      </c>
      <c r="B46" s="306">
        <v>5.4653411543490567</v>
      </c>
      <c r="C46" s="306">
        <v>0.38447875917062824</v>
      </c>
      <c r="D46" s="306">
        <v>0.24543682089239027</v>
      </c>
      <c r="E46" s="306">
        <v>0.84006262713673152</v>
      </c>
      <c r="F46" s="306">
        <v>0.34184885201279158</v>
      </c>
      <c r="G46" s="306">
        <v>0.63900268509831193</v>
      </c>
      <c r="H46" s="306">
        <v>15.900723162490905</v>
      </c>
      <c r="I46" s="306">
        <v>23.597526825086966</v>
      </c>
      <c r="J46" s="306">
        <v>27.358562952641222</v>
      </c>
      <c r="K46" s="306">
        <v>21.423334730835556</v>
      </c>
      <c r="L46" s="306">
        <v>26.330473359584566</v>
      </c>
      <c r="M46" s="306">
        <v>31.698728014210637</v>
      </c>
      <c r="N46" s="306">
        <v>34.563910556854509</v>
      </c>
      <c r="O46" s="306">
        <v>35.872161890132304</v>
      </c>
      <c r="P46" s="306">
        <v>54.768540354512652</v>
      </c>
      <c r="Q46" s="306">
        <v>37.487124190197861</v>
      </c>
    </row>
    <row r="48" spans="1:17" ht="12.75" x14ac:dyDescent="0.25">
      <c r="A48" s="98" t="str">
        <f>FBT_fec!$A$81</f>
        <v>Market shares of energy uses (%)</v>
      </c>
      <c r="B48" s="197"/>
      <c r="C48" s="197"/>
      <c r="D48" s="197"/>
      <c r="E48" s="197"/>
      <c r="F48" s="197"/>
      <c r="G48" s="197"/>
      <c r="H48" s="197"/>
      <c r="I48" s="197"/>
      <c r="J48" s="197"/>
      <c r="K48" s="197"/>
      <c r="L48" s="197"/>
      <c r="M48" s="197"/>
      <c r="N48" s="197"/>
      <c r="O48" s="197"/>
      <c r="P48" s="197"/>
      <c r="Q48" s="197"/>
    </row>
    <row r="50" spans="1:17" x14ac:dyDescent="0.25">
      <c r="A50" s="78" t="s">
        <v>7</v>
      </c>
      <c r="B50" s="77">
        <f t="shared" ref="B50:Q50" si="0">SUM(B$51:B$55,B$57:B$58,B$60:B$61,B$63:B$64,B$65:B$67)</f>
        <v>1</v>
      </c>
      <c r="C50" s="77">
        <f t="shared" si="0"/>
        <v>0.99999999999999967</v>
      </c>
      <c r="D50" s="77">
        <f t="shared" si="0"/>
        <v>0.99999999999999989</v>
      </c>
      <c r="E50" s="77">
        <f t="shared" si="0"/>
        <v>1</v>
      </c>
      <c r="F50" s="77">
        <f t="shared" si="0"/>
        <v>0.99999999999999989</v>
      </c>
      <c r="G50" s="77">
        <f t="shared" si="0"/>
        <v>1</v>
      </c>
      <c r="H50" s="77">
        <f t="shared" si="0"/>
        <v>0.99999999999999978</v>
      </c>
      <c r="I50" s="77">
        <f t="shared" si="0"/>
        <v>1</v>
      </c>
      <c r="J50" s="77">
        <f t="shared" si="0"/>
        <v>1</v>
      </c>
      <c r="K50" s="77">
        <f t="shared" si="0"/>
        <v>1</v>
      </c>
      <c r="L50" s="77">
        <f t="shared" si="0"/>
        <v>0.99999999999999978</v>
      </c>
      <c r="M50" s="77">
        <f t="shared" si="0"/>
        <v>1</v>
      </c>
      <c r="N50" s="77">
        <f t="shared" si="0"/>
        <v>0.99999999999999978</v>
      </c>
      <c r="O50" s="77">
        <f t="shared" si="0"/>
        <v>1</v>
      </c>
      <c r="P50" s="77">
        <f t="shared" si="0"/>
        <v>1</v>
      </c>
      <c r="Q50" s="77">
        <f t="shared" si="0"/>
        <v>1</v>
      </c>
    </row>
    <row r="51" spans="1:17" x14ac:dyDescent="0.25">
      <c r="A51" s="132" t="s">
        <v>83</v>
      </c>
      <c r="B51" s="203">
        <f t="shared" ref="B51:Q51" si="1">IF(B$6=0,0,B$6/B$5)</f>
        <v>1.1842509989504167E-2</v>
      </c>
      <c r="C51" s="203">
        <f t="shared" si="1"/>
        <v>1.184250998950416E-2</v>
      </c>
      <c r="D51" s="203">
        <f t="shared" si="1"/>
        <v>1.1842509989504164E-2</v>
      </c>
      <c r="E51" s="203">
        <f t="shared" si="1"/>
        <v>1.1842509989504169E-2</v>
      </c>
      <c r="F51" s="203">
        <f t="shared" si="1"/>
        <v>1.1842509989504165E-2</v>
      </c>
      <c r="G51" s="203">
        <f t="shared" si="1"/>
        <v>1.1842509989504169E-2</v>
      </c>
      <c r="H51" s="203">
        <f t="shared" si="1"/>
        <v>1.1842509989504162E-2</v>
      </c>
      <c r="I51" s="203">
        <f t="shared" si="1"/>
        <v>1.1842509989504165E-2</v>
      </c>
      <c r="J51" s="203">
        <f t="shared" si="1"/>
        <v>1.1842509989504165E-2</v>
      </c>
      <c r="K51" s="203">
        <f t="shared" si="1"/>
        <v>1.1842509989504164E-2</v>
      </c>
      <c r="L51" s="203">
        <f t="shared" si="1"/>
        <v>1.1842509989504165E-2</v>
      </c>
      <c r="M51" s="203">
        <f t="shared" si="1"/>
        <v>1.1842509989504165E-2</v>
      </c>
      <c r="N51" s="203">
        <f t="shared" si="1"/>
        <v>1.1842509989504165E-2</v>
      </c>
      <c r="O51" s="203">
        <f t="shared" si="1"/>
        <v>1.1842509989504165E-2</v>
      </c>
      <c r="P51" s="203">
        <f t="shared" si="1"/>
        <v>1.1842509989504164E-2</v>
      </c>
      <c r="Q51" s="203">
        <f t="shared" si="1"/>
        <v>1.1842509989504169E-2</v>
      </c>
    </row>
    <row r="52" spans="1:17" x14ac:dyDescent="0.25">
      <c r="A52" s="76" t="s">
        <v>82</v>
      </c>
      <c r="B52" s="202">
        <f t="shared" ref="B52:Q52" si="2">IF(B$7=0,0,B$7/B$5)</f>
        <v>2.256491654279083E-2</v>
      </c>
      <c r="C52" s="202">
        <f t="shared" si="2"/>
        <v>1.5501665268898138E-2</v>
      </c>
      <c r="D52" s="202">
        <f t="shared" si="2"/>
        <v>2.256491654279082E-2</v>
      </c>
      <c r="E52" s="202">
        <f t="shared" si="2"/>
        <v>2.256491654279083E-2</v>
      </c>
      <c r="F52" s="202">
        <f t="shared" si="2"/>
        <v>2.2564916542790827E-2</v>
      </c>
      <c r="G52" s="202">
        <f t="shared" si="2"/>
        <v>2.256491654279083E-2</v>
      </c>
      <c r="H52" s="202">
        <f t="shared" si="2"/>
        <v>2.256491654279082E-2</v>
      </c>
      <c r="I52" s="202">
        <f t="shared" si="2"/>
        <v>2.2564916542790827E-2</v>
      </c>
      <c r="J52" s="202">
        <f t="shared" si="2"/>
        <v>2.2564916542790827E-2</v>
      </c>
      <c r="K52" s="202">
        <f t="shared" si="2"/>
        <v>2.2564916542790827E-2</v>
      </c>
      <c r="L52" s="202">
        <f t="shared" si="2"/>
        <v>2.2564916542790827E-2</v>
      </c>
      <c r="M52" s="202">
        <f t="shared" si="2"/>
        <v>2.2564916542790827E-2</v>
      </c>
      <c r="N52" s="202">
        <f t="shared" si="2"/>
        <v>2.2564916542790827E-2</v>
      </c>
      <c r="O52" s="202">
        <f t="shared" si="2"/>
        <v>2.2564916542790827E-2</v>
      </c>
      <c r="P52" s="202">
        <f t="shared" si="2"/>
        <v>2.2564916542790827E-2</v>
      </c>
      <c r="Q52" s="202">
        <f t="shared" si="2"/>
        <v>2.256491654279083E-2</v>
      </c>
    </row>
    <row r="53" spans="1:17" x14ac:dyDescent="0.25">
      <c r="A53" s="76" t="s">
        <v>81</v>
      </c>
      <c r="B53" s="202">
        <f t="shared" ref="B53:Q53" si="3">IF(B$8=0,0,B$8/B$5)</f>
        <v>4.2669428830203346E-2</v>
      </c>
      <c r="C53" s="202">
        <f t="shared" si="3"/>
        <v>2.8542926282417964E-2</v>
      </c>
      <c r="D53" s="202">
        <f t="shared" si="3"/>
        <v>4.2669428830203332E-2</v>
      </c>
      <c r="E53" s="202">
        <f t="shared" si="3"/>
        <v>4.2669428830203346E-2</v>
      </c>
      <c r="F53" s="202">
        <f t="shared" si="3"/>
        <v>4.2669428830203339E-2</v>
      </c>
      <c r="G53" s="202">
        <f t="shared" si="3"/>
        <v>4.2669428830203346E-2</v>
      </c>
      <c r="H53" s="202">
        <f t="shared" si="3"/>
        <v>4.2669428830203325E-2</v>
      </c>
      <c r="I53" s="202">
        <f t="shared" si="3"/>
        <v>4.2669428830203339E-2</v>
      </c>
      <c r="J53" s="202">
        <f t="shared" si="3"/>
        <v>4.2669428830203339E-2</v>
      </c>
      <c r="K53" s="202">
        <f t="shared" si="3"/>
        <v>4.2669428830203339E-2</v>
      </c>
      <c r="L53" s="202">
        <f t="shared" si="3"/>
        <v>4.2669428830203339E-2</v>
      </c>
      <c r="M53" s="202">
        <f t="shared" si="3"/>
        <v>4.2669428830203339E-2</v>
      </c>
      <c r="N53" s="202">
        <f t="shared" si="3"/>
        <v>4.2669428830203339E-2</v>
      </c>
      <c r="O53" s="202">
        <f t="shared" si="3"/>
        <v>4.2669428830203339E-2</v>
      </c>
      <c r="P53" s="202">
        <f t="shared" si="3"/>
        <v>4.2669428830203332E-2</v>
      </c>
      <c r="Q53" s="202">
        <f t="shared" si="3"/>
        <v>4.2669428830203346E-2</v>
      </c>
    </row>
    <row r="54" spans="1:17" x14ac:dyDescent="0.25">
      <c r="A54" s="76" t="s">
        <v>80</v>
      </c>
      <c r="B54" s="202">
        <f t="shared" ref="B54:Q54" si="4">IF(B$9=0,0,B$9/B$5)</f>
        <v>1.5863412446986674E-2</v>
      </c>
      <c r="C54" s="202">
        <f t="shared" si="4"/>
        <v>1.5863412446986663E-2</v>
      </c>
      <c r="D54" s="202">
        <f t="shared" si="4"/>
        <v>1.5863412446986667E-2</v>
      </c>
      <c r="E54" s="202">
        <f t="shared" si="4"/>
        <v>1.5863412446986674E-2</v>
      </c>
      <c r="F54" s="202">
        <f t="shared" si="4"/>
        <v>1.586341244698667E-2</v>
      </c>
      <c r="G54" s="202">
        <f t="shared" si="4"/>
        <v>1.5863412446986674E-2</v>
      </c>
      <c r="H54" s="202">
        <f t="shared" si="4"/>
        <v>1.5863412446986667E-2</v>
      </c>
      <c r="I54" s="202">
        <f t="shared" si="4"/>
        <v>1.586341244698667E-2</v>
      </c>
      <c r="J54" s="202">
        <f t="shared" si="4"/>
        <v>1.586341244698667E-2</v>
      </c>
      <c r="K54" s="202">
        <f t="shared" si="4"/>
        <v>1.586341244698667E-2</v>
      </c>
      <c r="L54" s="202">
        <f t="shared" si="4"/>
        <v>1.586341244698667E-2</v>
      </c>
      <c r="M54" s="202">
        <f t="shared" si="4"/>
        <v>1.586341244698667E-2</v>
      </c>
      <c r="N54" s="202">
        <f t="shared" si="4"/>
        <v>1.586341244698667E-2</v>
      </c>
      <c r="O54" s="202">
        <f t="shared" si="4"/>
        <v>1.586341244698667E-2</v>
      </c>
      <c r="P54" s="202">
        <f t="shared" si="4"/>
        <v>1.586341244698667E-2</v>
      </c>
      <c r="Q54" s="202">
        <f t="shared" si="4"/>
        <v>1.5863412446986674E-2</v>
      </c>
    </row>
    <row r="55" spans="1:17" x14ac:dyDescent="0.25">
      <c r="A55" s="129" t="s">
        <v>79</v>
      </c>
      <c r="B55" s="201">
        <f t="shared" ref="B55:Q55" si="5">IF(B$10=0,0,B$10/B$5)</f>
        <v>3.6188122117342514E-2</v>
      </c>
      <c r="C55" s="201">
        <f t="shared" si="5"/>
        <v>3.61881221173425E-2</v>
      </c>
      <c r="D55" s="201">
        <f t="shared" si="5"/>
        <v>3.61881221173425E-2</v>
      </c>
      <c r="E55" s="201">
        <f t="shared" si="5"/>
        <v>3.6188122117342514E-2</v>
      </c>
      <c r="F55" s="201">
        <f t="shared" si="5"/>
        <v>3.6188122117342507E-2</v>
      </c>
      <c r="G55" s="201">
        <f t="shared" si="5"/>
        <v>3.6188122117342514E-2</v>
      </c>
      <c r="H55" s="201">
        <f t="shared" si="5"/>
        <v>3.61881221173425E-2</v>
      </c>
      <c r="I55" s="201">
        <f t="shared" si="5"/>
        <v>3.6188122117342507E-2</v>
      </c>
      <c r="J55" s="201">
        <f t="shared" si="5"/>
        <v>3.6188122117342507E-2</v>
      </c>
      <c r="K55" s="201">
        <f t="shared" si="5"/>
        <v>3.6188122117342507E-2</v>
      </c>
      <c r="L55" s="201">
        <f t="shared" si="5"/>
        <v>3.6188122117342507E-2</v>
      </c>
      <c r="M55" s="201">
        <f t="shared" si="5"/>
        <v>3.6188122117342507E-2</v>
      </c>
      <c r="N55" s="201">
        <f t="shared" si="5"/>
        <v>3.6188122117342507E-2</v>
      </c>
      <c r="O55" s="201">
        <f t="shared" si="5"/>
        <v>3.6188122117342507E-2</v>
      </c>
      <c r="P55" s="201">
        <f t="shared" si="5"/>
        <v>3.6188122117342507E-2</v>
      </c>
      <c r="Q55" s="201">
        <f t="shared" si="5"/>
        <v>3.6188122117342514E-2</v>
      </c>
    </row>
    <row r="56" spans="1:17" x14ac:dyDescent="0.25">
      <c r="A56" s="127" t="s">
        <v>283</v>
      </c>
      <c r="B56" s="200">
        <f t="shared" ref="B56:Q56" si="6">IF(B$15=0,0,B$15/B$5)</f>
        <v>7.7617790559106309E-2</v>
      </c>
      <c r="C56" s="200">
        <f t="shared" si="6"/>
        <v>7.7617790559106267E-2</v>
      </c>
      <c r="D56" s="200">
        <f t="shared" si="6"/>
        <v>7.7617790559106281E-2</v>
      </c>
      <c r="E56" s="200">
        <f t="shared" si="6"/>
        <v>7.7617790559106309E-2</v>
      </c>
      <c r="F56" s="200">
        <f t="shared" si="6"/>
        <v>7.7617790559106295E-2</v>
      </c>
      <c r="G56" s="200">
        <f t="shared" si="6"/>
        <v>7.7617790559106309E-2</v>
      </c>
      <c r="H56" s="200">
        <f t="shared" si="6"/>
        <v>7.7617790559106267E-2</v>
      </c>
      <c r="I56" s="200">
        <f t="shared" si="6"/>
        <v>7.7617790559106295E-2</v>
      </c>
      <c r="J56" s="200">
        <f t="shared" si="6"/>
        <v>7.7617790559106295E-2</v>
      </c>
      <c r="K56" s="200">
        <f t="shared" si="6"/>
        <v>7.7617790559106295E-2</v>
      </c>
      <c r="L56" s="200">
        <f t="shared" si="6"/>
        <v>7.7617790559106309E-2</v>
      </c>
      <c r="M56" s="200">
        <f t="shared" si="6"/>
        <v>7.7617790559106295E-2</v>
      </c>
      <c r="N56" s="200">
        <f t="shared" si="6"/>
        <v>7.7617790559106295E-2</v>
      </c>
      <c r="O56" s="200">
        <f t="shared" si="6"/>
        <v>7.7617790559106295E-2</v>
      </c>
      <c r="P56" s="200">
        <f t="shared" si="6"/>
        <v>7.7617790559106281E-2</v>
      </c>
      <c r="Q56" s="200">
        <f t="shared" si="6"/>
        <v>7.7617790559106309E-2</v>
      </c>
    </row>
    <row r="57" spans="1:17" x14ac:dyDescent="0.25">
      <c r="A57" s="142" t="s">
        <v>289</v>
      </c>
      <c r="B57" s="199">
        <f t="shared" ref="B57:Q57" si="7">IF(B$16=0,0,B$16/B$5)</f>
        <v>7.7617790559106309E-2</v>
      </c>
      <c r="C57" s="199">
        <f t="shared" si="7"/>
        <v>7.7617790559106267E-2</v>
      </c>
      <c r="D57" s="199">
        <f t="shared" si="7"/>
        <v>7.7617790559106281E-2</v>
      </c>
      <c r="E57" s="199">
        <f t="shared" si="7"/>
        <v>7.7617790559106309E-2</v>
      </c>
      <c r="F57" s="199">
        <f t="shared" si="7"/>
        <v>7.7617790559106295E-2</v>
      </c>
      <c r="G57" s="199">
        <f t="shared" si="7"/>
        <v>7.7617790559106309E-2</v>
      </c>
      <c r="H57" s="199">
        <f t="shared" si="7"/>
        <v>7.7617790559106267E-2</v>
      </c>
      <c r="I57" s="199">
        <f t="shared" si="7"/>
        <v>7.7617790559106295E-2</v>
      </c>
      <c r="J57" s="199">
        <f t="shared" si="7"/>
        <v>7.7617790559106295E-2</v>
      </c>
      <c r="K57" s="199">
        <f t="shared" si="7"/>
        <v>7.7617790559106295E-2</v>
      </c>
      <c r="L57" s="199">
        <f t="shared" si="7"/>
        <v>7.7617790559106309E-2</v>
      </c>
      <c r="M57" s="199">
        <f t="shared" si="7"/>
        <v>7.7617790559106295E-2</v>
      </c>
      <c r="N57" s="199">
        <f t="shared" si="7"/>
        <v>7.7617790559106295E-2</v>
      </c>
      <c r="O57" s="199">
        <f t="shared" si="7"/>
        <v>7.7617790559106295E-2</v>
      </c>
      <c r="P57" s="199">
        <f t="shared" si="7"/>
        <v>7.7617790559106281E-2</v>
      </c>
      <c r="Q57" s="199">
        <f t="shared" si="7"/>
        <v>7.7617790559106309E-2</v>
      </c>
    </row>
    <row r="58" spans="1:17" x14ac:dyDescent="0.25">
      <c r="A58" s="142" t="s">
        <v>288</v>
      </c>
      <c r="B58" s="199">
        <f t="shared" ref="B58:Q58" si="8">IF(B$22=0,0,B$22/B$5)</f>
        <v>0</v>
      </c>
      <c r="C58" s="199">
        <f t="shared" si="8"/>
        <v>0</v>
      </c>
      <c r="D58" s="199">
        <f t="shared" si="8"/>
        <v>0</v>
      </c>
      <c r="E58" s="199">
        <f t="shared" si="8"/>
        <v>0</v>
      </c>
      <c r="F58" s="199">
        <f t="shared" si="8"/>
        <v>0</v>
      </c>
      <c r="G58" s="199">
        <f t="shared" si="8"/>
        <v>0</v>
      </c>
      <c r="H58" s="199">
        <f t="shared" si="8"/>
        <v>0</v>
      </c>
      <c r="I58" s="199">
        <f t="shared" si="8"/>
        <v>0</v>
      </c>
      <c r="J58" s="199">
        <f t="shared" si="8"/>
        <v>0</v>
      </c>
      <c r="K58" s="199">
        <f t="shared" si="8"/>
        <v>0</v>
      </c>
      <c r="L58" s="199">
        <f t="shared" si="8"/>
        <v>0</v>
      </c>
      <c r="M58" s="199">
        <f t="shared" si="8"/>
        <v>0</v>
      </c>
      <c r="N58" s="199">
        <f t="shared" si="8"/>
        <v>0</v>
      </c>
      <c r="O58" s="199">
        <f t="shared" si="8"/>
        <v>0</v>
      </c>
      <c r="P58" s="199">
        <f t="shared" si="8"/>
        <v>0</v>
      </c>
      <c r="Q58" s="199">
        <f t="shared" si="8"/>
        <v>0</v>
      </c>
    </row>
    <row r="59" spans="1:17" x14ac:dyDescent="0.25">
      <c r="A59" s="127" t="s">
        <v>282</v>
      </c>
      <c r="B59" s="200">
        <f t="shared" ref="B59:Q59" si="9">IF(B$23=0,0,B$23/B$5)</f>
        <v>7.7617790559106295E-2</v>
      </c>
      <c r="C59" s="200">
        <f t="shared" si="9"/>
        <v>7.7617790559106267E-2</v>
      </c>
      <c r="D59" s="200">
        <f t="shared" si="9"/>
        <v>7.7617790559106281E-2</v>
      </c>
      <c r="E59" s="200">
        <f t="shared" si="9"/>
        <v>7.7617790559106309E-2</v>
      </c>
      <c r="F59" s="200">
        <f t="shared" si="9"/>
        <v>7.7617790559106295E-2</v>
      </c>
      <c r="G59" s="200">
        <f t="shared" si="9"/>
        <v>7.7617790559106309E-2</v>
      </c>
      <c r="H59" s="200">
        <f t="shared" si="9"/>
        <v>7.7617790559106267E-2</v>
      </c>
      <c r="I59" s="200">
        <f t="shared" si="9"/>
        <v>7.7617790559106295E-2</v>
      </c>
      <c r="J59" s="200">
        <f t="shared" si="9"/>
        <v>7.7617790559106309E-2</v>
      </c>
      <c r="K59" s="200">
        <f t="shared" si="9"/>
        <v>7.7617790559106295E-2</v>
      </c>
      <c r="L59" s="200">
        <f t="shared" si="9"/>
        <v>7.7617790559106295E-2</v>
      </c>
      <c r="M59" s="200">
        <f t="shared" si="9"/>
        <v>7.7617790559106295E-2</v>
      </c>
      <c r="N59" s="200">
        <f t="shared" si="9"/>
        <v>7.7617790559106295E-2</v>
      </c>
      <c r="O59" s="200">
        <f t="shared" si="9"/>
        <v>7.7617790559106295E-2</v>
      </c>
      <c r="P59" s="200">
        <f t="shared" si="9"/>
        <v>7.7617790559106295E-2</v>
      </c>
      <c r="Q59" s="200">
        <f t="shared" si="9"/>
        <v>7.7617790559106295E-2</v>
      </c>
    </row>
    <row r="60" spans="1:17" x14ac:dyDescent="0.25">
      <c r="A60" s="142" t="s">
        <v>287</v>
      </c>
      <c r="B60" s="199">
        <f t="shared" ref="B60:Q60" si="10">IF(B$24=0,0,B$24/B$5)</f>
        <v>6.2094232447285048E-2</v>
      </c>
      <c r="C60" s="199">
        <f t="shared" si="10"/>
        <v>6.2094232447285021E-2</v>
      </c>
      <c r="D60" s="199">
        <f t="shared" si="10"/>
        <v>6.2094232447285028E-2</v>
      </c>
      <c r="E60" s="199">
        <f t="shared" si="10"/>
        <v>6.2094232447285055E-2</v>
      </c>
      <c r="F60" s="199">
        <f t="shared" si="10"/>
        <v>6.2094232447285035E-2</v>
      </c>
      <c r="G60" s="199">
        <f t="shared" si="10"/>
        <v>6.2094232447285055E-2</v>
      </c>
      <c r="H60" s="199">
        <f t="shared" si="10"/>
        <v>6.2094232447285028E-2</v>
      </c>
      <c r="I60" s="199">
        <f t="shared" si="10"/>
        <v>6.2094232447285042E-2</v>
      </c>
      <c r="J60" s="199">
        <f t="shared" si="10"/>
        <v>6.2094232447285048E-2</v>
      </c>
      <c r="K60" s="199">
        <f t="shared" si="10"/>
        <v>6.2094232447285042E-2</v>
      </c>
      <c r="L60" s="199">
        <f t="shared" si="10"/>
        <v>6.2094232447285035E-2</v>
      </c>
      <c r="M60" s="199">
        <f t="shared" si="10"/>
        <v>6.2094232447285042E-2</v>
      </c>
      <c r="N60" s="199">
        <f t="shared" si="10"/>
        <v>6.2094232447285042E-2</v>
      </c>
      <c r="O60" s="199">
        <f t="shared" si="10"/>
        <v>6.2094232447285048E-2</v>
      </c>
      <c r="P60" s="199">
        <f t="shared" si="10"/>
        <v>6.2094232447285042E-2</v>
      </c>
      <c r="Q60" s="199">
        <f t="shared" si="10"/>
        <v>6.2094232447285048E-2</v>
      </c>
    </row>
    <row r="61" spans="1:17" x14ac:dyDescent="0.25">
      <c r="A61" s="142" t="s">
        <v>286</v>
      </c>
      <c r="B61" s="199">
        <f t="shared" ref="B61:Q61" si="11">IF(B$25=0,0,B$25/B$5)</f>
        <v>1.5523558111821255E-2</v>
      </c>
      <c r="C61" s="199">
        <f t="shared" si="11"/>
        <v>1.5523558111821248E-2</v>
      </c>
      <c r="D61" s="199">
        <f t="shared" si="11"/>
        <v>1.552355811182125E-2</v>
      </c>
      <c r="E61" s="199">
        <f t="shared" si="11"/>
        <v>1.5523558111821255E-2</v>
      </c>
      <c r="F61" s="199">
        <f t="shared" si="11"/>
        <v>1.5523558111821253E-2</v>
      </c>
      <c r="G61" s="199">
        <f t="shared" si="11"/>
        <v>1.5523558111821255E-2</v>
      </c>
      <c r="H61" s="199">
        <f t="shared" si="11"/>
        <v>1.5523558111821248E-2</v>
      </c>
      <c r="I61" s="199">
        <f t="shared" si="11"/>
        <v>1.5523558111821253E-2</v>
      </c>
      <c r="J61" s="199">
        <f t="shared" si="11"/>
        <v>1.5523558111821255E-2</v>
      </c>
      <c r="K61" s="199">
        <f t="shared" si="11"/>
        <v>1.5523558111821253E-2</v>
      </c>
      <c r="L61" s="199">
        <f t="shared" si="11"/>
        <v>1.5523558111821253E-2</v>
      </c>
      <c r="M61" s="199">
        <f t="shared" si="11"/>
        <v>1.5523558111821255E-2</v>
      </c>
      <c r="N61" s="199">
        <f t="shared" si="11"/>
        <v>1.5523558111821253E-2</v>
      </c>
      <c r="O61" s="199">
        <f t="shared" si="11"/>
        <v>1.5523558111821253E-2</v>
      </c>
      <c r="P61" s="199">
        <f t="shared" si="11"/>
        <v>1.5523558111821253E-2</v>
      </c>
      <c r="Q61" s="199">
        <f t="shared" si="11"/>
        <v>1.5523558111821257E-2</v>
      </c>
    </row>
    <row r="62" spans="1:17" x14ac:dyDescent="0.25">
      <c r="A62" s="127" t="s">
        <v>281</v>
      </c>
      <c r="B62" s="200">
        <f t="shared" ref="B62:Q62" si="12">IF(B$26=0,0,B$26/B$5)</f>
        <v>0.26390048790096143</v>
      </c>
      <c r="C62" s="200">
        <f t="shared" si="12"/>
        <v>0.26390048790096127</v>
      </c>
      <c r="D62" s="200">
        <f t="shared" si="12"/>
        <v>0.26390048790096132</v>
      </c>
      <c r="E62" s="200">
        <f t="shared" si="12"/>
        <v>0.26390048790096143</v>
      </c>
      <c r="F62" s="200">
        <f t="shared" si="12"/>
        <v>0.26390048790096138</v>
      </c>
      <c r="G62" s="200">
        <f t="shared" si="12"/>
        <v>0.26390048790096143</v>
      </c>
      <c r="H62" s="200">
        <f t="shared" si="12"/>
        <v>0.26390048790096132</v>
      </c>
      <c r="I62" s="200">
        <f t="shared" si="12"/>
        <v>0.26390048790096138</v>
      </c>
      <c r="J62" s="200">
        <f t="shared" si="12"/>
        <v>0.26390048790096138</v>
      </c>
      <c r="K62" s="200">
        <f t="shared" si="12"/>
        <v>0.26390048790096138</v>
      </c>
      <c r="L62" s="200">
        <f t="shared" si="12"/>
        <v>0.26390048790096138</v>
      </c>
      <c r="M62" s="200">
        <f t="shared" si="12"/>
        <v>0.26390048790096132</v>
      </c>
      <c r="N62" s="200">
        <f t="shared" si="12"/>
        <v>0.26390048790096143</v>
      </c>
      <c r="O62" s="200">
        <f t="shared" si="12"/>
        <v>0.26390048790096132</v>
      </c>
      <c r="P62" s="200">
        <f t="shared" si="12"/>
        <v>0.26390048790096138</v>
      </c>
      <c r="Q62" s="200">
        <f t="shared" si="12"/>
        <v>0.26390048790096143</v>
      </c>
    </row>
    <row r="63" spans="1:17" x14ac:dyDescent="0.25">
      <c r="A63" s="142" t="s">
        <v>285</v>
      </c>
      <c r="B63" s="199">
        <f t="shared" ref="B63:Q63" si="13">IF(B$27=0,0,B$27/B$5)</f>
        <v>0.24580642684229023</v>
      </c>
      <c r="C63" s="199">
        <f t="shared" si="13"/>
        <v>0.24580642684228976</v>
      </c>
      <c r="D63" s="199">
        <f t="shared" si="13"/>
        <v>0.25304405126575841</v>
      </c>
      <c r="E63" s="199">
        <f t="shared" si="13"/>
        <v>0.25304405126575885</v>
      </c>
      <c r="F63" s="199">
        <f t="shared" si="13"/>
        <v>0.25304405126575885</v>
      </c>
      <c r="G63" s="199">
        <f t="shared" si="13"/>
        <v>0.25304405126575874</v>
      </c>
      <c r="H63" s="199">
        <f t="shared" si="13"/>
        <v>0.24671826779772638</v>
      </c>
      <c r="I63" s="199">
        <f t="shared" si="13"/>
        <v>0.25304405126575846</v>
      </c>
      <c r="J63" s="199">
        <f t="shared" si="13"/>
        <v>0.25304405126575852</v>
      </c>
      <c r="K63" s="199">
        <f t="shared" si="13"/>
        <v>0.24580642684229012</v>
      </c>
      <c r="L63" s="199">
        <f t="shared" si="13"/>
        <v>0.24580642684229018</v>
      </c>
      <c r="M63" s="199">
        <f t="shared" si="13"/>
        <v>0.24580642684229007</v>
      </c>
      <c r="N63" s="199">
        <f t="shared" si="13"/>
        <v>0.24580642684229029</v>
      </c>
      <c r="O63" s="199">
        <f t="shared" si="13"/>
        <v>0.24580642684229015</v>
      </c>
      <c r="P63" s="199">
        <f t="shared" si="13"/>
        <v>0.17559406535591626</v>
      </c>
      <c r="Q63" s="199">
        <f t="shared" si="13"/>
        <v>0.24729401111545882</v>
      </c>
    </row>
    <row r="64" spans="1:17" x14ac:dyDescent="0.25">
      <c r="A64" s="142" t="s">
        <v>284</v>
      </c>
      <c r="B64" s="199">
        <f t="shared" ref="B64:Q64" si="14">IF(B$33=0,0,B$33/B$5)</f>
        <v>1.8094061058671198E-2</v>
      </c>
      <c r="C64" s="199">
        <f t="shared" si="14"/>
        <v>1.8094061058671496E-2</v>
      </c>
      <c r="D64" s="199">
        <f t="shared" si="14"/>
        <v>1.0856436635202927E-2</v>
      </c>
      <c r="E64" s="199">
        <f t="shared" si="14"/>
        <v>1.0856436635202582E-2</v>
      </c>
      <c r="F64" s="199">
        <f t="shared" si="14"/>
        <v>1.0856436635202539E-2</v>
      </c>
      <c r="G64" s="199">
        <f t="shared" si="14"/>
        <v>1.0856436635202688E-2</v>
      </c>
      <c r="H64" s="199">
        <f t="shared" si="14"/>
        <v>1.7182220103234974E-2</v>
      </c>
      <c r="I64" s="199">
        <f t="shared" si="14"/>
        <v>1.0856436635202894E-2</v>
      </c>
      <c r="J64" s="199">
        <f t="shared" si="14"/>
        <v>1.0856436635202853E-2</v>
      </c>
      <c r="K64" s="199">
        <f t="shared" si="14"/>
        <v>1.8094061058671247E-2</v>
      </c>
      <c r="L64" s="199">
        <f t="shared" si="14"/>
        <v>1.8094061058671191E-2</v>
      </c>
      <c r="M64" s="199">
        <f t="shared" si="14"/>
        <v>1.8094061058671271E-2</v>
      </c>
      <c r="N64" s="199">
        <f t="shared" si="14"/>
        <v>1.8094061058671115E-2</v>
      </c>
      <c r="O64" s="199">
        <f t="shared" si="14"/>
        <v>1.8094061058671174E-2</v>
      </c>
      <c r="P64" s="199">
        <f t="shared" si="14"/>
        <v>8.830642254504513E-2</v>
      </c>
      <c r="Q64" s="199">
        <f t="shared" si="14"/>
        <v>1.6606476785502582E-2</v>
      </c>
    </row>
    <row r="65" spans="1:17" x14ac:dyDescent="0.25">
      <c r="A65" s="127" t="s">
        <v>280</v>
      </c>
      <c r="B65" s="200">
        <f t="shared" ref="B65:Q65" si="15">IF(B$34=0,0,B$34/B$5)</f>
        <v>0.34212938953539257</v>
      </c>
      <c r="C65" s="200">
        <f t="shared" si="15"/>
        <v>0.46198370590225291</v>
      </c>
      <c r="D65" s="200">
        <f t="shared" si="15"/>
        <v>0.37491834297038423</v>
      </c>
      <c r="E65" s="200">
        <f t="shared" si="15"/>
        <v>0.40299867059576305</v>
      </c>
      <c r="F65" s="200">
        <f t="shared" si="15"/>
        <v>0.36262496495662977</v>
      </c>
      <c r="G65" s="200">
        <f t="shared" si="15"/>
        <v>0.33011327833210341</v>
      </c>
      <c r="H65" s="200">
        <f t="shared" si="15"/>
        <v>0.17291542142794725</v>
      </c>
      <c r="I65" s="200">
        <f t="shared" si="15"/>
        <v>0.13471624701821139</v>
      </c>
      <c r="J65" s="200">
        <f t="shared" si="15"/>
        <v>0.10024844588168376</v>
      </c>
      <c r="K65" s="200">
        <f t="shared" si="15"/>
        <v>0.1266918157239634</v>
      </c>
      <c r="L65" s="200">
        <f t="shared" si="15"/>
        <v>0.10985794649994753</v>
      </c>
      <c r="M65" s="200">
        <f t="shared" si="15"/>
        <v>9.3321847744607153E-2</v>
      </c>
      <c r="N65" s="200">
        <f t="shared" si="15"/>
        <v>9.9118461867954935E-2</v>
      </c>
      <c r="O65" s="200">
        <f t="shared" si="15"/>
        <v>8.7255872952160085E-2</v>
      </c>
      <c r="P65" s="200">
        <f t="shared" si="15"/>
        <v>3.735004994388566E-2</v>
      </c>
      <c r="Q65" s="200">
        <f t="shared" si="15"/>
        <v>7.9466421201189755E-2</v>
      </c>
    </row>
    <row r="66" spans="1:17" x14ac:dyDescent="0.25">
      <c r="A66" s="127" t="s">
        <v>279</v>
      </c>
      <c r="B66" s="200">
        <f t="shared" ref="B66:Q66" si="16">IF(B$45=0,0,B$45/B$5)</f>
        <v>4.4690567824942934E-2</v>
      </c>
      <c r="C66" s="200">
        <f t="shared" si="16"/>
        <v>5.5102488024303476E-3</v>
      </c>
      <c r="D66" s="200">
        <f t="shared" si="16"/>
        <v>7.2705746193410845E-2</v>
      </c>
      <c r="E66" s="200">
        <f t="shared" si="16"/>
        <v>3.8062918763710187E-2</v>
      </c>
      <c r="F66" s="200">
        <f t="shared" si="16"/>
        <v>8.4381945202619157E-2</v>
      </c>
      <c r="G66" s="200">
        <f t="shared" si="16"/>
        <v>0.11312892826192747</v>
      </c>
      <c r="H66" s="200">
        <f t="shared" si="16"/>
        <v>0.13971202300639129</v>
      </c>
      <c r="I66" s="200">
        <f t="shared" si="16"/>
        <v>0.13971202300639132</v>
      </c>
      <c r="J66" s="200">
        <f t="shared" si="16"/>
        <v>0.13971202300639132</v>
      </c>
      <c r="K66" s="200">
        <f t="shared" si="16"/>
        <v>0.13971202300639132</v>
      </c>
      <c r="L66" s="200">
        <f t="shared" si="16"/>
        <v>0.13971202300639132</v>
      </c>
      <c r="M66" s="200">
        <f t="shared" si="16"/>
        <v>0.13971202300639132</v>
      </c>
      <c r="N66" s="200">
        <f t="shared" si="16"/>
        <v>0.13971202300639132</v>
      </c>
      <c r="O66" s="200">
        <f t="shared" si="16"/>
        <v>0.13971202300639132</v>
      </c>
      <c r="P66" s="200">
        <f t="shared" si="16"/>
        <v>0.13971202300639132</v>
      </c>
      <c r="Q66" s="200">
        <f t="shared" si="16"/>
        <v>0.13971202300639135</v>
      </c>
    </row>
    <row r="67" spans="1:17" x14ac:dyDescent="0.25">
      <c r="A67" s="72" t="s">
        <v>278</v>
      </c>
      <c r="B67" s="71">
        <f t="shared" ref="B67:Q67" si="17">IF(B$46=0,0,B$46/B$5)</f>
        <v>6.4915583693663056E-2</v>
      </c>
      <c r="C67" s="71">
        <f t="shared" si="17"/>
        <v>5.4313401709932332E-3</v>
      </c>
      <c r="D67" s="71">
        <f t="shared" si="17"/>
        <v>4.1114518902033506E-3</v>
      </c>
      <c r="E67" s="71">
        <f t="shared" si="17"/>
        <v>1.0673951694525277E-2</v>
      </c>
      <c r="F67" s="71">
        <f t="shared" si="17"/>
        <v>4.7286308947494882E-3</v>
      </c>
      <c r="G67" s="71">
        <f t="shared" si="17"/>
        <v>8.4933344599676212E-3</v>
      </c>
      <c r="H67" s="71">
        <f t="shared" si="17"/>
        <v>0.13910809661965989</v>
      </c>
      <c r="I67" s="71">
        <f t="shared" si="17"/>
        <v>0.17730727102939586</v>
      </c>
      <c r="J67" s="71">
        <f t="shared" si="17"/>
        <v>0.21177507216592351</v>
      </c>
      <c r="K67" s="71">
        <f t="shared" si="17"/>
        <v>0.18533170232364377</v>
      </c>
      <c r="L67" s="71">
        <f t="shared" si="17"/>
        <v>0.20216557154765952</v>
      </c>
      <c r="M67" s="71">
        <f t="shared" si="17"/>
        <v>0.21870167030300008</v>
      </c>
      <c r="N67" s="71">
        <f t="shared" si="17"/>
        <v>0.21290505617965219</v>
      </c>
      <c r="O67" s="71">
        <f t="shared" si="17"/>
        <v>0.22476764509544717</v>
      </c>
      <c r="P67" s="71">
        <f t="shared" si="17"/>
        <v>0.27467346810372156</v>
      </c>
      <c r="Q67" s="71">
        <f t="shared" si="17"/>
        <v>0.23255709684641751</v>
      </c>
    </row>
    <row r="69" spans="1:17" ht="12.75" x14ac:dyDescent="0.25">
      <c r="A69" s="98" t="str">
        <f>FBT_fec!$A$110</f>
        <v>Energy intensity (toe/physical output index)</v>
      </c>
      <c r="B69" s="197"/>
      <c r="C69" s="197"/>
      <c r="D69" s="197"/>
      <c r="E69" s="197"/>
      <c r="F69" s="197"/>
      <c r="G69" s="197"/>
      <c r="H69" s="197"/>
      <c r="I69" s="197"/>
      <c r="J69" s="197"/>
      <c r="K69" s="197"/>
      <c r="L69" s="197"/>
      <c r="M69" s="197"/>
      <c r="N69" s="197"/>
      <c r="O69" s="197"/>
      <c r="P69" s="197"/>
      <c r="Q69" s="197"/>
    </row>
    <row r="71" spans="1:17" x14ac:dyDescent="0.25">
      <c r="A71" s="78" t="s">
        <v>7</v>
      </c>
      <c r="B71" s="230">
        <f t="shared" ref="B71:Q71" si="18">SUM(B$72:B$82)</f>
        <v>45.613425177594166</v>
      </c>
      <c r="C71" s="230">
        <f t="shared" si="18"/>
        <v>44.997436722616008</v>
      </c>
      <c r="D71" s="230">
        <f t="shared" si="18"/>
        <v>45.391456329730239</v>
      </c>
      <c r="E71" s="230">
        <f t="shared" si="18"/>
        <v>44.464507713032688</v>
      </c>
      <c r="F71" s="230">
        <f t="shared" si="18"/>
        <v>44.919969136036144</v>
      </c>
      <c r="G71" s="230">
        <f t="shared" si="18"/>
        <v>44.79039174477515</v>
      </c>
      <c r="H71" s="230">
        <f t="shared" si="18"/>
        <v>43.639120305002315</v>
      </c>
      <c r="I71" s="230">
        <f t="shared" si="18"/>
        <v>42.471008795080998</v>
      </c>
      <c r="J71" s="230">
        <f t="shared" si="18"/>
        <v>42.272820524641787</v>
      </c>
      <c r="K71" s="230">
        <f t="shared" si="18"/>
        <v>42.09483120154983</v>
      </c>
      <c r="L71" s="230">
        <f t="shared" si="18"/>
        <v>41.688984926738094</v>
      </c>
      <c r="M71" s="230">
        <f t="shared" si="18"/>
        <v>40.607460989037889</v>
      </c>
      <c r="N71" s="230">
        <f t="shared" si="18"/>
        <v>39.937287473269528</v>
      </c>
      <c r="O71" s="230">
        <f t="shared" si="18"/>
        <v>40.059866234418436</v>
      </c>
      <c r="P71" s="230">
        <f t="shared" si="18"/>
        <v>37.541320901979113</v>
      </c>
      <c r="Q71" s="230">
        <f t="shared" si="18"/>
        <v>37.630383741835068</v>
      </c>
    </row>
    <row r="72" spans="1:17" x14ac:dyDescent="0.25">
      <c r="A72" s="132" t="s">
        <v>83</v>
      </c>
      <c r="B72" s="275">
        <f>IF(B$6=0,0,B$6/TRE!B$5*1000)</f>
        <v>0.54017744332115969</v>
      </c>
      <c r="C72" s="275">
        <f>IF(C$6=0,0,C$6/TRE!C$5*1000)</f>
        <v>0.53288259388966153</v>
      </c>
      <c r="D72" s="275">
        <f>IF(D$6=0,0,D$6/TRE!D$5*1000)</f>
        <v>0.53754877502297249</v>
      </c>
      <c r="E72" s="275">
        <f>IF(E$6=0,0,E$6/TRE!E$5*1000)</f>
        <v>0.52657137676997479</v>
      </c>
      <c r="F72" s="275">
        <f>IF(F$6=0,0,F$6/TRE!F$5*1000)</f>
        <v>0.53196518322172692</v>
      </c>
      <c r="G72" s="275">
        <f>IF(G$6=0,0,G$6/TRE!G$5*1000)</f>
        <v>0.5304306616713047</v>
      </c>
      <c r="H72" s="275">
        <f>IF(H$6=0,0,H$6/TRE!H$5*1000)</f>
        <v>0.51679671814516392</v>
      </c>
      <c r="I72" s="275">
        <f>IF(I$6=0,0,I$6/TRE!I$5*1000)</f>
        <v>0.50296334592006597</v>
      </c>
      <c r="J72" s="275">
        <f>IF(J$6=0,0,J$6/TRE!J$5*1000)</f>
        <v>0.50061629934758711</v>
      </c>
      <c r="K72" s="275">
        <f>IF(K$6=0,0,K$6/TRE!K$5*1000)</f>
        <v>0.49850845901084556</v>
      </c>
      <c r="L72" s="275">
        <f>IF(L$6=0,0,L$6/TRE!L$5*1000)</f>
        <v>0.49370222044718443</v>
      </c>
      <c r="M72" s="275">
        <f>IF(M$6=0,0,M$6/TRE!M$5*1000)</f>
        <v>0.48089426241108191</v>
      </c>
      <c r="N72" s="275">
        <f>IF(N$6=0,0,N$6/TRE!N$5*1000)</f>
        <v>0.47295772585589396</v>
      </c>
      <c r="O72" s="275">
        <f>IF(O$6=0,0,O$6/TRE!O$5*1000)</f>
        <v>0.47440936605930095</v>
      </c>
      <c r="P72" s="275">
        <f>IF(P$6=0,0,P$6/TRE!P$5*1000)</f>
        <v>0.44458346780086916</v>
      </c>
      <c r="Q72" s="275">
        <f>IF(Q$6=0,0,Q$6/TRE!Q$5*1000)</f>
        <v>0.44563819537155697</v>
      </c>
    </row>
    <row r="73" spans="1:17" x14ac:dyDescent="0.25">
      <c r="A73" s="76" t="s">
        <v>82</v>
      </c>
      <c r="B73" s="274">
        <f>IF(B$7=0,0,B$7/TRE!B$5*1000)</f>
        <v>1.0292631323632462</v>
      </c>
      <c r="C73" s="274">
        <f>IF(C$7=0,0,C$7/TRE!C$5*1000)</f>
        <v>0.69753520203241837</v>
      </c>
      <c r="D73" s="274">
        <f>IF(D$7=0,0,D$7/TRE!D$5*1000)</f>
        <v>1.0242544238360971</v>
      </c>
      <c r="E73" s="274">
        <f>IF(E$7=0,0,E$7/TRE!E$5*1000)</f>
        <v>1.0033379056608618</v>
      </c>
      <c r="F73" s="274">
        <f>IF(F$7=0,0,F$7/TRE!F$5*1000)</f>
        <v>1.0136153546593956</v>
      </c>
      <c r="G73" s="274">
        <f>IF(G$7=0,0,G$7/TRE!G$5*1000)</f>
        <v>1.0106914516397585</v>
      </c>
      <c r="H73" s="274">
        <f>IF(H$7=0,0,H$7/TRE!H$5*1000)</f>
        <v>0.98471310768318565</v>
      </c>
      <c r="I73" s="274">
        <f>IF(I$7=0,0,I$7/TRE!I$5*1000)</f>
        <v>0.95835476894913785</v>
      </c>
      <c r="J73" s="274">
        <f>IF(J$7=0,0,J$7/TRE!J$5*1000)</f>
        <v>0.95388266716691716</v>
      </c>
      <c r="K73" s="274">
        <f>IF(K$7=0,0,K$7/TRE!K$5*1000)</f>
        <v>0.94986635294583943</v>
      </c>
      <c r="L73" s="274">
        <f>IF(L$7=0,0,L$7/TRE!L$5*1000)</f>
        <v>0.94070846562550992</v>
      </c>
      <c r="M73" s="274">
        <f>IF(M$7=0,0,M$7/TRE!M$5*1000)</f>
        <v>0.91630396823227422</v>
      </c>
      <c r="N73" s="274">
        <f>IF(N$7=0,0,N$7/TRE!N$5*1000)</f>
        <v>0.90118155877977246</v>
      </c>
      <c r="O73" s="274">
        <f>IF(O$7=0,0,O$7/TRE!O$5*1000)</f>
        <v>0.90394753829501617</v>
      </c>
      <c r="P73" s="274">
        <f>IF(P$7=0,0,P$7/TRE!P$5*1000)</f>
        <v>0.84711677305928756</v>
      </c>
      <c r="Q73" s="274">
        <f>IF(Q$7=0,0,Q$7/TRE!Q$5*1000)</f>
        <v>0.84912646860770113</v>
      </c>
    </row>
    <row r="74" spans="1:17" x14ac:dyDescent="0.25">
      <c r="A74" s="76" t="s">
        <v>81</v>
      </c>
      <c r="B74" s="274">
        <f>IF(B$8=0,0,B$8/TRE!B$5*1000)</f>
        <v>1.946298799317159</v>
      </c>
      <c r="C74" s="274">
        <f>IF(C$8=0,0,C$8/TRE!C$5*1000)</f>
        <v>1.284358519271396</v>
      </c>
      <c r="D74" s="274">
        <f>IF(D$8=0,0,D$8/TRE!D$5*1000)</f>
        <v>1.9368275153607073</v>
      </c>
      <c r="E74" s="274">
        <f>IF(E$8=0,0,E$8/TRE!E$5*1000)</f>
        <v>1.8972751473312761</v>
      </c>
      <c r="F74" s="274">
        <f>IF(F$8=0,0,F$8/TRE!F$5*1000)</f>
        <v>1.916709426105025</v>
      </c>
      <c r="G74" s="274">
        <f>IF(G$8=0,0,G$8/TRE!G$5*1000)</f>
        <v>1.9111804328306108</v>
      </c>
      <c r="H74" s="274">
        <f>IF(H$8=0,0,H$8/TRE!H$5*1000)</f>
        <v>1.8620563380669775</v>
      </c>
      <c r="I74" s="274">
        <f>IF(I$8=0,0,I$8/TRE!I$5*1000)</f>
        <v>1.8122136871286485</v>
      </c>
      <c r="J74" s="274">
        <f>IF(J$8=0,0,J$8/TRE!J$5*1000)</f>
        <v>1.8037571068281619</v>
      </c>
      <c r="K74" s="274">
        <f>IF(K$8=0,0,K$8/TRE!K$5*1000)</f>
        <v>1.7961624040739537</v>
      </c>
      <c r="L74" s="274">
        <f>IF(L$8=0,0,L$8/TRE!L$5*1000)</f>
        <v>1.7788451753348711</v>
      </c>
      <c r="M74" s="274">
        <f>IF(M$8=0,0,M$8/TRE!M$5*1000)</f>
        <v>1.7326971666470108</v>
      </c>
      <c r="N74" s="274">
        <f>IF(N$8=0,0,N$8/TRE!N$5*1000)</f>
        <v>1.7041012455120454</v>
      </c>
      <c r="O74" s="274">
        <f>IF(O$8=0,0,O$8/TRE!O$5*1000)</f>
        <v>1.7093316112369832</v>
      </c>
      <c r="P74" s="274">
        <f>IF(P$8=0,0,P$8/TRE!P$5*1000)</f>
        <v>1.6018667204188226</v>
      </c>
      <c r="Q74" s="274">
        <f>IF(Q$8=0,0,Q$8/TRE!Q$5*1000)</f>
        <v>1.6056669809254722</v>
      </c>
    </row>
    <row r="75" spans="1:17" x14ac:dyDescent="0.25">
      <c r="A75" s="76" t="s">
        <v>80</v>
      </c>
      <c r="B75" s="274">
        <f>IF(B$9=0,0,B$9/TRE!B$5*1000)</f>
        <v>0.72358457671194243</v>
      </c>
      <c r="C75" s="274">
        <f>IF(C$9=0,0,C$9/TRE!C$5*1000)</f>
        <v>0.7138128977880418</v>
      </c>
      <c r="D75" s="274">
        <f>IF(D$9=0,0,D$9/TRE!D$5*1000)</f>
        <v>0.72006339332789449</v>
      </c>
      <c r="E75" s="274">
        <f>IF(E$9=0,0,E$9/TRE!E$5*1000)</f>
        <v>0.70535882510405779</v>
      </c>
      <c r="F75" s="274">
        <f>IF(F$9=0,0,F$9/TRE!F$5*1000)</f>
        <v>0.71258399751085288</v>
      </c>
      <c r="G75" s="274">
        <f>IF(G$9=0,0,G$9/TRE!G$5*1000)</f>
        <v>0.71052845790947528</v>
      </c>
      <c r="H75" s="274">
        <f>IF(H$9=0,0,H$9/TRE!H$5*1000)</f>
        <v>0.69226536422192231</v>
      </c>
      <c r="I75" s="274">
        <f>IF(I$9=0,0,I$9/TRE!I$5*1000)</f>
        <v>0.67373512955596815</v>
      </c>
      <c r="J75" s="274">
        <f>IF(J$9=0,0,J$9/TRE!J$5*1000)</f>
        <v>0.67059118727983613</v>
      </c>
      <c r="K75" s="274">
        <f>IF(K$9=0,0,K$9/TRE!K$5*1000)</f>
        <v>0.66776766923646858</v>
      </c>
      <c r="L75" s="274">
        <f>IF(L$9=0,0,L$9/TRE!L$5*1000)</f>
        <v>0.66132956238905671</v>
      </c>
      <c r="M75" s="274">
        <f>IF(M$9=0,0,M$9/TRE!M$5*1000)</f>
        <v>0.64417290209402944</v>
      </c>
      <c r="N75" s="274">
        <f>IF(N$9=0,0,N$9/TRE!N$5*1000)</f>
        <v>0.63354166320234861</v>
      </c>
      <c r="O75" s="274">
        <f>IF(O$9=0,0,O$9/TRE!O$5*1000)</f>
        <v>0.63548618064769447</v>
      </c>
      <c r="P75" s="274">
        <f>IF(P$9=0,0,P$9/TRE!P$5*1000)</f>
        <v>0.59553345727277629</v>
      </c>
      <c r="Q75" s="274">
        <f>IF(Q$9=0,0,Q$9/TRE!Q$5*1000)</f>
        <v>0.59694629783511133</v>
      </c>
    </row>
    <row r="76" spans="1:17" x14ac:dyDescent="0.25">
      <c r="A76" s="129" t="s">
        <v>79</v>
      </c>
      <c r="B76" s="273">
        <f>IF(B$10=0,0,B$10/TRE!B$5*1000)</f>
        <v>1.6506642005170429</v>
      </c>
      <c r="C76" s="273">
        <f>IF(C$10=0,0,C$10/TRE!C$5*1000)</f>
        <v>1.6283727350854205</v>
      </c>
      <c r="D76" s="273">
        <f>IF(D$10=0,0,D$10/TRE!D$5*1000)</f>
        <v>1.6426315647442973</v>
      </c>
      <c r="E76" s="273">
        <f>IF(E$10=0,0,E$10/TRE!E$5*1000)</f>
        <v>1.609087035006745</v>
      </c>
      <c r="F76" s="273">
        <f>IF(F$10=0,0,F$10/TRE!F$5*1000)</f>
        <v>1.6255693286021329</v>
      </c>
      <c r="G76" s="273">
        <f>IF(G$10=0,0,G$10/TRE!G$5*1000)</f>
        <v>1.620880166143533</v>
      </c>
      <c r="H76" s="273">
        <f>IF(H$10=0,0,H$10/TRE!H$5*1000)</f>
        <v>1.5792178146908245</v>
      </c>
      <c r="I76" s="273">
        <f>IF(I$10=0,0,I$10/TRE!I$5*1000)</f>
        <v>1.5369460527231189</v>
      </c>
      <c r="J76" s="273">
        <f>IF(J$10=0,0,J$10/TRE!J$5*1000)</f>
        <v>1.5297739913902397</v>
      </c>
      <c r="K76" s="273">
        <f>IF(K$10=0,0,K$10/TRE!K$5*1000)</f>
        <v>1.5233328920306053</v>
      </c>
      <c r="L76" s="273">
        <f>IF(L$10=0,0,L$10/TRE!L$5*1000)</f>
        <v>1.5086460774768491</v>
      </c>
      <c r="M76" s="273">
        <f>IF(M$10=0,0,M$10/TRE!M$5*1000)</f>
        <v>1.4695077571465252</v>
      </c>
      <c r="N76" s="273">
        <f>IF(N$10=0,0,N$10/TRE!N$5*1000)</f>
        <v>1.4452554361180907</v>
      </c>
      <c r="O76" s="273">
        <f>IF(O$10=0,0,O$10/TRE!O$5*1000)</f>
        <v>1.44969133129554</v>
      </c>
      <c r="P76" s="273">
        <f>IF(P$10=0,0,P$10/TRE!P$5*1000)</f>
        <v>1.3585499052471628</v>
      </c>
      <c r="Q76" s="273">
        <f>IF(Q$10=0,0,Q$10/TRE!Q$5*1000)</f>
        <v>1.3617729221719876</v>
      </c>
    </row>
    <row r="77" spans="1:17" x14ac:dyDescent="0.25">
      <c r="A77" s="127" t="s">
        <v>283</v>
      </c>
      <c r="B77" s="296">
        <f>IF(B$15=0,0,B$15/TRE!B$5*1000)</f>
        <v>3.5404132821179695</v>
      </c>
      <c r="C77" s="296">
        <f>IF(C$15=0,0,C$15/TRE!C$5*1000)</f>
        <v>3.4926016192326474</v>
      </c>
      <c r="D77" s="296">
        <f>IF(D$15=0,0,D$15/TRE!D$5*1000)</f>
        <v>3.5231845505738213</v>
      </c>
      <c r="E77" s="296">
        <f>IF(E$15=0,0,E$15/TRE!E$5*1000)</f>
        <v>3.4512368469839383</v>
      </c>
      <c r="F77" s="296">
        <f>IF(F$15=0,0,F$15/TRE!F$5*1000)</f>
        <v>3.486588756322373</v>
      </c>
      <c r="G77" s="296">
        <f>IF(G$15=0,0,G$15/TRE!G$5*1000)</f>
        <v>3.4765312455062816</v>
      </c>
      <c r="H77" s="296">
        <f>IF(H$15=0,0,H$15/TRE!H$5*1000)</f>
        <v>3.3871721000173123</v>
      </c>
      <c r="I77" s="296">
        <f>IF(I$15=0,0,I$15/TRE!I$5*1000)</f>
        <v>3.2965058654905586</v>
      </c>
      <c r="J77" s="296">
        <f>IF(J$15=0,0,J$15/TRE!J$5*1000)</f>
        <v>3.2811229298243361</v>
      </c>
      <c r="K77" s="296">
        <f>IF(K$15=0,0,K$15/TRE!K$5*1000)</f>
        <v>3.2673077918228279</v>
      </c>
      <c r="L77" s="296">
        <f>IF(L$15=0,0,L$15/TRE!L$5*1000)</f>
        <v>3.2358069006652972</v>
      </c>
      <c r="M77" s="296">
        <f>IF(M$15=0,0,M$15/TRE!M$5*1000)</f>
        <v>3.1518614021842222</v>
      </c>
      <c r="N77" s="296">
        <f>IF(N$15=0,0,N$15/TRE!N$5*1000)</f>
        <v>3.099844014599054</v>
      </c>
      <c r="O77" s="296">
        <f>IF(O$15=0,0,O$15/TRE!O$5*1000)</f>
        <v>3.1093583072089039</v>
      </c>
      <c r="P77" s="296">
        <f>IF(P$15=0,0,P$15/TRE!P$5*1000)</f>
        <v>2.9138743830820135</v>
      </c>
      <c r="Q77" s="296">
        <f>IF(Q$15=0,0,Q$15/TRE!Q$5*1000)</f>
        <v>2.9207872439325531</v>
      </c>
    </row>
    <row r="78" spans="1:17" x14ac:dyDescent="0.25">
      <c r="A78" s="127" t="s">
        <v>282</v>
      </c>
      <c r="B78" s="296">
        <f>IF(B$23=0,0,B$23/TRE!B$5*1000)</f>
        <v>3.5404132821179695</v>
      </c>
      <c r="C78" s="296">
        <f>IF(C$23=0,0,C$23/TRE!C$5*1000)</f>
        <v>3.4926016192326474</v>
      </c>
      <c r="D78" s="296">
        <f>IF(D$23=0,0,D$23/TRE!D$5*1000)</f>
        <v>3.5231845505738213</v>
      </c>
      <c r="E78" s="296">
        <f>IF(E$23=0,0,E$23/TRE!E$5*1000)</f>
        <v>3.4512368469839383</v>
      </c>
      <c r="F78" s="296">
        <f>IF(F$23=0,0,F$23/TRE!F$5*1000)</f>
        <v>3.486588756322373</v>
      </c>
      <c r="G78" s="296">
        <f>IF(G$23=0,0,G$23/TRE!G$5*1000)</f>
        <v>3.4765312455062816</v>
      </c>
      <c r="H78" s="296">
        <f>IF(H$23=0,0,H$23/TRE!H$5*1000)</f>
        <v>3.3871721000173123</v>
      </c>
      <c r="I78" s="296">
        <f>IF(I$23=0,0,I$23/TRE!I$5*1000)</f>
        <v>3.2965058654905586</v>
      </c>
      <c r="J78" s="296">
        <f>IF(J$23=0,0,J$23/TRE!J$5*1000)</f>
        <v>3.281122929824337</v>
      </c>
      <c r="K78" s="296">
        <f>IF(K$23=0,0,K$23/TRE!K$5*1000)</f>
        <v>3.2673077918228279</v>
      </c>
      <c r="L78" s="296">
        <f>IF(L$23=0,0,L$23/TRE!L$5*1000)</f>
        <v>3.2358069006652967</v>
      </c>
      <c r="M78" s="296">
        <f>IF(M$23=0,0,M$23/TRE!M$5*1000)</f>
        <v>3.1518614021842222</v>
      </c>
      <c r="N78" s="296">
        <f>IF(N$23=0,0,N$23/TRE!N$5*1000)</f>
        <v>3.0998440145990536</v>
      </c>
      <c r="O78" s="296">
        <f>IF(O$23=0,0,O$23/TRE!O$5*1000)</f>
        <v>3.1093583072089039</v>
      </c>
      <c r="P78" s="296">
        <f>IF(P$23=0,0,P$23/TRE!P$5*1000)</f>
        <v>2.913874383082014</v>
      </c>
      <c r="Q78" s="296">
        <f>IF(Q$23=0,0,Q$23/TRE!Q$5*1000)</f>
        <v>2.9207872439325526</v>
      </c>
    </row>
    <row r="79" spans="1:17" x14ac:dyDescent="0.25">
      <c r="A79" s="127" t="s">
        <v>281</v>
      </c>
      <c r="B79" s="296">
        <f>IF(B$26=0,0,B$26/TRE!B$5*1000)</f>
        <v>12.037405159201096</v>
      </c>
      <c r="C79" s="296">
        <f>IF(C$26=0,0,C$26/TRE!C$5*1000)</f>
        <v>11.874845505390999</v>
      </c>
      <c r="D79" s="296">
        <f>IF(D$26=0,0,D$26/TRE!D$5*1000)</f>
        <v>11.978827471950991</v>
      </c>
      <c r="E79" s="296">
        <f>IF(E$26=0,0,E$26/TRE!E$5*1000)</f>
        <v>11.734205279745389</v>
      </c>
      <c r="F79" s="296">
        <f>IF(F$26=0,0,F$26/TRE!F$5*1000)</f>
        <v>11.854401771496066</v>
      </c>
      <c r="G79" s="296">
        <f>IF(G$26=0,0,G$26/TRE!G$5*1000)</f>
        <v>11.820206234721356</v>
      </c>
      <c r="H79" s="296">
        <f>IF(H$26=0,0,H$26/TRE!H$5*1000)</f>
        <v>11.51638514005886</v>
      </c>
      <c r="I79" s="296">
        <f>IF(I$26=0,0,I$26/TRE!I$5*1000)</f>
        <v>11.208119942667896</v>
      </c>
      <c r="J79" s="296">
        <f>IF(J$26=0,0,J$26/TRE!J$5*1000)</f>
        <v>11.155817961402743</v>
      </c>
      <c r="K79" s="296">
        <f>IF(K$26=0,0,K$26/TRE!K$5*1000)</f>
        <v>11.108846492197614</v>
      </c>
      <c r="L79" s="296">
        <f>IF(L$26=0,0,L$26/TRE!L$5*1000)</f>
        <v>11.001743462262008</v>
      </c>
      <c r="M79" s="296">
        <f>IF(M$26=0,0,M$26/TRE!M$5*1000)</f>
        <v>10.716328767426353</v>
      </c>
      <c r="N79" s="296">
        <f>IF(N$26=0,0,N$26/TRE!N$5*1000)</f>
        <v>10.539469649636782</v>
      </c>
      <c r="O79" s="296">
        <f>IF(O$26=0,0,O$26/TRE!O$5*1000)</f>
        <v>10.571818244510272</v>
      </c>
      <c r="P79" s="296">
        <f>IF(P$26=0,0,P$26/TRE!P$5*1000)</f>
        <v>9.9071729024788482</v>
      </c>
      <c r="Q79" s="296">
        <f>IF(Q$26=0,0,Q$26/TRE!Q$5*1000)</f>
        <v>9.9306766293706783</v>
      </c>
    </row>
    <row r="80" spans="1:17" x14ac:dyDescent="0.25">
      <c r="A80" s="127" t="s">
        <v>280</v>
      </c>
      <c r="B80" s="296">
        <f>IF(B$34=0,0,B$34/TRE!B$5*1000)</f>
        <v>15.605693310628594</v>
      </c>
      <c r="C80" s="296">
        <f>IF(C$34=0,0,C$34/TRE!C$5*1000)</f>
        <v>20.788082573216272</v>
      </c>
      <c r="D80" s="296">
        <f>IF(D$34=0,0,D$34/TRE!D$5*1000)</f>
        <v>17.018089592155022</v>
      </c>
      <c r="E80" s="296">
        <f>IF(E$34=0,0,E$34/TRE!E$5*1000)</f>
        <v>17.919137497047227</v>
      </c>
      <c r="F80" s="296">
        <f>IF(F$34=0,0,F$34/TRE!F$5*1000)</f>
        <v>16.289102233808002</v>
      </c>
      <c r="G80" s="296">
        <f>IF(G$34=0,0,G$34/TRE!G$5*1000)</f>
        <v>14.785903056646905</v>
      </c>
      <c r="H80" s="296">
        <f>IF(H$34=0,0,H$34/TRE!H$5*1000)</f>
        <v>7.5458768782843659</v>
      </c>
      <c r="I80" s="296">
        <f>IF(I$34=0,0,I$34/TRE!I$5*1000)</f>
        <v>5.7215349119507604</v>
      </c>
      <c r="J80" s="296">
        <f>IF(J$34=0,0,J$34/TRE!J$5*1000)</f>
        <v>4.2377845606306828</v>
      </c>
      <c r="K80" s="296">
        <f>IF(K$34=0,0,K$34/TRE!K$5*1000)</f>
        <v>5.3330705975180974</v>
      </c>
      <c r="L80" s="296">
        <f>IF(L$34=0,0,L$34/TRE!L$5*1000)</f>
        <v>4.5798662757187127</v>
      </c>
      <c r="M80" s="296">
        <f>IF(M$34=0,0,M$34/TRE!M$5*1000)</f>
        <v>3.7895632917140682</v>
      </c>
      <c r="N80" s="296">
        <f>IF(N$34=0,0,N$34/TRE!N$5*1000)</f>
        <v>3.95852250552882</v>
      </c>
      <c r="O80" s="296">
        <f>IF(O$34=0,0,O$34/TRE!O$5*1000)</f>
        <v>3.4954585986309428</v>
      </c>
      <c r="P80" s="296">
        <f>IF(P$34=0,0,P$34/TRE!P$5*1000)</f>
        <v>1.4021702106483587</v>
      </c>
      <c r="Q80" s="296">
        <f>IF(Q$34=0,0,Q$34/TRE!Q$5*1000)</f>
        <v>2.9903519243910686</v>
      </c>
    </row>
    <row r="81" spans="1:17" x14ac:dyDescent="0.25">
      <c r="A81" s="127" t="s">
        <v>279</v>
      </c>
      <c r="B81" s="296">
        <f>IF(B$45=0,0,B$45/TRE!B$5*1000)</f>
        <v>2.0384898716272315</v>
      </c>
      <c r="C81" s="296">
        <f>IF(C$45=0,0,C$45/TRE!C$5*1000)</f>
        <v>0.24794707181323025</v>
      </c>
      <c r="D81" s="296">
        <f>IF(D$45=0,0,D$45/TRE!D$5*1000)</f>
        <v>3.3002197032586595</v>
      </c>
      <c r="E81" s="296">
        <f>IF(E$45=0,0,E$45/TRE!E$5*1000)</f>
        <v>1.6924489449495284</v>
      </c>
      <c r="F81" s="296">
        <f>IF(F$45=0,0,F$45/TRE!F$5*1000)</f>
        <v>3.7904343741403466</v>
      </c>
      <c r="G81" s="296">
        <f>IF(G$45=0,0,G$45/TRE!G$5*1000)</f>
        <v>5.067089014518297</v>
      </c>
      <c r="H81" s="296">
        <f>IF(H$45=0,0,H$45/TRE!H$5*1000)</f>
        <v>6.0969097800311616</v>
      </c>
      <c r="I81" s="296">
        <f>IF(I$45=0,0,I$45/TRE!I$5*1000)</f>
        <v>5.9337105578830043</v>
      </c>
      <c r="J81" s="296">
        <f>IF(J$45=0,0,J$45/TRE!J$5*1000)</f>
        <v>5.9060212736838045</v>
      </c>
      <c r="K81" s="296">
        <f>IF(K$45=0,0,K$45/TRE!K$5*1000)</f>
        <v>5.8811540252810905</v>
      </c>
      <c r="L81" s="296">
        <f>IF(L$45=0,0,L$45/TRE!L$5*1000)</f>
        <v>5.8244524211975337</v>
      </c>
      <c r="M81" s="296">
        <f>IF(M$45=0,0,M$45/TRE!M$5*1000)</f>
        <v>5.6733505239315996</v>
      </c>
      <c r="N81" s="296">
        <f>IF(N$45=0,0,N$45/TRE!N$5*1000)</f>
        <v>5.5797192262782964</v>
      </c>
      <c r="O81" s="296">
        <f>IF(O$45=0,0,O$45/TRE!O$5*1000)</f>
        <v>5.5968449529760278</v>
      </c>
      <c r="P81" s="296">
        <f>IF(P$45=0,0,P$45/TRE!P$5*1000)</f>
        <v>5.2449738895476257</v>
      </c>
      <c r="Q81" s="296">
        <f>IF(Q$45=0,0,Q$45/TRE!Q$5*1000)</f>
        <v>5.2574170390785948</v>
      </c>
    </row>
    <row r="82" spans="1:17" x14ac:dyDescent="0.25">
      <c r="A82" s="72" t="s">
        <v>278</v>
      </c>
      <c r="B82" s="295">
        <f>IF(B$46=0,0,B$46/TRE!B$5*1000)</f>
        <v>2.9610221196707509</v>
      </c>
      <c r="C82" s="295">
        <f>IF(C$46=0,0,C$46/TRE!C$5*1000)</f>
        <v>0.24439638566327049</v>
      </c>
      <c r="D82" s="295">
        <f>IF(D$46=0,0,D$46/TRE!D$5*1000)</f>
        <v>0.18662478892595225</v>
      </c>
      <c r="E82" s="295">
        <f>IF(E$46=0,0,E$46/TRE!E$5*1000)</f>
        <v>0.47461200744975757</v>
      </c>
      <c r="F82" s="295">
        <f>IF(F$46=0,0,F$46/TRE!F$5*1000)</f>
        <v>0.21240995384785405</v>
      </c>
      <c r="G82" s="295">
        <f>IF(G$46=0,0,G$46/TRE!G$5*1000)</f>
        <v>0.38041977768134805</v>
      </c>
      <c r="H82" s="295">
        <f>IF(H$46=0,0,H$46/TRE!H$5*1000)</f>
        <v>6.0705549637852245</v>
      </c>
      <c r="I82" s="295">
        <f>IF(I$46=0,0,I$46/TRE!I$5*1000)</f>
        <v>7.530418667321281</v>
      </c>
      <c r="J82" s="295">
        <f>IF(J$46=0,0,J$46/TRE!J$5*1000)</f>
        <v>8.9523296172631479</v>
      </c>
      <c r="K82" s="295">
        <f>IF(K$46=0,0,K$46/TRE!K$5*1000)</f>
        <v>7.8015067256096655</v>
      </c>
      <c r="L82" s="295">
        <f>IF(L$46=0,0,L$46/TRE!L$5*1000)</f>
        <v>8.4280774649557699</v>
      </c>
      <c r="M82" s="295">
        <f>IF(M$46=0,0,M$46/TRE!M$5*1000)</f>
        <v>8.8809195450665008</v>
      </c>
      <c r="N82" s="295">
        <f>IF(N$46=0,0,N$46/TRE!N$5*1000)</f>
        <v>8.5028504331593684</v>
      </c>
      <c r="O82" s="295">
        <f>IF(O$46=0,0,O$46/TRE!O$5*1000)</f>
        <v>9.0041617963488498</v>
      </c>
      <c r="P82" s="295">
        <f>IF(P$46=0,0,P$46/TRE!P$5*1000)</f>
        <v>10.311604809341334</v>
      </c>
      <c r="Q82" s="295">
        <f>IF(Q$46=0,0,Q$46/TRE!Q$5*1000)</f>
        <v>8.751212796217791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tabColor theme="6" tint="-0.249977111117893"/>
    <pageSetUpPr fitToPage="1"/>
  </sheetPr>
  <dimension ref="A1:Q82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17" width="9.7109375" style="14" customWidth="1"/>
    <col min="18" max="16384" width="9.140625" style="13"/>
  </cols>
  <sheetData>
    <row r="1" spans="1:17" ht="12.75" x14ac:dyDescent="0.25">
      <c r="A1" s="12" t="s">
        <v>381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3" spans="1:17" ht="12.75" x14ac:dyDescent="0.25">
      <c r="A3" s="98" t="s">
        <v>91</v>
      </c>
      <c r="B3" s="197"/>
      <c r="C3" s="197"/>
      <c r="D3" s="197"/>
      <c r="E3" s="197"/>
      <c r="F3" s="197"/>
      <c r="G3" s="197"/>
      <c r="H3" s="197"/>
      <c r="I3" s="197"/>
      <c r="J3" s="197"/>
      <c r="K3" s="197"/>
      <c r="L3" s="197"/>
      <c r="M3" s="197"/>
      <c r="N3" s="197"/>
      <c r="O3" s="197"/>
      <c r="P3" s="197"/>
      <c r="Q3" s="197"/>
    </row>
    <row r="5" spans="1:17" ht="12.75" x14ac:dyDescent="0.25">
      <c r="A5" s="97" t="s">
        <v>7</v>
      </c>
      <c r="B5" s="96">
        <v>31.443137895072983</v>
      </c>
      <c r="C5" s="96">
        <v>26.799570169907703</v>
      </c>
      <c r="D5" s="96">
        <v>22.403746142725343</v>
      </c>
      <c r="E5" s="96">
        <v>30.152491126334208</v>
      </c>
      <c r="F5" s="96">
        <v>27.416342496482571</v>
      </c>
      <c r="G5" s="96">
        <v>28.614743102999171</v>
      </c>
      <c r="H5" s="96">
        <v>44.620942194194207</v>
      </c>
      <c r="I5" s="96">
        <v>53.382341814786017</v>
      </c>
      <c r="J5" s="96">
        <v>52.060396705850934</v>
      </c>
      <c r="K5" s="96">
        <v>46.779851831076634</v>
      </c>
      <c r="L5" s="96">
        <v>53.220678096863722</v>
      </c>
      <c r="M5" s="96">
        <v>60.804280725666935</v>
      </c>
      <c r="N5" s="96">
        <v>69.248215840585686</v>
      </c>
      <c r="O5" s="96">
        <v>67.867916404460743</v>
      </c>
      <c r="P5" s="96">
        <v>90.480535415898913</v>
      </c>
      <c r="Q5" s="96">
        <v>72.973325180152429</v>
      </c>
    </row>
    <row r="6" spans="1:17" x14ac:dyDescent="0.25">
      <c r="A6" s="132" t="s">
        <v>83</v>
      </c>
      <c r="B6" s="160">
        <v>0.32183623075384399</v>
      </c>
      <c r="C6" s="160">
        <v>0.2706026038017541</v>
      </c>
      <c r="D6" s="160">
        <v>0.22819762887063177</v>
      </c>
      <c r="E6" s="160">
        <v>0.30454626248679356</v>
      </c>
      <c r="F6" s="160">
        <v>0.27974707438535817</v>
      </c>
      <c r="G6" s="160">
        <v>0.2911329087134033</v>
      </c>
      <c r="H6" s="160">
        <v>0.46549327927628176</v>
      </c>
      <c r="I6" s="160">
        <v>0.56017843715498883</v>
      </c>
      <c r="J6" s="160">
        <v>0.54936667694448016</v>
      </c>
      <c r="K6" s="160">
        <v>0.49156531135932252</v>
      </c>
      <c r="L6" s="160">
        <v>0.56150967381795203</v>
      </c>
      <c r="M6" s="160">
        <v>0.64476379977433085</v>
      </c>
      <c r="N6" s="160">
        <v>0.73490523184022938</v>
      </c>
      <c r="O6" s="160">
        <v>0.72246730388981717</v>
      </c>
      <c r="P6" s="160">
        <v>0.95827622248303546</v>
      </c>
      <c r="Q6" s="160">
        <v>0.7746914884638304</v>
      </c>
    </row>
    <row r="7" spans="1:17" x14ac:dyDescent="0.25">
      <c r="A7" s="76" t="s">
        <v>82</v>
      </c>
      <c r="B7" s="159">
        <v>0.15539315551711566</v>
      </c>
      <c r="C7" s="159">
        <v>8.9758078528715202E-2</v>
      </c>
      <c r="D7" s="159">
        <v>0.11018134766452985</v>
      </c>
      <c r="E7" s="159">
        <v>0.14704498812305147</v>
      </c>
      <c r="F7" s="159">
        <v>0.13507112152537809</v>
      </c>
      <c r="G7" s="159">
        <v>0.14056857816749016</v>
      </c>
      <c r="H7" s="159">
        <v>0.22475552043758662</v>
      </c>
      <c r="I7" s="159">
        <v>0.27047264006996918</v>
      </c>
      <c r="J7" s="159">
        <v>0.26525236536108987</v>
      </c>
      <c r="K7" s="159">
        <v>0.23734395812416234</v>
      </c>
      <c r="L7" s="159">
        <v>0.2711154050728819</v>
      </c>
      <c r="M7" s="159">
        <v>0.3113132451727309</v>
      </c>
      <c r="N7" s="159">
        <v>0.35483650400142752</v>
      </c>
      <c r="O7" s="159">
        <v>0.34883106183047646</v>
      </c>
      <c r="P7" s="159">
        <v>0.46268739140980608</v>
      </c>
      <c r="Q7" s="159">
        <v>0.37404662198122646</v>
      </c>
    </row>
    <row r="8" spans="1:17" x14ac:dyDescent="0.25">
      <c r="A8" s="76" t="s">
        <v>81</v>
      </c>
      <c r="B8" s="159">
        <v>1.5936852717719341</v>
      </c>
      <c r="C8" s="159">
        <v>0.89635751385355933</v>
      </c>
      <c r="D8" s="159">
        <v>1.1300008061011639</v>
      </c>
      <c r="E8" s="159">
        <v>1.5080679138005828</v>
      </c>
      <c r="F8" s="159">
        <v>1.3852660131675005</v>
      </c>
      <c r="G8" s="159">
        <v>1.4416469757239483</v>
      </c>
      <c r="H8" s="159">
        <v>2.3050536651941873</v>
      </c>
      <c r="I8" s="159">
        <v>2.7739205209028914</v>
      </c>
      <c r="J8" s="159">
        <v>2.7203822882152355</v>
      </c>
      <c r="K8" s="159">
        <v>2.4341585004036426</v>
      </c>
      <c r="L8" s="159">
        <v>2.7805126073750639</v>
      </c>
      <c r="M8" s="159">
        <v>3.1927746887452839</v>
      </c>
      <c r="N8" s="159">
        <v>3.6391416882697372</v>
      </c>
      <c r="O8" s="159">
        <v>3.5775509141685662</v>
      </c>
      <c r="P8" s="159">
        <v>4.7452416978762368</v>
      </c>
      <c r="Q8" s="159">
        <v>3.8361573289620625</v>
      </c>
    </row>
    <row r="9" spans="1:17" x14ac:dyDescent="0.25">
      <c r="A9" s="76" t="s">
        <v>80</v>
      </c>
      <c r="B9" s="159">
        <v>0.42647092070393933</v>
      </c>
      <c r="C9" s="159">
        <v>0.35858032924976713</v>
      </c>
      <c r="D9" s="159">
        <v>0.30238874181120085</v>
      </c>
      <c r="E9" s="159">
        <v>0.40355967584962515</v>
      </c>
      <c r="F9" s="159">
        <v>0.37069783006689078</v>
      </c>
      <c r="G9" s="159">
        <v>0.38578540189648336</v>
      </c>
      <c r="H9" s="159">
        <v>0.61683343397806945</v>
      </c>
      <c r="I9" s="159">
        <v>0.74230242285774273</v>
      </c>
      <c r="J9" s="159">
        <v>0.72797556686453879</v>
      </c>
      <c r="K9" s="159">
        <v>0.65138194798792093</v>
      </c>
      <c r="L9" s="159">
        <v>0.74406646826679723</v>
      </c>
      <c r="M9" s="159">
        <v>0.85438799317980485</v>
      </c>
      <c r="N9" s="159">
        <v>0.97383601006923415</v>
      </c>
      <c r="O9" s="159">
        <v>0.95735429024472285</v>
      </c>
      <c r="P9" s="159">
        <v>1.2698288876108832</v>
      </c>
      <c r="Q9" s="159">
        <v>1.0265574872437788</v>
      </c>
    </row>
    <row r="10" spans="1:17" x14ac:dyDescent="0.25">
      <c r="A10" s="129" t="s">
        <v>79</v>
      </c>
      <c r="B10" s="158">
        <v>1.4832255143045274</v>
      </c>
      <c r="C10" s="158">
        <v>1.247108460274581</v>
      </c>
      <c r="D10" s="158">
        <v>1.1173833180731754</v>
      </c>
      <c r="E10" s="158">
        <v>1.4912289622307831</v>
      </c>
      <c r="F10" s="158">
        <v>1.3697982566470195</v>
      </c>
      <c r="G10" s="158">
        <v>1.4255496744135685</v>
      </c>
      <c r="H10" s="158">
        <v>2.1621739207092854</v>
      </c>
      <c r="I10" s="158">
        <v>2.7429471722343681</v>
      </c>
      <c r="J10" s="158">
        <v>2.6900067426689125</v>
      </c>
      <c r="K10" s="158">
        <v>2.2654447886349054</v>
      </c>
      <c r="L10" s="158">
        <v>2.5877927813932189</v>
      </c>
      <c r="M10" s="158">
        <v>2.9714806076531244</v>
      </c>
      <c r="N10" s="158">
        <v>3.3869095095605339</v>
      </c>
      <c r="O10" s="158">
        <v>3.3295876473266857</v>
      </c>
      <c r="P10" s="158">
        <v>4.4163447341182369</v>
      </c>
      <c r="Q10" s="158">
        <v>3.6161150567460454</v>
      </c>
    </row>
    <row r="11" spans="1:17" x14ac:dyDescent="0.25">
      <c r="A11" s="92" t="s">
        <v>125</v>
      </c>
      <c r="B11" s="91">
        <v>0.24235723477146373</v>
      </c>
      <c r="C11" s="91">
        <v>0.20377599695887505</v>
      </c>
      <c r="D11" s="91">
        <v>0</v>
      </c>
      <c r="E11" s="91">
        <v>0</v>
      </c>
      <c r="F11" s="91">
        <v>0</v>
      </c>
      <c r="G11" s="91">
        <v>0</v>
      </c>
      <c r="H11" s="91">
        <v>0.3063745945670322</v>
      </c>
      <c r="I11" s="91">
        <v>0</v>
      </c>
      <c r="J11" s="91">
        <v>0</v>
      </c>
      <c r="K11" s="91">
        <v>0.37017090739463349</v>
      </c>
      <c r="L11" s="91">
        <v>0.42284217511865718</v>
      </c>
      <c r="M11" s="91">
        <v>0.48553629660659997</v>
      </c>
      <c r="N11" s="91">
        <v>0.55341687102999415</v>
      </c>
      <c r="O11" s="91">
        <v>0.54405054885648407</v>
      </c>
      <c r="P11" s="91">
        <v>0.72162532752835085</v>
      </c>
      <c r="Q11" s="91">
        <v>0.46347325092974234</v>
      </c>
    </row>
    <row r="12" spans="1:17" x14ac:dyDescent="0.25">
      <c r="A12" s="92" t="s">
        <v>26</v>
      </c>
      <c r="B12" s="91">
        <v>0.40331316728198474</v>
      </c>
      <c r="C12" s="91">
        <v>0.33910909582305937</v>
      </c>
      <c r="D12" s="91">
        <v>0.28596876197088678</v>
      </c>
      <c r="E12" s="91">
        <v>0.38164602356837773</v>
      </c>
      <c r="F12" s="91">
        <v>0.35056860547973046</v>
      </c>
      <c r="G12" s="91">
        <v>0.36483690862955215</v>
      </c>
      <c r="H12" s="91">
        <v>0.58333882538223947</v>
      </c>
      <c r="I12" s="91">
        <v>0.70199473565439274</v>
      </c>
      <c r="J12" s="91">
        <v>0.68844584078888971</v>
      </c>
      <c r="K12" s="91">
        <v>0.61601132410079185</v>
      </c>
      <c r="L12" s="91">
        <v>0.70366299181586955</v>
      </c>
      <c r="M12" s="91">
        <v>0.80799395899787751</v>
      </c>
      <c r="N12" s="91">
        <v>0.92095584145802123</v>
      </c>
      <c r="O12" s="91">
        <v>0.90536909379957431</v>
      </c>
      <c r="P12" s="91">
        <v>1.2008760403245333</v>
      </c>
      <c r="Q12" s="91">
        <v>0.97081449514524831</v>
      </c>
    </row>
    <row r="13" spans="1:17" x14ac:dyDescent="0.25">
      <c r="A13" s="92" t="s">
        <v>126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2" t="s">
        <v>21</v>
      </c>
      <c r="B14" s="157">
        <v>0.83755511225107904</v>
      </c>
      <c r="C14" s="157">
        <v>0.70422336749264669</v>
      </c>
      <c r="D14" s="157">
        <v>0.83141455610228865</v>
      </c>
      <c r="E14" s="157">
        <v>1.1095829386624052</v>
      </c>
      <c r="F14" s="157">
        <v>1.0192296511672891</v>
      </c>
      <c r="G14" s="157">
        <v>1.0607127657840163</v>
      </c>
      <c r="H14" s="157">
        <v>1.2724605007600138</v>
      </c>
      <c r="I14" s="157">
        <v>2.0409524365799756</v>
      </c>
      <c r="J14" s="157">
        <v>2.0015609018800227</v>
      </c>
      <c r="K14" s="157">
        <v>1.2792625571394798</v>
      </c>
      <c r="L14" s="157">
        <v>1.4612876144586919</v>
      </c>
      <c r="M14" s="157">
        <v>1.677950352048647</v>
      </c>
      <c r="N14" s="157">
        <v>1.9125367970725184</v>
      </c>
      <c r="O14" s="157">
        <v>1.8801680046706271</v>
      </c>
      <c r="P14" s="157">
        <v>2.4938433662653523</v>
      </c>
      <c r="Q14" s="157">
        <v>2.1818273106710548</v>
      </c>
    </row>
    <row r="15" spans="1:17" x14ac:dyDescent="0.25">
      <c r="A15" s="156" t="s">
        <v>283</v>
      </c>
      <c r="B15" s="204">
        <v>2.2634379037065053</v>
      </c>
      <c r="C15" s="204">
        <v>1.9031684569727283</v>
      </c>
      <c r="D15" s="204">
        <v>1.6049578146347148</v>
      </c>
      <c r="E15" s="204">
        <v>2.1419324395043224</v>
      </c>
      <c r="F15" s="204">
        <v>1.9675149797919822</v>
      </c>
      <c r="G15" s="204">
        <v>2.0475937425353581</v>
      </c>
      <c r="H15" s="204">
        <v>3.2739037646089972</v>
      </c>
      <c r="I15" s="204">
        <v>3.9398426914043494</v>
      </c>
      <c r="J15" s="204">
        <v>3.8638015023451504</v>
      </c>
      <c r="K15" s="204">
        <v>3.4523286446195551</v>
      </c>
      <c r="L15" s="204">
        <v>3.9439285009067744</v>
      </c>
      <c r="M15" s="204">
        <v>4.5282089978710536</v>
      </c>
      <c r="N15" s="204">
        <v>5.1641562978619024</v>
      </c>
      <c r="O15" s="204">
        <v>5.0762859010798547</v>
      </c>
      <c r="P15" s="204">
        <v>6.721106385057646</v>
      </c>
      <c r="Q15" s="204">
        <v>5.4485542399999849</v>
      </c>
    </row>
    <row r="16" spans="1:17" x14ac:dyDescent="0.25">
      <c r="A16" s="152" t="s">
        <v>289</v>
      </c>
      <c r="B16" s="264">
        <v>2.2634379037065053</v>
      </c>
      <c r="C16" s="264">
        <v>1.9031684569727283</v>
      </c>
      <c r="D16" s="264">
        <v>1.6049578146347148</v>
      </c>
      <c r="E16" s="264">
        <v>2.1419324395043224</v>
      </c>
      <c r="F16" s="264">
        <v>1.9675149797919822</v>
      </c>
      <c r="G16" s="264">
        <v>2.0475937425353581</v>
      </c>
      <c r="H16" s="264">
        <v>3.2739037646089972</v>
      </c>
      <c r="I16" s="264">
        <v>3.9398426914043494</v>
      </c>
      <c r="J16" s="264">
        <v>3.8638015023451504</v>
      </c>
      <c r="K16" s="264">
        <v>3.4523286446195551</v>
      </c>
      <c r="L16" s="264">
        <v>3.9439285009067744</v>
      </c>
      <c r="M16" s="264">
        <v>4.5282089978710536</v>
      </c>
      <c r="N16" s="264">
        <v>5.1641562978619024</v>
      </c>
      <c r="O16" s="264">
        <v>5.0762859010798547</v>
      </c>
      <c r="P16" s="264">
        <v>6.721106385057646</v>
      </c>
      <c r="Q16" s="264">
        <v>5.4485542399999849</v>
      </c>
    </row>
    <row r="17" spans="1:17" x14ac:dyDescent="0.25">
      <c r="A17" s="154" t="s">
        <v>33</v>
      </c>
      <c r="B17" s="83">
        <v>0</v>
      </c>
      <c r="C17" s="83">
        <v>0</v>
      </c>
      <c r="D17" s="83">
        <v>0</v>
      </c>
      <c r="E17" s="83">
        <v>0</v>
      </c>
      <c r="F17" s="83">
        <v>0</v>
      </c>
      <c r="G17" s="83">
        <v>0</v>
      </c>
      <c r="H17" s="83">
        <v>0</v>
      </c>
      <c r="I17" s="83">
        <v>0</v>
      </c>
      <c r="J17" s="83">
        <v>0</v>
      </c>
      <c r="K17" s="83">
        <v>0</v>
      </c>
      <c r="L17" s="83">
        <v>0</v>
      </c>
      <c r="M17" s="83">
        <v>0</v>
      </c>
      <c r="N17" s="83">
        <v>0</v>
      </c>
      <c r="O17" s="83">
        <v>0</v>
      </c>
      <c r="P17" s="83">
        <v>1.3652422313941657E-2</v>
      </c>
      <c r="Q17" s="83">
        <v>0</v>
      </c>
    </row>
    <row r="18" spans="1:17" x14ac:dyDescent="0.25">
      <c r="A18" s="154" t="s">
        <v>30</v>
      </c>
      <c r="B18" s="83">
        <v>0</v>
      </c>
      <c r="C18" s="83">
        <v>0</v>
      </c>
      <c r="D18" s="83">
        <v>0</v>
      </c>
      <c r="E18" s="83">
        <v>0</v>
      </c>
      <c r="F18" s="83">
        <v>0</v>
      </c>
      <c r="G18" s="83">
        <v>0</v>
      </c>
      <c r="H18" s="83">
        <v>0</v>
      </c>
      <c r="I18" s="83">
        <v>0</v>
      </c>
      <c r="J18" s="83">
        <v>0</v>
      </c>
      <c r="K18" s="83">
        <v>0</v>
      </c>
      <c r="L18" s="83">
        <v>0</v>
      </c>
      <c r="M18" s="83">
        <v>0</v>
      </c>
      <c r="N18" s="83">
        <v>0</v>
      </c>
      <c r="O18" s="83">
        <v>0</v>
      </c>
      <c r="P18" s="83">
        <v>0</v>
      </c>
      <c r="Q18" s="83">
        <v>0</v>
      </c>
    </row>
    <row r="19" spans="1:17" x14ac:dyDescent="0.25">
      <c r="A19" s="154" t="s">
        <v>125</v>
      </c>
      <c r="B19" s="83">
        <v>1.1853334805221553E-3</v>
      </c>
      <c r="C19" s="83">
        <v>3.8263539074304403E-4</v>
      </c>
      <c r="D19" s="83">
        <v>0</v>
      </c>
      <c r="E19" s="83">
        <v>0</v>
      </c>
      <c r="F19" s="83">
        <v>0</v>
      </c>
      <c r="G19" s="83">
        <v>0</v>
      </c>
      <c r="H19" s="83">
        <v>0</v>
      </c>
      <c r="I19" s="83">
        <v>0</v>
      </c>
      <c r="J19" s="83">
        <v>0</v>
      </c>
      <c r="K19" s="83">
        <v>5.9681028925943326E-2</v>
      </c>
      <c r="L19" s="83">
        <v>6.3691732623750191E-2</v>
      </c>
      <c r="M19" s="83">
        <v>7.8920967650535523E-2</v>
      </c>
      <c r="N19" s="83">
        <v>5.5200919594155337E-2</v>
      </c>
      <c r="O19" s="83">
        <v>5.9932896817906353E-2</v>
      </c>
      <c r="P19" s="83">
        <v>0.19172369695143585</v>
      </c>
      <c r="Q19" s="83">
        <v>0</v>
      </c>
    </row>
    <row r="20" spans="1:17" x14ac:dyDescent="0.25">
      <c r="A20" s="154" t="s">
        <v>29</v>
      </c>
      <c r="B20" s="83">
        <v>0</v>
      </c>
      <c r="C20" s="83">
        <v>0</v>
      </c>
      <c r="D20" s="83">
        <v>0</v>
      </c>
      <c r="E20" s="83">
        <v>0</v>
      </c>
      <c r="F20" s="83">
        <v>0</v>
      </c>
      <c r="G20" s="83">
        <v>0</v>
      </c>
      <c r="H20" s="83">
        <v>0</v>
      </c>
      <c r="I20" s="83">
        <v>0</v>
      </c>
      <c r="J20" s="83">
        <v>0</v>
      </c>
      <c r="K20" s="83">
        <v>0</v>
      </c>
      <c r="L20" s="83">
        <v>0</v>
      </c>
      <c r="M20" s="83">
        <v>0</v>
      </c>
      <c r="N20" s="83">
        <v>0</v>
      </c>
      <c r="O20" s="83">
        <v>0</v>
      </c>
      <c r="P20" s="83">
        <v>0</v>
      </c>
      <c r="Q20" s="83">
        <v>0</v>
      </c>
    </row>
    <row r="21" spans="1:17" x14ac:dyDescent="0.25">
      <c r="A21" s="154" t="s">
        <v>26</v>
      </c>
      <c r="B21" s="83">
        <v>2.262252570225983</v>
      </c>
      <c r="C21" s="83">
        <v>1.9027858215819853</v>
      </c>
      <c r="D21" s="83">
        <v>1.6049578146347148</v>
      </c>
      <c r="E21" s="83">
        <v>2.1419324395043224</v>
      </c>
      <c r="F21" s="83">
        <v>1.9675149797919822</v>
      </c>
      <c r="G21" s="83">
        <v>2.0475937425353581</v>
      </c>
      <c r="H21" s="83">
        <v>3.2739037646089972</v>
      </c>
      <c r="I21" s="83">
        <v>3.9398426914043494</v>
      </c>
      <c r="J21" s="83">
        <v>3.8638015023451504</v>
      </c>
      <c r="K21" s="83">
        <v>3.3926476156936118</v>
      </c>
      <c r="L21" s="83">
        <v>3.8802367682830243</v>
      </c>
      <c r="M21" s="83">
        <v>4.4492880302205178</v>
      </c>
      <c r="N21" s="83">
        <v>5.1089553782677468</v>
      </c>
      <c r="O21" s="83">
        <v>5.0163530042619486</v>
      </c>
      <c r="P21" s="83">
        <v>6.5157302657922687</v>
      </c>
      <c r="Q21" s="83">
        <v>5.4485542399999849</v>
      </c>
    </row>
    <row r="22" spans="1:17" x14ac:dyDescent="0.25">
      <c r="A22" s="152" t="s">
        <v>288</v>
      </c>
      <c r="B22" s="264">
        <v>0</v>
      </c>
      <c r="C22" s="264">
        <v>0</v>
      </c>
      <c r="D22" s="264">
        <v>0</v>
      </c>
      <c r="E22" s="264">
        <v>0</v>
      </c>
      <c r="F22" s="264">
        <v>0</v>
      </c>
      <c r="G22" s="264">
        <v>0</v>
      </c>
      <c r="H22" s="264">
        <v>0</v>
      </c>
      <c r="I22" s="264">
        <v>0</v>
      </c>
      <c r="J22" s="264">
        <v>0</v>
      </c>
      <c r="K22" s="264">
        <v>0</v>
      </c>
      <c r="L22" s="264">
        <v>0</v>
      </c>
      <c r="M22" s="264">
        <v>0</v>
      </c>
      <c r="N22" s="264">
        <v>0</v>
      </c>
      <c r="O22" s="264">
        <v>0</v>
      </c>
      <c r="P22" s="264">
        <v>0</v>
      </c>
      <c r="Q22" s="264">
        <v>0</v>
      </c>
    </row>
    <row r="23" spans="1:17" x14ac:dyDescent="0.25">
      <c r="A23" s="156" t="s">
        <v>282</v>
      </c>
      <c r="B23" s="204">
        <v>2.0338373733814752</v>
      </c>
      <c r="C23" s="204">
        <v>1.7100675323509209</v>
      </c>
      <c r="D23" s="204">
        <v>1.4420901743318815</v>
      </c>
      <c r="E23" s="204">
        <v>1.9245737781556076</v>
      </c>
      <c r="F23" s="204">
        <v>1.7678558242071796</v>
      </c>
      <c r="G23" s="204">
        <v>1.8398083676770902</v>
      </c>
      <c r="H23" s="204">
        <v>2.9416751067225664</v>
      </c>
      <c r="I23" s="204">
        <v>3.5400359946411495</v>
      </c>
      <c r="J23" s="204">
        <v>3.4717113006293374</v>
      </c>
      <c r="K23" s="204">
        <v>3.1064367717665693</v>
      </c>
      <c r="L23" s="204">
        <v>3.5484487170733257</v>
      </c>
      <c r="M23" s="204">
        <v>4.0745714362640078</v>
      </c>
      <c r="N23" s="204">
        <v>4.6442183433146127</v>
      </c>
      <c r="O23" s="204">
        <v>4.5656171160577506</v>
      </c>
      <c r="P23" s="204">
        <v>6.0558066776499517</v>
      </c>
      <c r="Q23" s="204">
        <v>4.8956467653989995</v>
      </c>
    </row>
    <row r="24" spans="1:17" x14ac:dyDescent="0.25">
      <c r="A24" s="152" t="s">
        <v>287</v>
      </c>
      <c r="B24" s="151">
        <v>1.5521390481069153</v>
      </c>
      <c r="C24" s="151">
        <v>1.3050515378467555</v>
      </c>
      <c r="D24" s="151">
        <v>1.1005425014638044</v>
      </c>
      <c r="E24" s="151">
        <v>1.468753672802964</v>
      </c>
      <c r="F24" s="151">
        <v>1.3491531290002161</v>
      </c>
      <c r="G24" s="151">
        <v>1.4040642805956742</v>
      </c>
      <c r="H24" s="151">
        <v>2.2449625814461691</v>
      </c>
      <c r="I24" s="151">
        <v>2.7016064169629828</v>
      </c>
      <c r="J24" s="151">
        <v>2.6494638873223892</v>
      </c>
      <c r="K24" s="151">
        <v>2.3707017468744871</v>
      </c>
      <c r="L24" s="151">
        <v>2.7080266525033276</v>
      </c>
      <c r="M24" s="151">
        <v>3.1095413592541115</v>
      </c>
      <c r="N24" s="151">
        <v>3.5442718935822044</v>
      </c>
      <c r="O24" s="151">
        <v>3.4842867464651257</v>
      </c>
      <c r="P24" s="151">
        <v>4.621536675048648</v>
      </c>
      <c r="Q24" s="151">
        <v>3.7361514788571317</v>
      </c>
    </row>
    <row r="25" spans="1:17" x14ac:dyDescent="0.25">
      <c r="A25" s="152" t="s">
        <v>286</v>
      </c>
      <c r="B25" s="151">
        <v>0.48169832527455969</v>
      </c>
      <c r="C25" s="151">
        <v>0.40501599450416542</v>
      </c>
      <c r="D25" s="151">
        <v>0.34154767286807713</v>
      </c>
      <c r="E25" s="151">
        <v>0.45582010535264367</v>
      </c>
      <c r="F25" s="151">
        <v>0.41870269520696352</v>
      </c>
      <c r="G25" s="151">
        <v>0.43574408708141593</v>
      </c>
      <c r="H25" s="151">
        <v>0.69671252527639715</v>
      </c>
      <c r="I25" s="151">
        <v>0.83842957767816662</v>
      </c>
      <c r="J25" s="151">
        <v>0.82224741330694806</v>
      </c>
      <c r="K25" s="151">
        <v>0.73573502489208209</v>
      </c>
      <c r="L25" s="151">
        <v>0.84042206456999802</v>
      </c>
      <c r="M25" s="151">
        <v>0.9650300770098964</v>
      </c>
      <c r="N25" s="151">
        <v>1.0999464497324078</v>
      </c>
      <c r="O25" s="151">
        <v>1.0813303695926249</v>
      </c>
      <c r="P25" s="151">
        <v>1.434270002601304</v>
      </c>
      <c r="Q25" s="151">
        <v>1.159495286541868</v>
      </c>
    </row>
    <row r="26" spans="1:17" x14ac:dyDescent="0.25">
      <c r="A26" s="156" t="s">
        <v>281</v>
      </c>
      <c r="B26" s="204">
        <v>6.7054974243876151</v>
      </c>
      <c r="C26" s="204">
        <v>5.6381765998279816</v>
      </c>
      <c r="D26" s="204">
        <v>4.7237510518088541</v>
      </c>
      <c r="E26" s="204">
        <v>6.304187886903974</v>
      </c>
      <c r="F26" s="204">
        <v>5.7908381581713764</v>
      </c>
      <c r="G26" s="204">
        <v>6.0265279291344021</v>
      </c>
      <c r="H26" s="204">
        <v>9.6910377579414124</v>
      </c>
      <c r="I26" s="204">
        <v>11.595841266219516</v>
      </c>
      <c r="J26" s="204">
        <v>11.372034980768371</v>
      </c>
      <c r="K26" s="204">
        <v>10.228808511004262</v>
      </c>
      <c r="L26" s="204">
        <v>11.685263823338687</v>
      </c>
      <c r="M26" s="204">
        <v>13.41651765631201</v>
      </c>
      <c r="N26" s="204">
        <v>15.300034808497013</v>
      </c>
      <c r="O26" s="204">
        <v>15.039814520438043</v>
      </c>
      <c r="P26" s="204">
        <v>21.191850350251208</v>
      </c>
      <c r="Q26" s="204">
        <v>16.119829042523687</v>
      </c>
    </row>
    <row r="27" spans="1:17" x14ac:dyDescent="0.25">
      <c r="A27" s="152" t="s">
        <v>285</v>
      </c>
      <c r="B27" s="264">
        <v>6.1440360089959745</v>
      </c>
      <c r="C27" s="264">
        <v>5.1660951297482365</v>
      </c>
      <c r="D27" s="264">
        <v>4.48488888878647</v>
      </c>
      <c r="E27" s="264">
        <v>5.9854090312340249</v>
      </c>
      <c r="F27" s="264">
        <v>5.4980174500090246</v>
      </c>
      <c r="G27" s="264">
        <v>5.7217892837486355</v>
      </c>
      <c r="H27" s="264">
        <v>8.9198828544232747</v>
      </c>
      <c r="I27" s="264">
        <v>11.009483582138605</v>
      </c>
      <c r="J27" s="264">
        <v>10.796994331148962</v>
      </c>
      <c r="K27" s="264">
        <v>9.3712451632519915</v>
      </c>
      <c r="L27" s="264">
        <v>10.70567859926534</v>
      </c>
      <c r="M27" s="264">
        <v>12.291690924509174</v>
      </c>
      <c r="N27" s="264">
        <v>14.017951275884032</v>
      </c>
      <c r="O27" s="264">
        <v>13.779429653059919</v>
      </c>
      <c r="P27" s="264">
        <v>13.032944255330534</v>
      </c>
      <c r="Q27" s="264">
        <v>14.879447718850583</v>
      </c>
    </row>
    <row r="28" spans="1:17" x14ac:dyDescent="0.25">
      <c r="A28" s="154" t="s">
        <v>33</v>
      </c>
      <c r="B28" s="83">
        <v>0</v>
      </c>
      <c r="C28" s="83">
        <v>0</v>
      </c>
      <c r="D28" s="83">
        <v>0</v>
      </c>
      <c r="E28" s="83">
        <v>0</v>
      </c>
      <c r="F28" s="83">
        <v>0</v>
      </c>
      <c r="G28" s="83">
        <v>0</v>
      </c>
      <c r="H28" s="83">
        <v>0</v>
      </c>
      <c r="I28" s="83">
        <v>0</v>
      </c>
      <c r="J28" s="83">
        <v>0</v>
      </c>
      <c r="K28" s="83">
        <v>0</v>
      </c>
      <c r="L28" s="83">
        <v>0</v>
      </c>
      <c r="M28" s="83">
        <v>0</v>
      </c>
      <c r="N28" s="83">
        <v>0</v>
      </c>
      <c r="O28" s="83">
        <v>0</v>
      </c>
      <c r="P28" s="83">
        <v>2.6473507302816817E-2</v>
      </c>
      <c r="Q28" s="83">
        <v>0</v>
      </c>
    </row>
    <row r="29" spans="1:17" x14ac:dyDescent="0.25">
      <c r="A29" s="154" t="s">
        <v>30</v>
      </c>
      <c r="B29" s="83">
        <v>0</v>
      </c>
      <c r="C29" s="83">
        <v>0</v>
      </c>
      <c r="D29" s="83">
        <v>0</v>
      </c>
      <c r="E29" s="83">
        <v>0</v>
      </c>
      <c r="F29" s="83">
        <v>0</v>
      </c>
      <c r="G29" s="83">
        <v>0</v>
      </c>
      <c r="H29" s="83">
        <v>0</v>
      </c>
      <c r="I29" s="83">
        <v>0</v>
      </c>
      <c r="J29" s="83">
        <v>0</v>
      </c>
      <c r="K29" s="83">
        <v>0</v>
      </c>
      <c r="L29" s="83">
        <v>0</v>
      </c>
      <c r="M29" s="83">
        <v>0</v>
      </c>
      <c r="N29" s="83">
        <v>0</v>
      </c>
      <c r="O29" s="83">
        <v>0</v>
      </c>
      <c r="P29" s="83">
        <v>0</v>
      </c>
      <c r="Q29" s="83">
        <v>0</v>
      </c>
    </row>
    <row r="30" spans="1:17" x14ac:dyDescent="0.25">
      <c r="A30" s="154" t="s">
        <v>125</v>
      </c>
      <c r="B30" s="83">
        <v>3.2175530749355991E-3</v>
      </c>
      <c r="C30" s="83">
        <v>1.0386525803034992E-3</v>
      </c>
      <c r="D30" s="83">
        <v>0</v>
      </c>
      <c r="E30" s="83">
        <v>0</v>
      </c>
      <c r="F30" s="83">
        <v>0</v>
      </c>
      <c r="G30" s="83">
        <v>0</v>
      </c>
      <c r="H30" s="83">
        <v>0</v>
      </c>
      <c r="I30" s="83">
        <v>0</v>
      </c>
      <c r="J30" s="83">
        <v>0</v>
      </c>
      <c r="K30" s="83">
        <v>0.16200240800706897</v>
      </c>
      <c r="L30" s="83">
        <v>0.17288934592588093</v>
      </c>
      <c r="M30" s="83">
        <v>0.21422865911879307</v>
      </c>
      <c r="N30" s="83">
        <v>0.1498412822197572</v>
      </c>
      <c r="O30" s="83">
        <v>0.16268609603544237</v>
      </c>
      <c r="P30" s="83">
        <v>0.37177275758483869</v>
      </c>
      <c r="Q30" s="83">
        <v>0</v>
      </c>
    </row>
    <row r="31" spans="1:17" x14ac:dyDescent="0.25">
      <c r="A31" s="154" t="s">
        <v>29</v>
      </c>
      <c r="B31" s="83">
        <v>0</v>
      </c>
      <c r="C31" s="83">
        <v>0</v>
      </c>
      <c r="D31" s="83">
        <v>0</v>
      </c>
      <c r="E31" s="83">
        <v>0</v>
      </c>
      <c r="F31" s="83">
        <v>0</v>
      </c>
      <c r="G31" s="83">
        <v>0</v>
      </c>
      <c r="H31" s="83">
        <v>0</v>
      </c>
      <c r="I31" s="83">
        <v>0</v>
      </c>
      <c r="J31" s="83">
        <v>0</v>
      </c>
      <c r="K31" s="83">
        <v>0</v>
      </c>
      <c r="L31" s="83">
        <v>0</v>
      </c>
      <c r="M31" s="83">
        <v>0</v>
      </c>
      <c r="N31" s="83">
        <v>0</v>
      </c>
      <c r="O31" s="83">
        <v>0</v>
      </c>
      <c r="P31" s="83">
        <v>0</v>
      </c>
      <c r="Q31" s="83">
        <v>0</v>
      </c>
    </row>
    <row r="32" spans="1:17" x14ac:dyDescent="0.25">
      <c r="A32" s="154" t="s">
        <v>26</v>
      </c>
      <c r="B32" s="83">
        <v>6.140818455921039</v>
      </c>
      <c r="C32" s="83">
        <v>5.1650564771679326</v>
      </c>
      <c r="D32" s="83">
        <v>4.48488888878647</v>
      </c>
      <c r="E32" s="83">
        <v>5.9854090312340249</v>
      </c>
      <c r="F32" s="83">
        <v>5.4980174500090246</v>
      </c>
      <c r="G32" s="83">
        <v>5.7217892837486355</v>
      </c>
      <c r="H32" s="83">
        <v>8.9198828544232747</v>
      </c>
      <c r="I32" s="83">
        <v>11.009483582138605</v>
      </c>
      <c r="J32" s="83">
        <v>10.796994331148962</v>
      </c>
      <c r="K32" s="83">
        <v>9.2092427552449223</v>
      </c>
      <c r="L32" s="83">
        <v>10.532789253339459</v>
      </c>
      <c r="M32" s="83">
        <v>12.07746226539038</v>
      </c>
      <c r="N32" s="83">
        <v>13.868109993664275</v>
      </c>
      <c r="O32" s="83">
        <v>13.616743557024478</v>
      </c>
      <c r="P32" s="83">
        <v>12.634697990442879</v>
      </c>
      <c r="Q32" s="83">
        <v>14.879447718850583</v>
      </c>
    </row>
    <row r="33" spans="1:17" x14ac:dyDescent="0.25">
      <c r="A33" s="152" t="s">
        <v>284</v>
      </c>
      <c r="B33" s="264">
        <v>0.56146141539164041</v>
      </c>
      <c r="C33" s="264">
        <v>0.4720814700797451</v>
      </c>
      <c r="D33" s="264">
        <v>0.23886216302238392</v>
      </c>
      <c r="E33" s="264">
        <v>0.31877885566994951</v>
      </c>
      <c r="F33" s="264">
        <v>0.29282070816235189</v>
      </c>
      <c r="G33" s="264">
        <v>0.30473864538576634</v>
      </c>
      <c r="H33" s="264">
        <v>0.77115490351813742</v>
      </c>
      <c r="I33" s="264">
        <v>0.58635768408091038</v>
      </c>
      <c r="J33" s="264">
        <v>0.57504064961940859</v>
      </c>
      <c r="K33" s="264">
        <v>0.85756334775227006</v>
      </c>
      <c r="L33" s="264">
        <v>0.97958522407334714</v>
      </c>
      <c r="M33" s="264">
        <v>1.1248267318028355</v>
      </c>
      <c r="N33" s="264">
        <v>1.282083532612982</v>
      </c>
      <c r="O33" s="264">
        <v>1.2603848673781235</v>
      </c>
      <c r="P33" s="264">
        <v>8.1589060949206758</v>
      </c>
      <c r="Q33" s="264">
        <v>1.2403813236731036</v>
      </c>
    </row>
    <row r="34" spans="1:17" x14ac:dyDescent="0.25">
      <c r="A34" s="156" t="s">
        <v>280</v>
      </c>
      <c r="B34" s="204">
        <v>12.834523195568572</v>
      </c>
      <c r="C34" s="204">
        <v>14.37942101086902</v>
      </c>
      <c r="D34" s="204">
        <v>9.8752106739979038</v>
      </c>
      <c r="E34" s="204">
        <v>14.362036321656143</v>
      </c>
      <c r="F34" s="204">
        <v>11.690764859908679</v>
      </c>
      <c r="G34" s="204">
        <v>11.243876353768069</v>
      </c>
      <c r="H34" s="204">
        <v>9.5142907533573844</v>
      </c>
      <c r="I34" s="204">
        <v>8.9239640669335518</v>
      </c>
      <c r="J34" s="204">
        <v>6.5697537657939042</v>
      </c>
      <c r="K34" s="204">
        <v>7.466349412134532</v>
      </c>
      <c r="L34" s="204">
        <v>7.3682794688916786</v>
      </c>
      <c r="M34" s="204">
        <v>7.0908212995977244</v>
      </c>
      <c r="N34" s="204">
        <v>8.439905805539377</v>
      </c>
      <c r="O34" s="204">
        <v>7.2349216524146636</v>
      </c>
      <c r="P34" s="204">
        <v>4.0519660155625878</v>
      </c>
      <c r="Q34" s="204">
        <v>7.310983487687249</v>
      </c>
    </row>
    <row r="35" spans="1:17" x14ac:dyDescent="0.25">
      <c r="A35" s="88" t="s">
        <v>33</v>
      </c>
      <c r="B35" s="87">
        <v>1.5782264407095483</v>
      </c>
      <c r="C35" s="87">
        <v>2.5560854777531081</v>
      </c>
      <c r="D35" s="87">
        <v>1.616315322472512</v>
      </c>
      <c r="E35" s="87">
        <v>1.7132768537981284</v>
      </c>
      <c r="F35" s="87">
        <v>1.7484693039993562</v>
      </c>
      <c r="G35" s="87">
        <v>1.3425677248253545</v>
      </c>
      <c r="H35" s="87">
        <v>0.6386691244060666</v>
      </c>
      <c r="I35" s="87">
        <v>0.6204866183787352</v>
      </c>
      <c r="J35" s="87">
        <v>0</v>
      </c>
      <c r="K35" s="87">
        <v>0</v>
      </c>
      <c r="L35" s="87">
        <v>0</v>
      </c>
      <c r="M35" s="87">
        <v>0.81390681671229381</v>
      </c>
      <c r="N35" s="87">
        <v>0.59435205142779191</v>
      </c>
      <c r="O35" s="87">
        <v>0.6889052848211179</v>
      </c>
      <c r="P35" s="87">
        <v>0.46014891819224529</v>
      </c>
      <c r="Q35" s="87">
        <v>0.75546803505489046</v>
      </c>
    </row>
    <row r="36" spans="1:17" x14ac:dyDescent="0.25">
      <c r="A36" s="88" t="s">
        <v>31</v>
      </c>
      <c r="B36" s="87">
        <v>0</v>
      </c>
      <c r="C36" s="87">
        <v>0</v>
      </c>
      <c r="D36" s="87">
        <v>0</v>
      </c>
      <c r="E36" s="87">
        <v>0</v>
      </c>
      <c r="F36" s="87">
        <v>0</v>
      </c>
      <c r="G36" s="87">
        <v>0</v>
      </c>
      <c r="H36" s="87">
        <v>0</v>
      </c>
      <c r="I36" s="87">
        <v>0</v>
      </c>
      <c r="J36" s="87">
        <v>0</v>
      </c>
      <c r="K36" s="87">
        <v>0</v>
      </c>
      <c r="L36" s="87">
        <v>0</v>
      </c>
      <c r="M36" s="87">
        <v>0</v>
      </c>
      <c r="N36" s="87">
        <v>0</v>
      </c>
      <c r="O36" s="87">
        <v>0</v>
      </c>
      <c r="P36" s="87">
        <v>0</v>
      </c>
      <c r="Q36" s="87">
        <v>0</v>
      </c>
    </row>
    <row r="37" spans="1:17" x14ac:dyDescent="0.25">
      <c r="A37" s="88" t="s">
        <v>30</v>
      </c>
      <c r="B37" s="87">
        <v>0</v>
      </c>
      <c r="C37" s="87">
        <v>0</v>
      </c>
      <c r="D37" s="87">
        <v>0</v>
      </c>
      <c r="E37" s="87">
        <v>0</v>
      </c>
      <c r="F37" s="87">
        <v>0</v>
      </c>
      <c r="G37" s="87">
        <v>0</v>
      </c>
      <c r="H37" s="87">
        <v>0</v>
      </c>
      <c r="I37" s="87">
        <v>0</v>
      </c>
      <c r="J37" s="87">
        <v>0</v>
      </c>
      <c r="K37" s="87">
        <v>0</v>
      </c>
      <c r="L37" s="87">
        <v>0</v>
      </c>
      <c r="M37" s="87">
        <v>0</v>
      </c>
      <c r="N37" s="87">
        <v>0</v>
      </c>
      <c r="O37" s="87">
        <v>0</v>
      </c>
      <c r="P37" s="87">
        <v>0</v>
      </c>
      <c r="Q37" s="87">
        <v>0</v>
      </c>
    </row>
    <row r="38" spans="1:17" x14ac:dyDescent="0.25">
      <c r="A38" s="88" t="s">
        <v>125</v>
      </c>
      <c r="B38" s="87">
        <v>0.1718736047208273</v>
      </c>
      <c r="C38" s="87">
        <v>0.2087320118448196</v>
      </c>
      <c r="D38" s="87">
        <v>0</v>
      </c>
      <c r="E38" s="87">
        <v>0</v>
      </c>
      <c r="F38" s="87">
        <v>0</v>
      </c>
      <c r="G38" s="87">
        <v>0</v>
      </c>
      <c r="H38" s="87">
        <v>0.12885007749708133</v>
      </c>
      <c r="I38" s="87">
        <v>0</v>
      </c>
      <c r="J38" s="87">
        <v>0</v>
      </c>
      <c r="K38" s="87">
        <v>0.22713876010745901</v>
      </c>
      <c r="L38" s="87">
        <v>0.18099809807108516</v>
      </c>
      <c r="M38" s="87">
        <v>5.5448830028910719E-2</v>
      </c>
      <c r="N38" s="87">
        <v>0.12609611325935888</v>
      </c>
      <c r="O38" s="87">
        <v>9.7849447834721159E-2</v>
      </c>
      <c r="P38" s="87">
        <v>0</v>
      </c>
      <c r="Q38" s="87">
        <v>4.0768567529189469E-2</v>
      </c>
    </row>
    <row r="39" spans="1:17" x14ac:dyDescent="0.25">
      <c r="A39" s="88" t="s">
        <v>29</v>
      </c>
      <c r="B39" s="87">
        <v>0</v>
      </c>
      <c r="C39" s="87">
        <v>0</v>
      </c>
      <c r="D39" s="87">
        <v>0</v>
      </c>
      <c r="E39" s="87">
        <v>0</v>
      </c>
      <c r="F39" s="87">
        <v>0</v>
      </c>
      <c r="G39" s="87">
        <v>0</v>
      </c>
      <c r="H39" s="87">
        <v>0</v>
      </c>
      <c r="I39" s="87">
        <v>0</v>
      </c>
      <c r="J39" s="87">
        <v>0</v>
      </c>
      <c r="K39" s="87">
        <v>0</v>
      </c>
      <c r="L39" s="87">
        <v>0</v>
      </c>
      <c r="M39" s="87">
        <v>0</v>
      </c>
      <c r="N39" s="87">
        <v>0</v>
      </c>
      <c r="O39" s="87">
        <v>0</v>
      </c>
      <c r="P39" s="87">
        <v>0</v>
      </c>
      <c r="Q39" s="87">
        <v>0</v>
      </c>
    </row>
    <row r="40" spans="1:17" x14ac:dyDescent="0.25">
      <c r="A40" s="88" t="s">
        <v>28</v>
      </c>
      <c r="B40" s="87">
        <v>0.40430725741818757</v>
      </c>
      <c r="C40" s="87">
        <v>0</v>
      </c>
      <c r="D40" s="87">
        <v>0</v>
      </c>
      <c r="E40" s="87">
        <v>0</v>
      </c>
      <c r="F40" s="87">
        <v>0</v>
      </c>
      <c r="G40" s="87">
        <v>0</v>
      </c>
      <c r="H40" s="87">
        <v>0</v>
      </c>
      <c r="I40" s="87">
        <v>0</v>
      </c>
      <c r="J40" s="87">
        <v>0</v>
      </c>
      <c r="K40" s="87">
        <v>0</v>
      </c>
      <c r="L40" s="87">
        <v>0.46659916818110769</v>
      </c>
      <c r="M40" s="87">
        <v>0.9628952034083148</v>
      </c>
      <c r="N40" s="87">
        <v>1.4586219416886692</v>
      </c>
      <c r="O40" s="87">
        <v>1.4703236774385406</v>
      </c>
      <c r="P40" s="87">
        <v>1.5598808484834883</v>
      </c>
      <c r="Q40" s="87">
        <v>0.52011913887238304</v>
      </c>
    </row>
    <row r="41" spans="1:17" x14ac:dyDescent="0.25">
      <c r="A41" s="88" t="s">
        <v>26</v>
      </c>
      <c r="B41" s="87">
        <v>8.5538794316032192</v>
      </c>
      <c r="C41" s="87">
        <v>10.635488362446376</v>
      </c>
      <c r="D41" s="87">
        <v>7.6194513512387294</v>
      </c>
      <c r="E41" s="87">
        <v>10.765432510381983</v>
      </c>
      <c r="F41" s="87">
        <v>9.9422955559093236</v>
      </c>
      <c r="G41" s="87">
        <v>8.4593108044390242</v>
      </c>
      <c r="H41" s="87">
        <v>7.4984390488351238</v>
      </c>
      <c r="I41" s="87">
        <v>7.1182575351494952</v>
      </c>
      <c r="J41" s="87">
        <v>6.2433622212880433</v>
      </c>
      <c r="K41" s="87">
        <v>6.1514491817308539</v>
      </c>
      <c r="L41" s="87">
        <v>5.0477755848163763</v>
      </c>
      <c r="M41" s="87">
        <v>1.4861841549941148</v>
      </c>
      <c r="N41" s="87">
        <v>4.142861568596734</v>
      </c>
      <c r="O41" s="87">
        <v>3.0980746049741614</v>
      </c>
      <c r="P41" s="87">
        <v>0</v>
      </c>
      <c r="Q41" s="87">
        <v>2.5938380081986581</v>
      </c>
    </row>
    <row r="42" spans="1:17" x14ac:dyDescent="0.25">
      <c r="A42" s="88" t="s">
        <v>25</v>
      </c>
      <c r="B42" s="87">
        <v>0</v>
      </c>
      <c r="C42" s="87">
        <v>0</v>
      </c>
      <c r="D42" s="87">
        <v>0</v>
      </c>
      <c r="E42" s="87">
        <v>0</v>
      </c>
      <c r="F42" s="87">
        <v>0</v>
      </c>
      <c r="G42" s="87">
        <v>0</v>
      </c>
      <c r="H42" s="87">
        <v>0</v>
      </c>
      <c r="I42" s="87">
        <v>0</v>
      </c>
      <c r="J42" s="87">
        <v>0</v>
      </c>
      <c r="K42" s="87">
        <v>0</v>
      </c>
      <c r="L42" s="87">
        <v>0</v>
      </c>
      <c r="M42" s="87">
        <v>0</v>
      </c>
      <c r="N42" s="87">
        <v>0</v>
      </c>
      <c r="O42" s="87">
        <v>0</v>
      </c>
      <c r="P42" s="87">
        <v>0</v>
      </c>
      <c r="Q42" s="87">
        <v>0</v>
      </c>
    </row>
    <row r="43" spans="1:17" x14ac:dyDescent="0.25">
      <c r="A43" s="88" t="s">
        <v>86</v>
      </c>
      <c r="B43" s="87">
        <v>0</v>
      </c>
      <c r="C43" s="87">
        <v>0</v>
      </c>
      <c r="D43" s="87">
        <v>0</v>
      </c>
      <c r="E43" s="87">
        <v>0</v>
      </c>
      <c r="F43" s="87">
        <v>0</v>
      </c>
      <c r="G43" s="87">
        <v>0</v>
      </c>
      <c r="H43" s="87">
        <v>0</v>
      </c>
      <c r="I43" s="87">
        <v>0</v>
      </c>
      <c r="J43" s="87">
        <v>0</v>
      </c>
      <c r="K43" s="87">
        <v>0</v>
      </c>
      <c r="L43" s="87">
        <v>0</v>
      </c>
      <c r="M43" s="87">
        <v>2.1266034812453791E-2</v>
      </c>
      <c r="N43" s="87">
        <v>4.3283174110162144E-2</v>
      </c>
      <c r="O43" s="87">
        <v>5.4107562496659094E-2</v>
      </c>
      <c r="P43" s="87">
        <v>3.4472181351928227E-2</v>
      </c>
      <c r="Q43" s="87">
        <v>2.2980301422117041E-2</v>
      </c>
    </row>
    <row r="44" spans="1:17" x14ac:dyDescent="0.25">
      <c r="A44" s="88" t="s">
        <v>22</v>
      </c>
      <c r="B44" s="87">
        <v>2.1262364611167892</v>
      </c>
      <c r="C44" s="87">
        <v>0.979115158824718</v>
      </c>
      <c r="D44" s="87">
        <v>0.63944400028666182</v>
      </c>
      <c r="E44" s="87">
        <v>1.8833269574760327</v>
      </c>
      <c r="F44" s="87">
        <v>0</v>
      </c>
      <c r="G44" s="87">
        <v>1.4419978245036913</v>
      </c>
      <c r="H44" s="87">
        <v>1.2483325026191119</v>
      </c>
      <c r="I44" s="87">
        <v>1.1852199134053216</v>
      </c>
      <c r="J44" s="87">
        <v>0.32639154450586072</v>
      </c>
      <c r="K44" s="87">
        <v>1.0877614702962197</v>
      </c>
      <c r="L44" s="87">
        <v>1.6729066178231091</v>
      </c>
      <c r="M44" s="87">
        <v>3.7511202596416369</v>
      </c>
      <c r="N44" s="87">
        <v>2.0746909564566614</v>
      </c>
      <c r="O44" s="87">
        <v>1.8256610748494628</v>
      </c>
      <c r="P44" s="87">
        <v>1.9974640675349264</v>
      </c>
      <c r="Q44" s="87">
        <v>3.3778094366100109</v>
      </c>
    </row>
    <row r="45" spans="1:17" x14ac:dyDescent="0.25">
      <c r="A45" s="156" t="s">
        <v>279</v>
      </c>
      <c r="B45" s="204">
        <v>1.539552995305947</v>
      </c>
      <c r="C45" s="204">
        <v>0.15960519276498703</v>
      </c>
      <c r="D45" s="204">
        <v>1.7759212365023886</v>
      </c>
      <c r="E45" s="204">
        <v>1.2407926126055808</v>
      </c>
      <c r="F45" s="204">
        <v>2.5267305018475472</v>
      </c>
      <c r="G45" s="204">
        <v>3.5254033209742408</v>
      </c>
      <c r="H45" s="204">
        <v>6.9613109487984062</v>
      </c>
      <c r="I45" s="204">
        <v>8.3772987956144238</v>
      </c>
      <c r="J45" s="204">
        <v>8.2156121975904686</v>
      </c>
      <c r="K45" s="204">
        <v>7.3512102888689501</v>
      </c>
      <c r="L45" s="204">
        <v>8.3972070365491494</v>
      </c>
      <c r="M45" s="204">
        <v>9.6422472645280344</v>
      </c>
      <c r="N45" s="204">
        <v>10.990285068545973</v>
      </c>
      <c r="O45" s="204">
        <v>10.804279624694697</v>
      </c>
      <c r="P45" s="204">
        <v>14.330730553007649</v>
      </c>
      <c r="Q45" s="204">
        <v>11.585276481260207</v>
      </c>
    </row>
    <row r="46" spans="1:17" x14ac:dyDescent="0.25">
      <c r="A46" s="72" t="s">
        <v>278</v>
      </c>
      <c r="B46" s="306">
        <v>2.0856779096715061</v>
      </c>
      <c r="C46" s="306">
        <v>0.14672439141369567</v>
      </c>
      <c r="D46" s="306">
        <v>9.3663348928897716E-2</v>
      </c>
      <c r="E46" s="306">
        <v>0.32452028501774216</v>
      </c>
      <c r="F46" s="306">
        <v>0.13205787676366015</v>
      </c>
      <c r="G46" s="306">
        <v>0.24684984999511775</v>
      </c>
      <c r="H46" s="306">
        <v>6.4644140431700281</v>
      </c>
      <c r="I46" s="306">
        <v>9.915537806753056</v>
      </c>
      <c r="J46" s="306">
        <v>11.61449931866945</v>
      </c>
      <c r="K46" s="306">
        <v>9.0948236961728171</v>
      </c>
      <c r="L46" s="306">
        <v>11.332553614178188</v>
      </c>
      <c r="M46" s="306">
        <v>14.077193736568836</v>
      </c>
      <c r="N46" s="306">
        <v>15.619986573085646</v>
      </c>
      <c r="O46" s="306">
        <v>16.211206372315456</v>
      </c>
      <c r="P46" s="306">
        <v>26.276696500871672</v>
      </c>
      <c r="Q46" s="306">
        <v>17.985467179885358</v>
      </c>
    </row>
    <row r="48" spans="1:17" ht="12.75" x14ac:dyDescent="0.25">
      <c r="A48" s="98" t="s">
        <v>90</v>
      </c>
      <c r="B48" s="197"/>
      <c r="C48" s="197"/>
      <c r="D48" s="197"/>
      <c r="E48" s="197"/>
      <c r="F48" s="197"/>
      <c r="G48" s="197"/>
      <c r="H48" s="197"/>
      <c r="I48" s="197"/>
      <c r="J48" s="197"/>
      <c r="K48" s="197"/>
      <c r="L48" s="197"/>
      <c r="M48" s="197"/>
      <c r="N48" s="197"/>
      <c r="O48" s="197"/>
      <c r="P48" s="197"/>
      <c r="Q48" s="197"/>
    </row>
    <row r="50" spans="1:17" x14ac:dyDescent="0.25">
      <c r="A50" s="78" t="s">
        <v>7</v>
      </c>
      <c r="B50" s="77">
        <f t="shared" ref="B50:Q50" si="0">SUM(B$51:B$55,B$57:B$58,B$60:B$61,B$63:B$64,B$65:B$67)</f>
        <v>1</v>
      </c>
      <c r="C50" s="77">
        <f t="shared" si="0"/>
        <v>1.0000000000000002</v>
      </c>
      <c r="D50" s="77">
        <f t="shared" si="0"/>
        <v>0.99999999999999989</v>
      </c>
      <c r="E50" s="77">
        <f t="shared" si="0"/>
        <v>1</v>
      </c>
      <c r="F50" s="77">
        <f t="shared" si="0"/>
        <v>1</v>
      </c>
      <c r="G50" s="77">
        <f t="shared" si="0"/>
        <v>0.99999999999999989</v>
      </c>
      <c r="H50" s="77">
        <f t="shared" si="0"/>
        <v>0.99999999999999989</v>
      </c>
      <c r="I50" s="77">
        <f t="shared" si="0"/>
        <v>0.99999999999999978</v>
      </c>
      <c r="J50" s="77">
        <f t="shared" si="0"/>
        <v>1.0000000000000002</v>
      </c>
      <c r="K50" s="77">
        <f t="shared" si="0"/>
        <v>1</v>
      </c>
      <c r="L50" s="77">
        <f t="shared" si="0"/>
        <v>0.99999999999999978</v>
      </c>
      <c r="M50" s="77">
        <f t="shared" si="0"/>
        <v>1</v>
      </c>
      <c r="N50" s="77">
        <f t="shared" si="0"/>
        <v>0.99999999999999989</v>
      </c>
      <c r="O50" s="77">
        <f t="shared" si="0"/>
        <v>0.99999999999999978</v>
      </c>
      <c r="P50" s="77">
        <f t="shared" si="0"/>
        <v>1</v>
      </c>
      <c r="Q50" s="77">
        <f t="shared" si="0"/>
        <v>1</v>
      </c>
    </row>
    <row r="51" spans="1:17" x14ac:dyDescent="0.25">
      <c r="A51" s="132" t="s">
        <v>83</v>
      </c>
      <c r="B51" s="203">
        <f t="shared" ref="B51:Q51" si="1">IF(B$6=0,0,B$6/B$5)</f>
        <v>1.0235499771931937E-2</v>
      </c>
      <c r="C51" s="203">
        <f t="shared" si="1"/>
        <v>1.009727402664108E-2</v>
      </c>
      <c r="D51" s="203">
        <f t="shared" si="1"/>
        <v>1.0185690706227234E-2</v>
      </c>
      <c r="E51" s="203">
        <f t="shared" si="1"/>
        <v>1.010020237501414E-2</v>
      </c>
      <c r="F51" s="203">
        <f t="shared" si="1"/>
        <v>1.02036613534883E-2</v>
      </c>
      <c r="G51" s="203">
        <f t="shared" si="1"/>
        <v>1.0174227588396175E-2</v>
      </c>
      <c r="H51" s="203">
        <f t="shared" si="1"/>
        <v>1.04321705545888E-2</v>
      </c>
      <c r="I51" s="203">
        <f t="shared" si="1"/>
        <v>1.0493702938296887E-2</v>
      </c>
      <c r="J51" s="203">
        <f t="shared" si="1"/>
        <v>1.055248733597795E-2</v>
      </c>
      <c r="K51" s="203">
        <f t="shared" si="1"/>
        <v>1.0508056184837411E-2</v>
      </c>
      <c r="L51" s="203">
        <f t="shared" si="1"/>
        <v>1.0550592249049934E-2</v>
      </c>
      <c r="M51" s="203">
        <f t="shared" si="1"/>
        <v>1.0603921172644687E-2</v>
      </c>
      <c r="N51" s="203">
        <f t="shared" si="1"/>
        <v>1.0612623342268247E-2</v>
      </c>
      <c r="O51" s="203">
        <f t="shared" si="1"/>
        <v>1.064519646638705E-2</v>
      </c>
      <c r="P51" s="203">
        <f t="shared" si="1"/>
        <v>1.0590965427848813E-2</v>
      </c>
      <c r="Q51" s="203">
        <f t="shared" si="1"/>
        <v>1.0616091380669795E-2</v>
      </c>
    </row>
    <row r="52" spans="1:17" x14ac:dyDescent="0.25">
      <c r="A52" s="76" t="s">
        <v>82</v>
      </c>
      <c r="B52" s="202">
        <f t="shared" ref="B52:Q52" si="2">IF(B$7=0,0,B$7/B$5)</f>
        <v>4.9420371476812802E-3</v>
      </c>
      <c r="C52" s="202">
        <f t="shared" si="2"/>
        <v>3.3492357511577331E-3</v>
      </c>
      <c r="D52" s="202">
        <f t="shared" si="2"/>
        <v>4.9179876866399207E-3</v>
      </c>
      <c r="E52" s="202">
        <f t="shared" si="2"/>
        <v>4.8767110984945169E-3</v>
      </c>
      <c r="F52" s="202">
        <f t="shared" si="2"/>
        <v>4.9266645083204403E-3</v>
      </c>
      <c r="G52" s="202">
        <f t="shared" si="2"/>
        <v>4.9124529149715442E-3</v>
      </c>
      <c r="H52" s="202">
        <f t="shared" si="2"/>
        <v>5.0369962933420618E-3</v>
      </c>
      <c r="I52" s="202">
        <f t="shared" si="2"/>
        <v>5.0667061592837952E-3</v>
      </c>
      <c r="J52" s="202">
        <f t="shared" si="2"/>
        <v>5.0950892068649728E-3</v>
      </c>
      <c r="K52" s="202">
        <f t="shared" si="2"/>
        <v>5.0736363804917139E-3</v>
      </c>
      <c r="L52" s="202">
        <f t="shared" si="2"/>
        <v>5.0941741963422792E-3</v>
      </c>
      <c r="M52" s="202">
        <f t="shared" si="2"/>
        <v>5.1199231609579451E-3</v>
      </c>
      <c r="N52" s="202">
        <f t="shared" si="2"/>
        <v>5.1241248556971684E-3</v>
      </c>
      <c r="O52" s="202">
        <f t="shared" si="2"/>
        <v>5.1398522352094616E-3</v>
      </c>
      <c r="P52" s="202">
        <f t="shared" si="2"/>
        <v>5.1136676997216831E-3</v>
      </c>
      <c r="Q52" s="202">
        <f t="shared" si="2"/>
        <v>5.1257993391119463E-3</v>
      </c>
    </row>
    <row r="53" spans="1:17" x14ac:dyDescent="0.25">
      <c r="A53" s="76" t="s">
        <v>81</v>
      </c>
      <c r="B53" s="202">
        <f t="shared" ref="B53:Q53" si="3">IF(B$8=0,0,B$8/B$5)</f>
        <v>5.068467648140354E-2</v>
      </c>
      <c r="C53" s="202">
        <f t="shared" si="3"/>
        <v>3.3446712323022543E-2</v>
      </c>
      <c r="D53" s="202">
        <f t="shared" si="3"/>
        <v>5.0438029376979138E-2</v>
      </c>
      <c r="E53" s="202">
        <f t="shared" si="3"/>
        <v>5.0014703842611703E-2</v>
      </c>
      <c r="F53" s="202">
        <f t="shared" si="3"/>
        <v>5.0527017356353267E-2</v>
      </c>
      <c r="G53" s="202">
        <f t="shared" si="3"/>
        <v>5.0381265717980406E-2</v>
      </c>
      <c r="H53" s="202">
        <f t="shared" si="3"/>
        <v>5.1658561021916433E-2</v>
      </c>
      <c r="I53" s="202">
        <f t="shared" si="3"/>
        <v>5.1963260257993436E-2</v>
      </c>
      <c r="J53" s="202">
        <f t="shared" si="3"/>
        <v>5.2254351874915672E-2</v>
      </c>
      <c r="K53" s="202">
        <f t="shared" si="3"/>
        <v>5.2034335405624146E-2</v>
      </c>
      <c r="L53" s="202">
        <f t="shared" si="3"/>
        <v>5.2244967685575558E-2</v>
      </c>
      <c r="M53" s="202">
        <f t="shared" si="3"/>
        <v>5.2509044604116789E-2</v>
      </c>
      <c r="N53" s="202">
        <f t="shared" si="3"/>
        <v>5.2552136457165916E-2</v>
      </c>
      <c r="O53" s="202">
        <f t="shared" si="3"/>
        <v>5.271343373572944E-2</v>
      </c>
      <c r="P53" s="202">
        <f t="shared" si="3"/>
        <v>5.2444889677812627E-2</v>
      </c>
      <c r="Q53" s="202">
        <f t="shared" si="3"/>
        <v>5.2569309668862883E-2</v>
      </c>
    </row>
    <row r="54" spans="1:17" x14ac:dyDescent="0.25">
      <c r="A54" s="76" t="s">
        <v>80</v>
      </c>
      <c r="B54" s="202">
        <f t="shared" ref="B54:Q54" si="4">IF(B$9=0,0,B$9/B$5)</f>
        <v>1.3563243023870263E-2</v>
      </c>
      <c r="C54" s="202">
        <f t="shared" si="4"/>
        <v>1.3380077627230171E-2</v>
      </c>
      <c r="D54" s="202">
        <f t="shared" si="4"/>
        <v>1.3497240143893911E-2</v>
      </c>
      <c r="E54" s="202">
        <f t="shared" si="4"/>
        <v>1.3383958033807999E-2</v>
      </c>
      <c r="F54" s="202">
        <f t="shared" si="4"/>
        <v>1.3521053368604879E-2</v>
      </c>
      <c r="G54" s="202">
        <f t="shared" si="4"/>
        <v>1.3482050162318193E-2</v>
      </c>
      <c r="H54" s="202">
        <f t="shared" si="4"/>
        <v>1.3823854980326433E-2</v>
      </c>
      <c r="I54" s="202">
        <f t="shared" si="4"/>
        <v>1.3905392637760552E-2</v>
      </c>
      <c r="J54" s="202">
        <f t="shared" si="4"/>
        <v>1.3983288889973508E-2</v>
      </c>
      <c r="K54" s="202">
        <f t="shared" si="4"/>
        <v>1.3924412380357243E-2</v>
      </c>
      <c r="L54" s="202">
        <f t="shared" si="4"/>
        <v>1.3980777676537061E-2</v>
      </c>
      <c r="M54" s="202">
        <f t="shared" si="4"/>
        <v>1.4051444782885942E-2</v>
      </c>
      <c r="N54" s="202">
        <f t="shared" si="4"/>
        <v>1.4062976182824318E-2</v>
      </c>
      <c r="O54" s="202">
        <f t="shared" si="4"/>
        <v>1.4106139409663666E-2</v>
      </c>
      <c r="P54" s="202">
        <f t="shared" si="4"/>
        <v>1.4034276894738108E-2</v>
      </c>
      <c r="Q54" s="202">
        <f t="shared" si="4"/>
        <v>1.4067571742269818E-2</v>
      </c>
    </row>
    <row r="55" spans="1:17" x14ac:dyDescent="0.25">
      <c r="A55" s="129" t="s">
        <v>79</v>
      </c>
      <c r="B55" s="201">
        <f t="shared" ref="B55:Q55" si="5">IF(B$10=0,0,B$10/B$5)</f>
        <v>4.7171676034819129E-2</v>
      </c>
      <c r="C55" s="201">
        <f t="shared" si="5"/>
        <v>4.6534644114364018E-2</v>
      </c>
      <c r="D55" s="201">
        <f t="shared" si="5"/>
        <v>4.9874842847922457E-2</v>
      </c>
      <c r="E55" s="201">
        <f t="shared" si="5"/>
        <v>4.9456244128644883E-2</v>
      </c>
      <c r="F55" s="201">
        <f t="shared" si="5"/>
        <v>4.9962837195470559E-2</v>
      </c>
      <c r="G55" s="201">
        <f t="shared" si="5"/>
        <v>4.981871300686791E-2</v>
      </c>
      <c r="H55" s="201">
        <f t="shared" si="5"/>
        <v>4.8456482861776361E-2</v>
      </c>
      <c r="I55" s="201">
        <f t="shared" si="5"/>
        <v>5.1383043137208671E-2</v>
      </c>
      <c r="J55" s="201">
        <f t="shared" si="5"/>
        <v>5.1670884451147286E-2</v>
      </c>
      <c r="K55" s="201">
        <f t="shared" si="5"/>
        <v>4.8427788886879986E-2</v>
      </c>
      <c r="L55" s="201">
        <f t="shared" si="5"/>
        <v>4.8623822054340127E-2</v>
      </c>
      <c r="M55" s="201">
        <f t="shared" si="5"/>
        <v>4.8869595564491095E-2</v>
      </c>
      <c r="N55" s="201">
        <f t="shared" si="5"/>
        <v>4.890970068250481E-2</v>
      </c>
      <c r="O55" s="201">
        <f t="shared" si="5"/>
        <v>4.9059818301830795E-2</v>
      </c>
      <c r="P55" s="201">
        <f t="shared" si="5"/>
        <v>4.8809887273746314E-2</v>
      </c>
      <c r="Q55" s="201">
        <f t="shared" si="5"/>
        <v>4.9553930121983406E-2</v>
      </c>
    </row>
    <row r="56" spans="1:17" x14ac:dyDescent="0.25">
      <c r="A56" s="127" t="s">
        <v>283</v>
      </c>
      <c r="B56" s="200">
        <f t="shared" ref="B56:Q56" si="6">IF(B$15=0,0,B$15/B$5)</f>
        <v>7.1985115202550354E-2</v>
      </c>
      <c r="C56" s="200">
        <f t="shared" si="6"/>
        <v>7.1014887362250659E-2</v>
      </c>
      <c r="D56" s="200">
        <f t="shared" si="6"/>
        <v>7.163792181942108E-2</v>
      </c>
      <c r="E56" s="200">
        <f t="shared" si="6"/>
        <v>7.103666594345262E-2</v>
      </c>
      <c r="F56" s="200">
        <f t="shared" si="6"/>
        <v>7.1764312838023814E-2</v>
      </c>
      <c r="G56" s="200">
        <f t="shared" si="6"/>
        <v>7.1557299506936525E-2</v>
      </c>
      <c r="H56" s="200">
        <f t="shared" si="6"/>
        <v>7.3371462000078005E-2</v>
      </c>
      <c r="I56" s="200">
        <f t="shared" si="6"/>
        <v>7.3804231089634936E-2</v>
      </c>
      <c r="J56" s="200">
        <f t="shared" si="6"/>
        <v>7.4217673064925146E-2</v>
      </c>
      <c r="K56" s="200">
        <f t="shared" si="6"/>
        <v>7.3799477969404684E-2</v>
      </c>
      <c r="L56" s="200">
        <f t="shared" si="6"/>
        <v>7.4105190725467077E-2</v>
      </c>
      <c r="M56" s="200">
        <f t="shared" si="6"/>
        <v>7.4471878358386506E-2</v>
      </c>
      <c r="N56" s="200">
        <f t="shared" si="6"/>
        <v>7.4574575462711665E-2</v>
      </c>
      <c r="O56" s="200">
        <f t="shared" si="6"/>
        <v>7.479654850205783E-2</v>
      </c>
      <c r="P56" s="200">
        <f t="shared" si="6"/>
        <v>7.4282345414554626E-2</v>
      </c>
      <c r="Q56" s="200">
        <f t="shared" si="6"/>
        <v>7.4665012544637394E-2</v>
      </c>
    </row>
    <row r="57" spans="1:17" x14ac:dyDescent="0.25">
      <c r="A57" s="142" t="s">
        <v>289</v>
      </c>
      <c r="B57" s="199">
        <f t="shared" ref="B57:Q57" si="7">IF(B$16=0,0,B$16/B$5)</f>
        <v>7.1985115202550354E-2</v>
      </c>
      <c r="C57" s="199">
        <f t="shared" si="7"/>
        <v>7.1014887362250659E-2</v>
      </c>
      <c r="D57" s="199">
        <f t="shared" si="7"/>
        <v>7.163792181942108E-2</v>
      </c>
      <c r="E57" s="199">
        <f t="shared" si="7"/>
        <v>7.103666594345262E-2</v>
      </c>
      <c r="F57" s="199">
        <f t="shared" si="7"/>
        <v>7.1764312838023814E-2</v>
      </c>
      <c r="G57" s="199">
        <f t="shared" si="7"/>
        <v>7.1557299506936525E-2</v>
      </c>
      <c r="H57" s="199">
        <f t="shared" si="7"/>
        <v>7.3371462000078005E-2</v>
      </c>
      <c r="I57" s="199">
        <f t="shared" si="7"/>
        <v>7.3804231089634936E-2</v>
      </c>
      <c r="J57" s="199">
        <f t="shared" si="7"/>
        <v>7.4217673064925146E-2</v>
      </c>
      <c r="K57" s="199">
        <f t="shared" si="7"/>
        <v>7.3799477969404684E-2</v>
      </c>
      <c r="L57" s="199">
        <f t="shared" si="7"/>
        <v>7.4105190725467077E-2</v>
      </c>
      <c r="M57" s="199">
        <f t="shared" si="7"/>
        <v>7.4471878358386506E-2</v>
      </c>
      <c r="N57" s="199">
        <f t="shared" si="7"/>
        <v>7.4574575462711665E-2</v>
      </c>
      <c r="O57" s="199">
        <f t="shared" si="7"/>
        <v>7.479654850205783E-2</v>
      </c>
      <c r="P57" s="199">
        <f t="shared" si="7"/>
        <v>7.4282345414554626E-2</v>
      </c>
      <c r="Q57" s="199">
        <f t="shared" si="7"/>
        <v>7.4665012544637394E-2</v>
      </c>
    </row>
    <row r="58" spans="1:17" x14ac:dyDescent="0.25">
      <c r="A58" s="142" t="s">
        <v>288</v>
      </c>
      <c r="B58" s="199">
        <f t="shared" ref="B58:Q58" si="8">IF(B$22=0,0,B$22/B$5)</f>
        <v>0</v>
      </c>
      <c r="C58" s="199">
        <f t="shared" si="8"/>
        <v>0</v>
      </c>
      <c r="D58" s="199">
        <f t="shared" si="8"/>
        <v>0</v>
      </c>
      <c r="E58" s="199">
        <f t="shared" si="8"/>
        <v>0</v>
      </c>
      <c r="F58" s="199">
        <f t="shared" si="8"/>
        <v>0</v>
      </c>
      <c r="G58" s="199">
        <f t="shared" si="8"/>
        <v>0</v>
      </c>
      <c r="H58" s="199">
        <f t="shared" si="8"/>
        <v>0</v>
      </c>
      <c r="I58" s="199">
        <f t="shared" si="8"/>
        <v>0</v>
      </c>
      <c r="J58" s="199">
        <f t="shared" si="8"/>
        <v>0</v>
      </c>
      <c r="K58" s="199">
        <f t="shared" si="8"/>
        <v>0</v>
      </c>
      <c r="L58" s="199">
        <f t="shared" si="8"/>
        <v>0</v>
      </c>
      <c r="M58" s="199">
        <f t="shared" si="8"/>
        <v>0</v>
      </c>
      <c r="N58" s="199">
        <f t="shared" si="8"/>
        <v>0</v>
      </c>
      <c r="O58" s="199">
        <f t="shared" si="8"/>
        <v>0</v>
      </c>
      <c r="P58" s="199">
        <f t="shared" si="8"/>
        <v>0</v>
      </c>
      <c r="Q58" s="199">
        <f t="shared" si="8"/>
        <v>0</v>
      </c>
    </row>
    <row r="59" spans="1:17" x14ac:dyDescent="0.25">
      <c r="A59" s="127" t="s">
        <v>282</v>
      </c>
      <c r="B59" s="200">
        <f t="shared" ref="B59:Q59" si="9">IF(B$23=0,0,B$23/B$5)</f>
        <v>6.468302814332566E-2</v>
      </c>
      <c r="C59" s="200">
        <f t="shared" si="9"/>
        <v>6.3809513417909053E-2</v>
      </c>
      <c r="D59" s="200">
        <f t="shared" si="9"/>
        <v>6.4368260787499534E-2</v>
      </c>
      <c r="E59" s="200">
        <f t="shared" si="9"/>
        <v>6.3828019054609622E-2</v>
      </c>
      <c r="F59" s="200">
        <f t="shared" si="9"/>
        <v>6.4481825919485425E-2</v>
      </c>
      <c r="G59" s="200">
        <f t="shared" si="9"/>
        <v>6.4295819852538044E-2</v>
      </c>
      <c r="H59" s="200">
        <f t="shared" si="9"/>
        <v>6.5925885068050361E-2</v>
      </c>
      <c r="I59" s="200">
        <f t="shared" si="9"/>
        <v>6.631473768842075E-2</v>
      </c>
      <c r="J59" s="200">
        <f t="shared" si="9"/>
        <v>6.6686224468188907E-2</v>
      </c>
      <c r="K59" s="200">
        <f t="shared" si="9"/>
        <v>6.6405442731712797E-2</v>
      </c>
      <c r="L59" s="200">
        <f t="shared" si="9"/>
        <v>6.667424850572197E-2</v>
      </c>
      <c r="M59" s="200">
        <f t="shared" si="9"/>
        <v>6.7011259530351364E-2</v>
      </c>
      <c r="N59" s="200">
        <f t="shared" si="9"/>
        <v>6.7066252710480417E-2</v>
      </c>
      <c r="O59" s="200">
        <f t="shared" si="9"/>
        <v>6.7272097891569682E-2</v>
      </c>
      <c r="P59" s="200">
        <f t="shared" si="9"/>
        <v>6.6929385970298391E-2</v>
      </c>
      <c r="Q59" s="200">
        <f t="shared" si="9"/>
        <v>6.7088168907102744E-2</v>
      </c>
    </row>
    <row r="60" spans="1:17" x14ac:dyDescent="0.25">
      <c r="A60" s="142" t="s">
        <v>287</v>
      </c>
      <c r="B60" s="199">
        <f t="shared" ref="B60:Q60" si="10">IF(B$24=0,0,B$24/B$5)</f>
        <v>4.9363363583064319E-2</v>
      </c>
      <c r="C60" s="199">
        <f t="shared" si="10"/>
        <v>4.8696733924193755E-2</v>
      </c>
      <c r="D60" s="199">
        <f t="shared" si="10"/>
        <v>4.9123146390460171E-2</v>
      </c>
      <c r="E60" s="199">
        <f t="shared" si="10"/>
        <v>4.8710856646938937E-2</v>
      </c>
      <c r="F60" s="199">
        <f t="shared" si="10"/>
        <v>4.9209814517502039E-2</v>
      </c>
      <c r="G60" s="199">
        <f t="shared" si="10"/>
        <v>4.9067862519042195E-2</v>
      </c>
      <c r="H60" s="199">
        <f t="shared" si="10"/>
        <v>5.0311859657196333E-2</v>
      </c>
      <c r="I60" s="199">
        <f t="shared" si="10"/>
        <v>5.060861560432111E-2</v>
      </c>
      <c r="J60" s="199">
        <f t="shared" si="10"/>
        <v>5.0892118673091534E-2</v>
      </c>
      <c r="K60" s="199">
        <f t="shared" si="10"/>
        <v>5.0677837874201867E-2</v>
      </c>
      <c r="L60" s="199">
        <f t="shared" si="10"/>
        <v>5.0882979122787816E-2</v>
      </c>
      <c r="M60" s="199">
        <f t="shared" si="10"/>
        <v>5.1140171746847096E-2</v>
      </c>
      <c r="N60" s="199">
        <f t="shared" si="10"/>
        <v>5.1182140226419266E-2</v>
      </c>
      <c r="O60" s="199">
        <f t="shared" si="10"/>
        <v>5.1339232601461074E-2</v>
      </c>
      <c r="P60" s="199">
        <f t="shared" si="10"/>
        <v>5.1077689293122466E-2</v>
      </c>
      <c r="Q60" s="199">
        <f t="shared" si="10"/>
        <v>5.1198865744894205E-2</v>
      </c>
    </row>
    <row r="61" spans="1:17" x14ac:dyDescent="0.25">
      <c r="A61" s="142" t="s">
        <v>286</v>
      </c>
      <c r="B61" s="199">
        <f t="shared" ref="B61:Q61" si="11">IF(B$25=0,0,B$25/B$5)</f>
        <v>1.5319664560261332E-2</v>
      </c>
      <c r="C61" s="199">
        <f t="shared" si="11"/>
        <v>1.5112779493715301E-2</v>
      </c>
      <c r="D61" s="199">
        <f t="shared" si="11"/>
        <v>1.5245114397039359E-2</v>
      </c>
      <c r="E61" s="199">
        <f t="shared" si="11"/>
        <v>1.5117162407670694E-2</v>
      </c>
      <c r="F61" s="199">
        <f t="shared" si="11"/>
        <v>1.5272011401983388E-2</v>
      </c>
      <c r="G61" s="199">
        <f t="shared" si="11"/>
        <v>1.5227957333495848E-2</v>
      </c>
      <c r="H61" s="199">
        <f t="shared" si="11"/>
        <v>1.5614025410854031E-2</v>
      </c>
      <c r="I61" s="199">
        <f t="shared" si="11"/>
        <v>1.5706122084099647E-2</v>
      </c>
      <c r="J61" s="199">
        <f t="shared" si="11"/>
        <v>1.5794105795097366E-2</v>
      </c>
      <c r="K61" s="199">
        <f t="shared" si="11"/>
        <v>1.5727604857510923E-2</v>
      </c>
      <c r="L61" s="199">
        <f t="shared" si="11"/>
        <v>1.5791269382934146E-2</v>
      </c>
      <c r="M61" s="199">
        <f t="shared" si="11"/>
        <v>1.5871087783504267E-2</v>
      </c>
      <c r="N61" s="199">
        <f t="shared" si="11"/>
        <v>1.5884112484061144E-2</v>
      </c>
      <c r="O61" s="199">
        <f t="shared" si="11"/>
        <v>1.5932865290108605E-2</v>
      </c>
      <c r="P61" s="199">
        <f t="shared" si="11"/>
        <v>1.5851696677175932E-2</v>
      </c>
      <c r="Q61" s="199">
        <f t="shared" si="11"/>
        <v>1.5889303162208539E-2</v>
      </c>
    </row>
    <row r="62" spans="1:17" x14ac:dyDescent="0.25">
      <c r="A62" s="127" t="s">
        <v>281</v>
      </c>
      <c r="B62" s="200">
        <f t="shared" ref="B62:Q62" si="12">IF(B$26=0,0,B$26/B$5)</f>
        <v>0.2132578957852149</v>
      </c>
      <c r="C62" s="200">
        <f t="shared" si="12"/>
        <v>0.21038309809009148</v>
      </c>
      <c r="D62" s="200">
        <f t="shared" si="12"/>
        <v>0.21084648173192633</v>
      </c>
      <c r="E62" s="200">
        <f t="shared" si="12"/>
        <v>0.20907685074809956</v>
      </c>
      <c r="F62" s="200">
        <f t="shared" si="12"/>
        <v>0.21121847886581963</v>
      </c>
      <c r="G62" s="200">
        <f t="shared" si="12"/>
        <v>0.21060919217208521</v>
      </c>
      <c r="H62" s="200">
        <f t="shared" si="12"/>
        <v>0.21718586119865368</v>
      </c>
      <c r="I62" s="200">
        <f t="shared" si="12"/>
        <v>0.21722241610254089</v>
      </c>
      <c r="J62" s="200">
        <f t="shared" si="12"/>
        <v>0.21843926862528684</v>
      </c>
      <c r="K62" s="200">
        <f t="shared" si="12"/>
        <v>0.21865842046573336</v>
      </c>
      <c r="L62" s="200">
        <f t="shared" si="12"/>
        <v>0.21956247536100626</v>
      </c>
      <c r="M62" s="200">
        <f t="shared" si="12"/>
        <v>0.22065087352720839</v>
      </c>
      <c r="N62" s="200">
        <f t="shared" si="12"/>
        <v>0.22094482323875</v>
      </c>
      <c r="O62" s="200">
        <f t="shared" si="12"/>
        <v>0.2216041882118179</v>
      </c>
      <c r="P62" s="200">
        <f t="shared" si="12"/>
        <v>0.23421446671200238</v>
      </c>
      <c r="Q62" s="200">
        <f t="shared" si="12"/>
        <v>0.22090029476836862</v>
      </c>
    </row>
    <row r="63" spans="1:17" x14ac:dyDescent="0.25">
      <c r="A63" s="142" t="s">
        <v>285</v>
      </c>
      <c r="B63" s="199">
        <f t="shared" ref="B63:Q63" si="13">IF(B$27=0,0,B$27/B$5)</f>
        <v>0.19540149044598762</v>
      </c>
      <c r="C63" s="199">
        <f t="shared" si="13"/>
        <v>0.19276783534196618</v>
      </c>
      <c r="D63" s="199">
        <f t="shared" si="13"/>
        <v>0.20018477535922025</v>
      </c>
      <c r="E63" s="199">
        <f t="shared" si="13"/>
        <v>0.19850462789810963</v>
      </c>
      <c r="F63" s="199">
        <f t="shared" si="13"/>
        <v>0.20053796200986337</v>
      </c>
      <c r="G63" s="199">
        <f t="shared" si="13"/>
        <v>0.19995948463185478</v>
      </c>
      <c r="H63" s="199">
        <f t="shared" si="13"/>
        <v>0.19990350754144032</v>
      </c>
      <c r="I63" s="199">
        <f t="shared" si="13"/>
        <v>0.20623830292677722</v>
      </c>
      <c r="J63" s="199">
        <f t="shared" si="13"/>
        <v>0.20739362383566923</v>
      </c>
      <c r="K63" s="199">
        <f t="shared" si="13"/>
        <v>0.20032652512649723</v>
      </c>
      <c r="L63" s="199">
        <f t="shared" si="13"/>
        <v>0.20115637346409954</v>
      </c>
      <c r="M63" s="199">
        <f t="shared" si="13"/>
        <v>0.20215173632208691</v>
      </c>
      <c r="N63" s="199">
        <f t="shared" si="13"/>
        <v>0.20243050460901912</v>
      </c>
      <c r="O63" s="199">
        <f t="shared" si="13"/>
        <v>0.20303304393405897</v>
      </c>
      <c r="P63" s="199">
        <f t="shared" si="13"/>
        <v>0.14404141393973705</v>
      </c>
      <c r="Q63" s="199">
        <f t="shared" si="13"/>
        <v>0.20390255866944587</v>
      </c>
    </row>
    <row r="64" spans="1:17" x14ac:dyDescent="0.25">
      <c r="A64" s="142" t="s">
        <v>284</v>
      </c>
      <c r="B64" s="199">
        <f t="shared" ref="B64:Q64" si="14">IF(B$33=0,0,B$33/B$5)</f>
        <v>1.7856405339227267E-2</v>
      </c>
      <c r="C64" s="199">
        <f t="shared" si="14"/>
        <v>1.7615262748125297E-2</v>
      </c>
      <c r="D64" s="199">
        <f t="shared" si="14"/>
        <v>1.0661706372706074E-2</v>
      </c>
      <c r="E64" s="199">
        <f t="shared" si="14"/>
        <v>1.0572222849989942E-2</v>
      </c>
      <c r="F64" s="199">
        <f t="shared" si="14"/>
        <v>1.0680516855956255E-2</v>
      </c>
      <c r="G64" s="199">
        <f t="shared" si="14"/>
        <v>1.0649707540230409E-2</v>
      </c>
      <c r="H64" s="199">
        <f t="shared" si="14"/>
        <v>1.7282353657213343E-2</v>
      </c>
      <c r="I64" s="199">
        <f t="shared" si="14"/>
        <v>1.0984113175763659E-2</v>
      </c>
      <c r="J64" s="199">
        <f t="shared" si="14"/>
        <v>1.1045644789617618E-2</v>
      </c>
      <c r="K64" s="199">
        <f t="shared" si="14"/>
        <v>1.8331895339236119E-2</v>
      </c>
      <c r="L64" s="199">
        <f t="shared" si="14"/>
        <v>1.8406101896906755E-2</v>
      </c>
      <c r="M64" s="199">
        <f t="shared" si="14"/>
        <v>1.8499137205121471E-2</v>
      </c>
      <c r="N64" s="199">
        <f t="shared" si="14"/>
        <v>1.8514318629730901E-2</v>
      </c>
      <c r="O64" s="199">
        <f t="shared" si="14"/>
        <v>1.8571144277758946E-2</v>
      </c>
      <c r="P64" s="199">
        <f t="shared" si="14"/>
        <v>9.0173052772265339E-2</v>
      </c>
      <c r="Q64" s="199">
        <f t="shared" si="14"/>
        <v>1.6997736098922724E-2</v>
      </c>
    </row>
    <row r="65" spans="1:17" x14ac:dyDescent="0.25">
      <c r="A65" s="127" t="s">
        <v>280</v>
      </c>
      <c r="B65" s="200">
        <f t="shared" ref="B65:Q65" si="15">IF(B$34=0,0,B$34/B$5)</f>
        <v>0.4081820090093391</v>
      </c>
      <c r="C65" s="200">
        <f t="shared" si="15"/>
        <v>0.53655416559684854</v>
      </c>
      <c r="D65" s="200">
        <f t="shared" si="15"/>
        <v>0.44078390332968737</v>
      </c>
      <c r="E65" s="200">
        <f t="shared" si="15"/>
        <v>0.47631342503282609</v>
      </c>
      <c r="F65" s="200">
        <f t="shared" si="15"/>
        <v>0.42641591822135161</v>
      </c>
      <c r="G65" s="200">
        <f t="shared" si="15"/>
        <v>0.39293997200308867</v>
      </c>
      <c r="H65" s="200">
        <f t="shared" si="15"/>
        <v>0.21322478382348733</v>
      </c>
      <c r="I65" s="200">
        <f t="shared" si="15"/>
        <v>0.16717071157904434</v>
      </c>
      <c r="J65" s="200">
        <f t="shared" si="15"/>
        <v>0.1261948463995386</v>
      </c>
      <c r="K65" s="200">
        <f t="shared" si="15"/>
        <v>0.15960609364680611</v>
      </c>
      <c r="L65" s="200">
        <f t="shared" si="15"/>
        <v>0.13844768109645506</v>
      </c>
      <c r="M65" s="200">
        <f t="shared" si="15"/>
        <v>0.11661713969760883</v>
      </c>
      <c r="N65" s="200">
        <f t="shared" si="15"/>
        <v>0.1218790362046098</v>
      </c>
      <c r="O65" s="200">
        <f t="shared" si="15"/>
        <v>0.10660297288777729</v>
      </c>
      <c r="P65" s="200">
        <f t="shared" si="15"/>
        <v>4.4782736938254138E-2</v>
      </c>
      <c r="Q65" s="200">
        <f t="shared" si="15"/>
        <v>0.10018706794076199</v>
      </c>
    </row>
    <row r="66" spans="1:17" x14ac:dyDescent="0.25">
      <c r="A66" s="127" t="s">
        <v>279</v>
      </c>
      <c r="B66" s="200">
        <f t="shared" ref="B66:Q66" si="16">IF(B$45=0,0,B$45/B$5)</f>
        <v>4.8963083787740821E-2</v>
      </c>
      <c r="C66" s="200">
        <f t="shared" si="16"/>
        <v>5.9555131576028821E-3</v>
      </c>
      <c r="D66" s="200">
        <f t="shared" si="16"/>
        <v>7.9268941238161778E-2</v>
      </c>
      <c r="E66" s="200">
        <f t="shared" si="16"/>
        <v>4.1150583791132032E-2</v>
      </c>
      <c r="F66" s="200">
        <f t="shared" si="16"/>
        <v>9.2161472748296697E-2</v>
      </c>
      <c r="G66" s="200">
        <f t="shared" si="16"/>
        <v>0.12320234042586026</v>
      </c>
      <c r="H66" s="200">
        <f t="shared" si="16"/>
        <v>0.15600994973396523</v>
      </c>
      <c r="I66" s="200">
        <f t="shared" si="16"/>
        <v>0.15693014788823018</v>
      </c>
      <c r="J66" s="200">
        <f t="shared" si="16"/>
        <v>0.1578092507440908</v>
      </c>
      <c r="K66" s="200">
        <f t="shared" si="16"/>
        <v>0.15714479634126199</v>
      </c>
      <c r="L66" s="200">
        <f t="shared" si="16"/>
        <v>0.15778091029328681</v>
      </c>
      <c r="M66" s="200">
        <f t="shared" si="16"/>
        <v>0.15857842818717552</v>
      </c>
      <c r="N66" s="200">
        <f t="shared" si="16"/>
        <v>0.15870856649716997</v>
      </c>
      <c r="O66" s="200">
        <f t="shared" si="16"/>
        <v>0.15919568769882797</v>
      </c>
      <c r="P66" s="200">
        <f t="shared" si="16"/>
        <v>0.15838467894929703</v>
      </c>
      <c r="Q66" s="200">
        <f t="shared" si="16"/>
        <v>0.15876042996066206</v>
      </c>
    </row>
    <row r="67" spans="1:17" x14ac:dyDescent="0.25">
      <c r="A67" s="72" t="s">
        <v>278</v>
      </c>
      <c r="B67" s="71">
        <f t="shared" ref="B67:Q67" si="17">IF(B$46=0,0,B$46/B$5)</f>
        <v>6.633173561212298E-2</v>
      </c>
      <c r="C67" s="71">
        <f t="shared" si="17"/>
        <v>5.4748785328821185E-3</v>
      </c>
      <c r="D67" s="71">
        <f t="shared" si="17"/>
        <v>4.1807003316412274E-3</v>
      </c>
      <c r="E67" s="71">
        <f t="shared" si="17"/>
        <v>1.0762635951306745E-2</v>
      </c>
      <c r="F67" s="71">
        <f t="shared" si="17"/>
        <v>4.8167576247853906E-3</v>
      </c>
      <c r="G67" s="71">
        <f t="shared" si="17"/>
        <v>8.6266666489570858E-3</v>
      </c>
      <c r="H67" s="71">
        <f t="shared" si="17"/>
        <v>0.14487399246381527</v>
      </c>
      <c r="I67" s="71">
        <f t="shared" si="17"/>
        <v>0.18574565052158534</v>
      </c>
      <c r="J67" s="71">
        <f t="shared" si="17"/>
        <v>0.2230966349390904</v>
      </c>
      <c r="K67" s="71">
        <f t="shared" si="17"/>
        <v>0.19441753960689065</v>
      </c>
      <c r="L67" s="71">
        <f t="shared" si="17"/>
        <v>0.21293516015621777</v>
      </c>
      <c r="M67" s="71">
        <f t="shared" si="17"/>
        <v>0.23151649141417302</v>
      </c>
      <c r="N67" s="71">
        <f t="shared" si="17"/>
        <v>0.22556518436581766</v>
      </c>
      <c r="O67" s="71">
        <f t="shared" si="17"/>
        <v>0.23886406465912874</v>
      </c>
      <c r="P67" s="71">
        <f t="shared" si="17"/>
        <v>0.2904126990417259</v>
      </c>
      <c r="Q67" s="71">
        <f t="shared" si="17"/>
        <v>0.24646632362556936</v>
      </c>
    </row>
    <row r="69" spans="1:17" ht="12.75" x14ac:dyDescent="0.25">
      <c r="A69" s="98" t="s">
        <v>128</v>
      </c>
      <c r="B69" s="197"/>
      <c r="C69" s="197"/>
      <c r="D69" s="197"/>
      <c r="E69" s="197"/>
      <c r="F69" s="197"/>
      <c r="G69" s="197"/>
      <c r="H69" s="197"/>
      <c r="I69" s="197"/>
      <c r="J69" s="197"/>
      <c r="K69" s="197"/>
      <c r="L69" s="197"/>
      <c r="M69" s="197"/>
      <c r="N69" s="197"/>
      <c r="O69" s="197"/>
      <c r="P69" s="197"/>
      <c r="Q69" s="197"/>
    </row>
    <row r="71" spans="1:17" x14ac:dyDescent="0.25">
      <c r="A71" s="78" t="s">
        <v>7</v>
      </c>
      <c r="B71" s="253">
        <f>IF(B$5=0,0,B$5/TRE_fec!B$5)</f>
        <v>0.37347158978259742</v>
      </c>
      <c r="C71" s="253">
        <f>IF(C$5=0,0,C$5/TRE_fec!C$5)</f>
        <v>0.3785841962847537</v>
      </c>
      <c r="D71" s="253">
        <f>IF(D$5=0,0,D$5/TRE_fec!D$5)</f>
        <v>0.37529790392179924</v>
      </c>
      <c r="E71" s="253">
        <f>IF(E$5=0,0,E$5/TRE_fec!E$5)</f>
        <v>0.38312171420965807</v>
      </c>
      <c r="F71" s="253">
        <f>IF(F$5=0,0,F$5/TRE_fec!F$5)</f>
        <v>0.37923709085631141</v>
      </c>
      <c r="G71" s="253">
        <f>IF(G$5=0,0,G$5/TRE_fec!G$5)</f>
        <v>0.38033421349776064</v>
      </c>
      <c r="H71" s="253">
        <f>IF(H$5=0,0,H$5/TRE_fec!H$5)</f>
        <v>0.39036805273439257</v>
      </c>
      <c r="I71" s="253">
        <f>IF(I$5=0,0,I$5/TRE_fec!I$5)</f>
        <v>0.40110463348538783</v>
      </c>
      <c r="J71" s="253">
        <f>IF(J$5=0,0,J$5/TRE_fec!J$5)</f>
        <v>0.40298513808832254</v>
      </c>
      <c r="K71" s="253">
        <f>IF(K$5=0,0,K$5/TRE_fec!K$5)</f>
        <v>0.40468907773832447</v>
      </c>
      <c r="L71" s="253">
        <f>IF(L$5=0,0,L$5/TRE_fec!L$5)</f>
        <v>0.40862876480304255</v>
      </c>
      <c r="M71" s="253">
        <f>IF(M$5=0,0,M$5/TRE_fec!M$5)</f>
        <v>0.41951203058729486</v>
      </c>
      <c r="N71" s="253">
        <f>IF(N$5=0,0,N$5/TRE_fec!N$5)</f>
        <v>0.42655171380649154</v>
      </c>
      <c r="O71" s="253">
        <f>IF(O$5=0,0,O$5/TRE_fec!O$5)</f>
        <v>0.42524651272722741</v>
      </c>
      <c r="P71" s="253">
        <f>IF(P$5=0,0,P$5/TRE_fec!P$5)</f>
        <v>0.45377514715012535</v>
      </c>
      <c r="Q71" s="253">
        <f>IF(Q$5=0,0,Q$5/TRE_fec!Q$5)</f>
        <v>0.45270116120465881</v>
      </c>
    </row>
    <row r="72" spans="1:17" x14ac:dyDescent="0.25">
      <c r="A72" s="132" t="s">
        <v>83</v>
      </c>
      <c r="B72" s="282">
        <f>IF(B$6=0,0,B$6/TRE_fec!B$6)</f>
        <v>0.32279207494279555</v>
      </c>
      <c r="C72" s="282">
        <f>IF(C$6=0,0,C$6/TRE_fec!C$6)</f>
        <v>0.32279207494279555</v>
      </c>
      <c r="D72" s="282">
        <f>IF(D$6=0,0,D$6/TRE_fec!D$6)</f>
        <v>0.32279207494279549</v>
      </c>
      <c r="E72" s="282">
        <f>IF(E$6=0,0,E$6/TRE_fec!E$6)</f>
        <v>0.32675563298738608</v>
      </c>
      <c r="F72" s="282">
        <f>IF(F$6=0,0,F$6/TRE_fec!F$6)</f>
        <v>0.32675563298738608</v>
      </c>
      <c r="G72" s="282">
        <f>IF(G$6=0,0,G$6/TRE_fec!G$6)</f>
        <v>0.32675563298738602</v>
      </c>
      <c r="H72" s="282">
        <f>IF(H$6=0,0,H$6/TRE_fec!H$6)</f>
        <v>0.34387862951326975</v>
      </c>
      <c r="I72" s="282">
        <f>IF(I$6=0,0,I$6/TRE_fec!I$6)</f>
        <v>0.35542067304148761</v>
      </c>
      <c r="J72" s="282">
        <f>IF(J$6=0,0,J$6/TRE_fec!J$6)</f>
        <v>0.3590873531061633</v>
      </c>
      <c r="K72" s="282">
        <f>IF(K$6=0,0,K$6/TRE_fec!K$6)</f>
        <v>0.3590873531061633</v>
      </c>
      <c r="L72" s="282">
        <f>IF(L$6=0,0,L$6/TRE_fec!L$6)</f>
        <v>0.3640508205178502</v>
      </c>
      <c r="M72" s="282">
        <f>IF(M$6=0,0,M$6/TRE_fec!M$6)</f>
        <v>0.37563595110043341</v>
      </c>
      <c r="N72" s="282">
        <f>IF(N$6=0,0,N$6/TRE_fec!N$6)</f>
        <v>0.38225280608919554</v>
      </c>
      <c r="O72" s="282">
        <f>IF(O$6=0,0,O$6/TRE_fec!O$6)</f>
        <v>0.38225280608919554</v>
      </c>
      <c r="P72" s="282">
        <f>IF(P$6=0,0,P$6/TRE_fec!P$6)</f>
        <v>0.40581911264954773</v>
      </c>
      <c r="Q72" s="282">
        <f>IF(Q$6=0,0,Q$6/TRE_fec!Q$6)</f>
        <v>0.40581911264954773</v>
      </c>
    </row>
    <row r="73" spans="1:17" x14ac:dyDescent="0.25">
      <c r="A73" s="76" t="s">
        <v>82</v>
      </c>
      <c r="B73" s="281">
        <f>IF(B$7=0,0,B$7/TRE_fec!B$7)</f>
        <v>8.1795581508536941E-2</v>
      </c>
      <c r="C73" s="281">
        <f>IF(C$7=0,0,C$7/TRE_fec!C$7)</f>
        <v>8.1795581508536927E-2</v>
      </c>
      <c r="D73" s="281">
        <f>IF(D$7=0,0,D$7/TRE_fec!D$7)</f>
        <v>8.1795581508536955E-2</v>
      </c>
      <c r="E73" s="281">
        <f>IF(E$7=0,0,E$7/TRE_fec!E$7)</f>
        <v>8.2799947973102653E-2</v>
      </c>
      <c r="F73" s="281">
        <f>IF(F$7=0,0,F$7/TRE_fec!F$7)</f>
        <v>8.2799947973102639E-2</v>
      </c>
      <c r="G73" s="281">
        <f>IF(G$7=0,0,G$7/TRE_fec!G$7)</f>
        <v>8.2799947973102639E-2</v>
      </c>
      <c r="H73" s="281">
        <f>IF(H$7=0,0,H$7/TRE_fec!H$7)</f>
        <v>8.713891899106066E-2</v>
      </c>
      <c r="I73" s="281">
        <f>IF(I$7=0,0,I$7/TRE_fec!I$7)</f>
        <v>9.0063675314011674E-2</v>
      </c>
      <c r="J73" s="281">
        <f>IF(J$7=0,0,J$7/TRE_fec!J$7)</f>
        <v>9.099281283434596E-2</v>
      </c>
      <c r="K73" s="281">
        <f>IF(K$7=0,0,K$7/TRE_fec!K$7)</f>
        <v>9.099281283434596E-2</v>
      </c>
      <c r="L73" s="281">
        <f>IF(L$7=0,0,L$7/TRE_fec!L$7)</f>
        <v>9.2250556548498633E-2</v>
      </c>
      <c r="M73" s="281">
        <f>IF(M$7=0,0,M$7/TRE_fec!M$7)</f>
        <v>9.5186231140331992E-2</v>
      </c>
      <c r="N73" s="281">
        <f>IF(N$7=0,0,N$7/TRE_fec!N$7)</f>
        <v>9.6862943623621342E-2</v>
      </c>
      <c r="O73" s="281">
        <f>IF(O$7=0,0,O$7/TRE_fec!O$7)</f>
        <v>9.6862943623621356E-2</v>
      </c>
      <c r="P73" s="281">
        <f>IF(P$7=0,0,P$7/TRE_fec!P$7)</f>
        <v>0.10283465079596771</v>
      </c>
      <c r="Q73" s="281">
        <f>IF(Q$7=0,0,Q$7/TRE_fec!Q$7)</f>
        <v>0.10283465079596774</v>
      </c>
    </row>
    <row r="74" spans="1:17" x14ac:dyDescent="0.25">
      <c r="A74" s="76" t="s">
        <v>81</v>
      </c>
      <c r="B74" s="281">
        <f>IF(B$8=0,0,B$8/TRE_fec!B$8)</f>
        <v>0.44362643752398689</v>
      </c>
      <c r="C74" s="281">
        <f>IF(C$8=0,0,C$8/TRE_fec!C$8)</f>
        <v>0.44362643752398689</v>
      </c>
      <c r="D74" s="281">
        <f>IF(D$8=0,0,D$8/TRE_fec!D$8)</f>
        <v>0.44362643752398689</v>
      </c>
      <c r="E74" s="281">
        <f>IF(E$8=0,0,E$8/TRE_fec!E$8)</f>
        <v>0.44907371851919986</v>
      </c>
      <c r="F74" s="281">
        <f>IF(F$8=0,0,F$8/TRE_fec!F$8)</f>
        <v>0.44907371851919992</v>
      </c>
      <c r="G74" s="281">
        <f>IF(G$8=0,0,G$8/TRE_fec!G$8)</f>
        <v>0.4490737185191998</v>
      </c>
      <c r="H74" s="281">
        <f>IF(H$8=0,0,H$8/TRE_fec!H$8)</f>
        <v>0.47260655757622944</v>
      </c>
      <c r="I74" s="281">
        <f>IF(I$8=0,0,I$8/TRE_fec!I$8)</f>
        <v>0.48846926316798683</v>
      </c>
      <c r="J74" s="281">
        <f>IF(J$8=0,0,J$8/TRE_fec!J$8)</f>
        <v>0.49350853253332233</v>
      </c>
      <c r="K74" s="281">
        <f>IF(K$8=0,0,K$8/TRE_fec!K$8)</f>
        <v>0.49350853253332222</v>
      </c>
      <c r="L74" s="281">
        <f>IF(L$8=0,0,L$8/TRE_fec!L$8)</f>
        <v>0.50033003013670463</v>
      </c>
      <c r="M74" s="281">
        <f>IF(M$8=0,0,M$8/TRE_fec!M$8)</f>
        <v>0.51625195204111418</v>
      </c>
      <c r="N74" s="281">
        <f>IF(N$8=0,0,N$8/TRE_fec!N$8)</f>
        <v>0.52534576825948809</v>
      </c>
      <c r="O74" s="281">
        <f>IF(O$8=0,0,O$8/TRE_fec!O$8)</f>
        <v>0.5253457682594882</v>
      </c>
      <c r="P74" s="281">
        <f>IF(P$8=0,0,P$8/TRE_fec!P$8)</f>
        <v>0.55773391355958557</v>
      </c>
      <c r="Q74" s="281">
        <f>IF(Q$8=0,0,Q$8/TRE_fec!Q$8)</f>
        <v>0.55773391355958568</v>
      </c>
    </row>
    <row r="75" spans="1:17" x14ac:dyDescent="0.25">
      <c r="A75" s="76" t="s">
        <v>80</v>
      </c>
      <c r="B75" s="281">
        <f>IF(B$9=0,0,B$9/TRE_fec!B$9)</f>
        <v>0.31931880682423808</v>
      </c>
      <c r="C75" s="281">
        <f>IF(C$9=0,0,C$9/TRE_fec!C$9)</f>
        <v>0.31931880682423808</v>
      </c>
      <c r="D75" s="281">
        <f>IF(D$9=0,0,D$9/TRE_fec!D$9)</f>
        <v>0.31931880682423802</v>
      </c>
      <c r="E75" s="281">
        <f>IF(E$9=0,0,E$9/TRE_fec!E$9)</f>
        <v>0.32323971667247881</v>
      </c>
      <c r="F75" s="281">
        <f>IF(F$9=0,0,F$9/TRE_fec!F$9)</f>
        <v>0.32323971667247881</v>
      </c>
      <c r="G75" s="281">
        <f>IF(G$9=0,0,G$9/TRE_fec!G$9)</f>
        <v>0.32323971667247881</v>
      </c>
      <c r="H75" s="281">
        <f>IF(H$9=0,0,H$9/TRE_fec!H$9)</f>
        <v>0.34017846840877769</v>
      </c>
      <c r="I75" s="281">
        <f>IF(I$9=0,0,I$9/TRE_fec!I$9)</f>
        <v>0.35159631864068647</v>
      </c>
      <c r="J75" s="281">
        <f>IF(J$9=0,0,J$9/TRE_fec!J$9)</f>
        <v>0.35522354493942987</v>
      </c>
      <c r="K75" s="281">
        <f>IF(K$9=0,0,K$9/TRE_fec!K$9)</f>
        <v>0.35522354493942981</v>
      </c>
      <c r="L75" s="281">
        <f>IF(L$9=0,0,L$9/TRE_fec!L$9)</f>
        <v>0.36013360505131992</v>
      </c>
      <c r="M75" s="281">
        <f>IF(M$9=0,0,M$9/TRE_fec!M$9)</f>
        <v>0.37159407871749983</v>
      </c>
      <c r="N75" s="281">
        <f>IF(N$9=0,0,N$9/TRE_fec!N$9)</f>
        <v>0.37813973582607346</v>
      </c>
      <c r="O75" s="281">
        <f>IF(O$9=0,0,O$9/TRE_fec!O$9)</f>
        <v>0.37813973582607335</v>
      </c>
      <c r="P75" s="281">
        <f>IF(P$9=0,0,P$9/TRE_fec!P$9)</f>
        <v>0.40145246707401205</v>
      </c>
      <c r="Q75" s="281">
        <f>IF(Q$9=0,0,Q$9/TRE_fec!Q$9)</f>
        <v>0.40145246707401211</v>
      </c>
    </row>
    <row r="76" spans="1:17" x14ac:dyDescent="0.25">
      <c r="A76" s="129" t="s">
        <v>79</v>
      </c>
      <c r="B76" s="280">
        <f>IF(B$10=0,0,B$10/TRE_fec!B$10)</f>
        <v>0.48682495279275029</v>
      </c>
      <c r="C76" s="280">
        <f>IF(C$10=0,0,C$10/TRE_fec!C$10)</f>
        <v>0.48682495279275029</v>
      </c>
      <c r="D76" s="280">
        <f>IF(D$10=0,0,D$10/TRE_fec!D$10)</f>
        <v>0.51723943891203494</v>
      </c>
      <c r="E76" s="280">
        <f>IF(E$10=0,0,E$10/TRE_fec!E$10)</f>
        <v>0.5235906126186467</v>
      </c>
      <c r="F76" s="280">
        <f>IF(F$10=0,0,F$10/TRE_fec!F$10)</f>
        <v>0.5235906126186467</v>
      </c>
      <c r="G76" s="280">
        <f>IF(G$10=0,0,G$10/TRE_fec!G$10)</f>
        <v>0.5235906126186467</v>
      </c>
      <c r="H76" s="280">
        <f>IF(H$10=0,0,H$10/TRE_fec!H$10)</f>
        <v>0.52270915842974963</v>
      </c>
      <c r="I76" s="280">
        <f>IF(I$10=0,0,I$10/TRE_fec!I$10)</f>
        <v>0.56952324351301431</v>
      </c>
      <c r="J76" s="280">
        <f>IF(J$10=0,0,J$10/TRE_fec!J$10)</f>
        <v>0.57539870231930301</v>
      </c>
      <c r="K76" s="280">
        <f>IF(K$10=0,0,K$10/TRE_fec!K$10)</f>
        <v>0.54156436075873793</v>
      </c>
      <c r="L76" s="280">
        <f>IF(L$10=0,0,L$10/TRE_fec!L$10)</f>
        <v>0.54905010770221863</v>
      </c>
      <c r="M76" s="280">
        <f>IF(M$10=0,0,M$10/TRE_fec!M$10)</f>
        <v>0.56652244078215375</v>
      </c>
      <c r="N76" s="280">
        <f>IF(N$10=0,0,N$10/TRE_fec!N$10)</f>
        <v>0.57650177536808322</v>
      </c>
      <c r="O76" s="280">
        <f>IF(O$10=0,0,O$10/TRE_fec!O$10)</f>
        <v>0.57650177536808322</v>
      </c>
      <c r="P76" s="280">
        <f>IF(P$10=0,0,P$10/TRE_fec!P$10)</f>
        <v>0.61204374485657254</v>
      </c>
      <c r="Q76" s="280">
        <f>IF(Q$10=0,0,Q$10/TRE_fec!Q$10)</f>
        <v>0.61990289619714012</v>
      </c>
    </row>
    <row r="77" spans="1:17" x14ac:dyDescent="0.25">
      <c r="A77" s="127" t="s">
        <v>283</v>
      </c>
      <c r="B77" s="305">
        <f>IF(B$15=0,0,B$15/TRE_fec!B$15)</f>
        <v>0.34636898604975508</v>
      </c>
      <c r="C77" s="305">
        <f>IF(C$15=0,0,C$15/TRE_fec!C$15)</f>
        <v>0.34637824476357454</v>
      </c>
      <c r="D77" s="305">
        <f>IF(D$15=0,0,D$15/TRE_fec!D$15)</f>
        <v>0.34638401462444346</v>
      </c>
      <c r="E77" s="305">
        <f>IF(E$15=0,0,E$15/TRE_fec!E$15)</f>
        <v>0.35063725766929077</v>
      </c>
      <c r="F77" s="305">
        <f>IF(F$15=0,0,F$15/TRE_fec!F$15)</f>
        <v>0.35063725766929077</v>
      </c>
      <c r="G77" s="305">
        <f>IF(G$15=0,0,G$15/TRE_fec!G$15)</f>
        <v>0.35063725766929077</v>
      </c>
      <c r="H77" s="305">
        <f>IF(H$15=0,0,H$15/TRE_fec!H$15)</f>
        <v>0.36901172451482012</v>
      </c>
      <c r="I77" s="305">
        <f>IF(I$15=0,0,I$15/TRE_fec!I$15)</f>
        <v>0.38139734264061415</v>
      </c>
      <c r="J77" s="305">
        <f>IF(J$15=0,0,J$15/TRE_fec!J$15)</f>
        <v>0.38533200975216225</v>
      </c>
      <c r="K77" s="305">
        <f>IF(K$15=0,0,K$15/TRE_fec!K$15)</f>
        <v>0.38478089187897202</v>
      </c>
      <c r="L77" s="305">
        <f>IF(L$15=0,0,L$15/TRE_fec!L$15)</f>
        <v>0.39013623466364949</v>
      </c>
      <c r="M77" s="305">
        <f>IF(M$15=0,0,M$15/TRE_fec!M$15)</f>
        <v>0.40250886667517199</v>
      </c>
      <c r="N77" s="305">
        <f>IF(N$15=0,0,N$15/TRE_fec!N$15)</f>
        <v>0.40982760190510442</v>
      </c>
      <c r="O77" s="305">
        <f>IF(O$15=0,0,O$15/TRE_fec!O$15)</f>
        <v>0.40978970395082126</v>
      </c>
      <c r="P77" s="305">
        <f>IF(P$15=0,0,P$15/TRE_fec!P$15)</f>
        <v>0.43427520905117201</v>
      </c>
      <c r="Q77" s="305">
        <f>IF(Q$15=0,0,Q$15/TRE_fec!Q$15)</f>
        <v>0.4354792585158449</v>
      </c>
    </row>
    <row r="78" spans="1:17" x14ac:dyDescent="0.25">
      <c r="A78" s="127" t="s">
        <v>282</v>
      </c>
      <c r="B78" s="305">
        <f>IF(B$23=0,0,B$23/TRE_fec!B$23)</f>
        <v>0.31123371560344082</v>
      </c>
      <c r="C78" s="305">
        <f>IF(C$23=0,0,C$23/TRE_fec!C$23)</f>
        <v>0.31123371560344071</v>
      </c>
      <c r="D78" s="305">
        <f>IF(D$23=0,0,D$23/TRE_fec!D$23)</f>
        <v>0.31123371560344076</v>
      </c>
      <c r="E78" s="305">
        <f>IF(E$23=0,0,E$23/TRE_fec!E$23)</f>
        <v>0.31505534876294888</v>
      </c>
      <c r="F78" s="305">
        <f>IF(F$23=0,0,F$23/TRE_fec!F$23)</f>
        <v>0.31505534876294883</v>
      </c>
      <c r="G78" s="305">
        <f>IF(G$23=0,0,G$23/TRE_fec!G$23)</f>
        <v>0.31505534876294894</v>
      </c>
      <c r="H78" s="305">
        <f>IF(H$23=0,0,H$23/TRE_fec!H$23)</f>
        <v>0.3315652145394245</v>
      </c>
      <c r="I78" s="305">
        <f>IF(I$23=0,0,I$23/TRE_fec!I$23)</f>
        <v>0.34269396698348775</v>
      </c>
      <c r="J78" s="305">
        <f>IF(J$23=0,0,J$23/TRE_fec!J$23)</f>
        <v>0.34622935260489845</v>
      </c>
      <c r="K78" s="305">
        <f>IF(K$23=0,0,K$23/TRE_fec!K$23)</f>
        <v>0.34622935260489851</v>
      </c>
      <c r="L78" s="305">
        <f>IF(L$23=0,0,L$23/TRE_fec!L$23)</f>
        <v>0.3510150909322402</v>
      </c>
      <c r="M78" s="305">
        <f>IF(M$23=0,0,M$23/TRE_fec!M$23)</f>
        <v>0.36218538759335689</v>
      </c>
      <c r="N78" s="305">
        <f>IF(N$23=0,0,N$23/TRE_fec!N$23)</f>
        <v>0.36856530991371306</v>
      </c>
      <c r="O78" s="305">
        <f>IF(O$23=0,0,O$23/TRE_fec!O$23)</f>
        <v>0.36856530991371289</v>
      </c>
      <c r="P78" s="305">
        <f>IF(P$23=0,0,P$23/TRE_fec!P$23)</f>
        <v>0.39128776725758663</v>
      </c>
      <c r="Q78" s="305">
        <f>IF(Q$23=0,0,Q$23/TRE_fec!Q$23)</f>
        <v>0.39128776725758668</v>
      </c>
    </row>
    <row r="79" spans="1:17" x14ac:dyDescent="0.25">
      <c r="A79" s="127" t="s">
        <v>281</v>
      </c>
      <c r="B79" s="305">
        <f>IF(B$26=0,0,B$26/TRE_fec!B$26)</f>
        <v>0.301802266475861</v>
      </c>
      <c r="C79" s="305">
        <f>IF(C$26=0,0,C$26/TRE_fec!C$26)</f>
        <v>0.30180965838996338</v>
      </c>
      <c r="D79" s="305">
        <f>IF(D$26=0,0,D$26/TRE_fec!D$26)</f>
        <v>0.29984879252278801</v>
      </c>
      <c r="E79" s="305">
        <f>IF(E$26=0,0,E$26/TRE_fec!E$26)</f>
        <v>0.30353063041789446</v>
      </c>
      <c r="F79" s="305">
        <f>IF(F$26=0,0,F$26/TRE_fec!F$26)</f>
        <v>0.30353063041789441</v>
      </c>
      <c r="G79" s="305">
        <f>IF(G$26=0,0,G$26/TRE_fec!G$26)</f>
        <v>0.30353063041789446</v>
      </c>
      <c r="H79" s="305">
        <f>IF(H$26=0,0,H$26/TRE_fec!H$26)</f>
        <v>0.32126663498014574</v>
      </c>
      <c r="I79" s="305">
        <f>IF(I$26=0,0,I$26/TRE_fec!I$26)</f>
        <v>0.33015822853771493</v>
      </c>
      <c r="J79" s="305">
        <f>IF(J$26=0,0,J$26/TRE_fec!J$26)</f>
        <v>0.33356428982393221</v>
      </c>
      <c r="K79" s="305">
        <f>IF(K$26=0,0,K$26/TRE_fec!K$26)</f>
        <v>0.3353107651366114</v>
      </c>
      <c r="L79" s="305">
        <f>IF(L$26=0,0,L$26/TRE_fec!L$26)</f>
        <v>0.33997490424321269</v>
      </c>
      <c r="M79" s="305">
        <f>IF(M$26=0,0,M$26/TRE_fec!M$26)</f>
        <v>0.35075985171728202</v>
      </c>
      <c r="N79" s="305">
        <f>IF(N$26=0,0,N$26/TRE_fec!N$26)</f>
        <v>0.35712095024443424</v>
      </c>
      <c r="O79" s="305">
        <f>IF(O$26=0,0,O$26/TRE_fec!O$26)</f>
        <v>0.357090693512433</v>
      </c>
      <c r="P79" s="305">
        <f>IF(P$26=0,0,P$26/TRE_fec!P$26)</f>
        <v>0.40273022964933985</v>
      </c>
      <c r="Q79" s="305">
        <f>IF(Q$26=0,0,Q$26/TRE_fec!Q$26)</f>
        <v>0.37893760920071257</v>
      </c>
    </row>
    <row r="80" spans="1:17" x14ac:dyDescent="0.25">
      <c r="A80" s="127" t="s">
        <v>280</v>
      </c>
      <c r="B80" s="305">
        <f>IF(B$34=0,0,B$34/TRE_fec!B$34)</f>
        <v>0.44557523699554119</v>
      </c>
      <c r="C80" s="305">
        <f>IF(C$34=0,0,C$34/TRE_fec!C$34)</f>
        <v>0.4396928397052563</v>
      </c>
      <c r="D80" s="305">
        <f>IF(D$34=0,0,D$34/TRE_fec!D$34)</f>
        <v>0.44123014545374756</v>
      </c>
      <c r="E80" s="305">
        <f>IF(E$34=0,0,E$34/TRE_fec!E$34)</f>
        <v>0.45282039176426098</v>
      </c>
      <c r="F80" s="305">
        <f>IF(F$34=0,0,F$34/TRE_fec!F$34)</f>
        <v>0.4459503562873261</v>
      </c>
      <c r="G80" s="305">
        <f>IF(G$34=0,0,G$34/TRE_fec!G$34)</f>
        <v>0.45271888473773342</v>
      </c>
      <c r="H80" s="305">
        <f>IF(H$34=0,0,H$34/TRE_fec!H$34)</f>
        <v>0.48136911658033071</v>
      </c>
      <c r="I80" s="305">
        <f>IF(I$34=0,0,I$34/TRE_fec!I$34)</f>
        <v>0.4977346718123733</v>
      </c>
      <c r="J80" s="305">
        <f>IF(J$34=0,0,J$34/TRE_fec!J$34)</f>
        <v>0.5072861444891914</v>
      </c>
      <c r="K80" s="305">
        <f>IF(K$34=0,0,K$34/TRE_fec!K$34)</f>
        <v>0.50982648303086431</v>
      </c>
      <c r="L80" s="305">
        <f>IF(L$34=0,0,L$34/TRE_fec!L$34)</f>
        <v>0.51497144010712947</v>
      </c>
      <c r="M80" s="305">
        <f>IF(M$34=0,0,M$34/TRE_fec!M$34)</f>
        <v>0.52423193773135734</v>
      </c>
      <c r="N80" s="305">
        <f>IF(N$34=0,0,N$34/TRE_fec!N$34)</f>
        <v>0.5245007921876097</v>
      </c>
      <c r="O80" s="305">
        <f>IF(O$34=0,0,O$34/TRE_fec!O$34)</f>
        <v>0.51953571642950613</v>
      </c>
      <c r="P80" s="305">
        <f>IF(P$34=0,0,P$34/TRE_fec!P$34)</f>
        <v>0.54407673013749991</v>
      </c>
      <c r="Q80" s="305">
        <f>IF(Q$34=0,0,Q$34/TRE_fec!Q$34)</f>
        <v>0.57074172095463571</v>
      </c>
    </row>
    <row r="81" spans="1:17" x14ac:dyDescent="0.25">
      <c r="A81" s="127" t="s">
        <v>279</v>
      </c>
      <c r="B81" s="305">
        <f>IF(B$45=0,0,B$45/TRE_fec!B$45)</f>
        <v>0.40917629005062744</v>
      </c>
      <c r="C81" s="305">
        <f>IF(C$45=0,0,C$45/TRE_fec!C$45)</f>
        <v>0.4091762900506275</v>
      </c>
      <c r="D81" s="305">
        <f>IF(D$45=0,0,D$45/TRE_fec!D$45)</f>
        <v>0.4091762900506275</v>
      </c>
      <c r="E81" s="305">
        <f>IF(E$45=0,0,E$45/TRE_fec!E$45)</f>
        <v>0.41420055830867952</v>
      </c>
      <c r="F81" s="305">
        <f>IF(F$45=0,0,F$45/TRE_fec!F$45)</f>
        <v>0.41420055830867963</v>
      </c>
      <c r="G81" s="305">
        <f>IF(G$45=0,0,G$45/TRE_fec!G$45)</f>
        <v>0.41420055830867963</v>
      </c>
      <c r="H81" s="305">
        <f>IF(H$45=0,0,H$45/TRE_fec!H$45)</f>
        <v>0.43590593690030865</v>
      </c>
      <c r="I81" s="305">
        <f>IF(I$45=0,0,I$45/TRE_fec!I$45)</f>
        <v>0.4505368120583062</v>
      </c>
      <c r="J81" s="305">
        <f>IF(J$45=0,0,J$45/TRE_fec!J$45)</f>
        <v>0.45518475313905454</v>
      </c>
      <c r="K81" s="305">
        <f>IF(K$45=0,0,K$45/TRE_fec!K$45)</f>
        <v>0.45518475313905454</v>
      </c>
      <c r="L81" s="305">
        <f>IF(L$45=0,0,L$45/TRE_fec!L$45)</f>
        <v>0.46147652217229729</v>
      </c>
      <c r="M81" s="305">
        <f>IF(M$45=0,0,M$45/TRE_fec!M$45)</f>
        <v>0.47616201515527556</v>
      </c>
      <c r="N81" s="305">
        <f>IF(N$45=0,0,N$45/TRE_fec!N$45)</f>
        <v>0.48454964417802804</v>
      </c>
      <c r="O81" s="305">
        <f>IF(O$45=0,0,O$45/TRE_fec!O$45)</f>
        <v>0.48454964417802793</v>
      </c>
      <c r="P81" s="305">
        <f>IF(P$45=0,0,P$45/TRE_fec!P$45)</f>
        <v>0.51442266349013344</v>
      </c>
      <c r="Q81" s="305">
        <f>IF(Q$45=0,0,Q$45/TRE_fec!Q$45)</f>
        <v>0.51442266349013333</v>
      </c>
    </row>
    <row r="82" spans="1:17" x14ac:dyDescent="0.25">
      <c r="A82" s="72" t="s">
        <v>278</v>
      </c>
      <c r="B82" s="304">
        <f>IF(B$46=0,0,B$46/TRE_fec!B$46)</f>
        <v>0.3816189787186155</v>
      </c>
      <c r="C82" s="304">
        <f>IF(C$46=0,0,C$46/TRE_fec!C$46)</f>
        <v>0.3816189787186155</v>
      </c>
      <c r="D82" s="304">
        <f>IF(D$46=0,0,D$46/TRE_fec!D$46)</f>
        <v>0.38161897871861544</v>
      </c>
      <c r="E82" s="304">
        <f>IF(E$46=0,0,E$46/TRE_fec!E$46)</f>
        <v>0.38630487124970281</v>
      </c>
      <c r="F82" s="304">
        <f>IF(F$46=0,0,F$46/TRE_fec!F$46)</f>
        <v>0.38630487124970281</v>
      </c>
      <c r="G82" s="304">
        <f>IF(G$46=0,0,G$46/TRE_fec!G$46)</f>
        <v>0.38630487124970275</v>
      </c>
      <c r="H82" s="304">
        <f>IF(H$46=0,0,H$46/TRE_fec!H$46)</f>
        <v>0.4065484303518529</v>
      </c>
      <c r="I82" s="304">
        <f>IF(I$46=0,0,I$46/TRE_fec!I$46)</f>
        <v>0.42019394151982337</v>
      </c>
      <c r="J82" s="304">
        <f>IF(J$46=0,0,J$46/TRE_fec!J$46)</f>
        <v>0.42452885185433964</v>
      </c>
      <c r="K82" s="304">
        <f>IF(K$46=0,0,K$46/TRE_fec!K$46)</f>
        <v>0.42452885185433964</v>
      </c>
      <c r="L82" s="304">
        <f>IF(L$46=0,0,L$46/TRE_fec!L$46)</f>
        <v>0.43039688118835207</v>
      </c>
      <c r="M82" s="304">
        <f>IF(M$46=0,0,M$46/TRE_fec!M$46)</f>
        <v>0.44409333176580418</v>
      </c>
      <c r="N82" s="304">
        <f>IF(N$46=0,0,N$46/TRE_fec!N$46)</f>
        <v>0.45191606856499006</v>
      </c>
      <c r="O82" s="304">
        <f>IF(O$46=0,0,O$46/TRE_fec!O$46)</f>
        <v>0.45191606856499011</v>
      </c>
      <c r="P82" s="304">
        <f>IF(P$46=0,0,P$46/TRE_fec!P$46)</f>
        <v>0.47977719199351648</v>
      </c>
      <c r="Q82" s="304">
        <f>IF(Q$46=0,0,Q$46/TRE_fec!Q$46)</f>
        <v>0.47977719199351654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5">
    <tabColor theme="6" tint="-0.249977111117893"/>
    <pageSetUpPr fitToPage="1"/>
  </sheetPr>
  <dimension ref="A1:Q82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17" width="9.7109375" style="14" customWidth="1"/>
    <col min="18" max="16384" width="9.140625" style="13"/>
  </cols>
  <sheetData>
    <row r="1" spans="1:17" ht="12.75" x14ac:dyDescent="0.25">
      <c r="A1" s="12" t="s">
        <v>382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3" spans="1:17" ht="12.75" x14ac:dyDescent="0.25">
      <c r="A3" s="80" t="s">
        <v>135</v>
      </c>
      <c r="B3" s="197"/>
      <c r="C3" s="197"/>
      <c r="D3" s="197"/>
      <c r="E3" s="197"/>
      <c r="F3" s="197"/>
      <c r="G3" s="197"/>
      <c r="H3" s="197"/>
      <c r="I3" s="197"/>
      <c r="J3" s="197"/>
      <c r="K3" s="197"/>
      <c r="L3" s="197"/>
      <c r="M3" s="197"/>
      <c r="N3" s="197"/>
      <c r="O3" s="197"/>
      <c r="P3" s="197"/>
      <c r="Q3" s="197"/>
    </row>
    <row r="5" spans="1:17" ht="12.75" x14ac:dyDescent="0.25">
      <c r="A5" s="97" t="s">
        <v>7</v>
      </c>
      <c r="B5" s="96">
        <v>146.78144193672779</v>
      </c>
      <c r="C5" s="96">
        <v>152.62966973577602</v>
      </c>
      <c r="D5" s="96">
        <v>114.35920376140801</v>
      </c>
      <c r="E5" s="96">
        <v>148.82153129654401</v>
      </c>
      <c r="F5" s="96">
        <v>138.93436034931602</v>
      </c>
      <c r="G5" s="96">
        <v>129.45866252115471</v>
      </c>
      <c r="H5" s="96">
        <v>152.91679403210398</v>
      </c>
      <c r="I5" s="96">
        <v>165.93179987433601</v>
      </c>
      <c r="J5" s="96">
        <v>151.479037952352</v>
      </c>
      <c r="K5" s="96">
        <v>140.80134758374803</v>
      </c>
      <c r="L5" s="96">
        <v>152.07995049470102</v>
      </c>
      <c r="M5" s="96">
        <v>159.78342195328409</v>
      </c>
      <c r="N5" s="96">
        <v>188.83148715982696</v>
      </c>
      <c r="O5" s="96">
        <v>182.49024757852851</v>
      </c>
      <c r="P5" s="96">
        <v>171.90218440831359</v>
      </c>
      <c r="Q5" s="96">
        <v>174.22923909080845</v>
      </c>
    </row>
    <row r="6" spans="1:17" x14ac:dyDescent="0.25">
      <c r="A6" s="132" t="s">
        <v>83</v>
      </c>
      <c r="B6" s="160">
        <v>0</v>
      </c>
      <c r="C6" s="160">
        <v>0</v>
      </c>
      <c r="D6" s="160">
        <v>0</v>
      </c>
      <c r="E6" s="160">
        <v>0</v>
      </c>
      <c r="F6" s="160">
        <v>0</v>
      </c>
      <c r="G6" s="160">
        <v>0</v>
      </c>
      <c r="H6" s="160">
        <v>0</v>
      </c>
      <c r="I6" s="160">
        <v>0</v>
      </c>
      <c r="J6" s="160">
        <v>0</v>
      </c>
      <c r="K6" s="160">
        <v>0</v>
      </c>
      <c r="L6" s="160">
        <v>0</v>
      </c>
      <c r="M6" s="160">
        <v>0</v>
      </c>
      <c r="N6" s="160">
        <v>0</v>
      </c>
      <c r="O6" s="160">
        <v>0</v>
      </c>
      <c r="P6" s="160">
        <v>0</v>
      </c>
      <c r="Q6" s="160">
        <v>0</v>
      </c>
    </row>
    <row r="7" spans="1:17" x14ac:dyDescent="0.25">
      <c r="A7" s="76" t="s">
        <v>82</v>
      </c>
      <c r="B7" s="159">
        <v>0</v>
      </c>
      <c r="C7" s="159">
        <v>0</v>
      </c>
      <c r="D7" s="159">
        <v>0</v>
      </c>
      <c r="E7" s="159">
        <v>0</v>
      </c>
      <c r="F7" s="159">
        <v>0</v>
      </c>
      <c r="G7" s="159">
        <v>0</v>
      </c>
      <c r="H7" s="159">
        <v>0</v>
      </c>
      <c r="I7" s="159">
        <v>0</v>
      </c>
      <c r="J7" s="159">
        <v>0</v>
      </c>
      <c r="K7" s="159">
        <v>0</v>
      </c>
      <c r="L7" s="159">
        <v>0</v>
      </c>
      <c r="M7" s="159">
        <v>0</v>
      </c>
      <c r="N7" s="159">
        <v>0</v>
      </c>
      <c r="O7" s="159">
        <v>0</v>
      </c>
      <c r="P7" s="159">
        <v>0</v>
      </c>
      <c r="Q7" s="159">
        <v>0</v>
      </c>
    </row>
    <row r="8" spans="1:17" x14ac:dyDescent="0.25">
      <c r="A8" s="76" t="s">
        <v>81</v>
      </c>
      <c r="B8" s="159">
        <v>0</v>
      </c>
      <c r="C8" s="159">
        <v>0</v>
      </c>
      <c r="D8" s="159">
        <v>0</v>
      </c>
      <c r="E8" s="159">
        <v>0</v>
      </c>
      <c r="F8" s="159">
        <v>0</v>
      </c>
      <c r="G8" s="159">
        <v>0</v>
      </c>
      <c r="H8" s="159">
        <v>0</v>
      </c>
      <c r="I8" s="159">
        <v>0</v>
      </c>
      <c r="J8" s="159">
        <v>0</v>
      </c>
      <c r="K8" s="159">
        <v>0</v>
      </c>
      <c r="L8" s="159">
        <v>0</v>
      </c>
      <c r="M8" s="159">
        <v>0</v>
      </c>
      <c r="N8" s="159">
        <v>0</v>
      </c>
      <c r="O8" s="159">
        <v>0</v>
      </c>
      <c r="P8" s="159">
        <v>0</v>
      </c>
      <c r="Q8" s="159">
        <v>0</v>
      </c>
    </row>
    <row r="9" spans="1:17" x14ac:dyDescent="0.25">
      <c r="A9" s="76" t="s">
        <v>80</v>
      </c>
      <c r="B9" s="159">
        <v>0</v>
      </c>
      <c r="C9" s="159">
        <v>0</v>
      </c>
      <c r="D9" s="159">
        <v>0</v>
      </c>
      <c r="E9" s="159">
        <v>0</v>
      </c>
      <c r="F9" s="159">
        <v>0</v>
      </c>
      <c r="G9" s="159">
        <v>0</v>
      </c>
      <c r="H9" s="159">
        <v>0</v>
      </c>
      <c r="I9" s="159">
        <v>0</v>
      </c>
      <c r="J9" s="159">
        <v>0</v>
      </c>
      <c r="K9" s="159">
        <v>0</v>
      </c>
      <c r="L9" s="159">
        <v>0</v>
      </c>
      <c r="M9" s="159">
        <v>0</v>
      </c>
      <c r="N9" s="159">
        <v>0</v>
      </c>
      <c r="O9" s="159">
        <v>0</v>
      </c>
      <c r="P9" s="159">
        <v>0</v>
      </c>
      <c r="Q9" s="159">
        <v>0</v>
      </c>
    </row>
    <row r="10" spans="1:17" x14ac:dyDescent="0.25">
      <c r="A10" s="129" t="s">
        <v>79</v>
      </c>
      <c r="B10" s="158">
        <v>4.0372931694158147</v>
      </c>
      <c r="C10" s="158">
        <v>3.3945899794934977</v>
      </c>
      <c r="D10" s="158">
        <v>1.5222181042211826</v>
      </c>
      <c r="E10" s="158">
        <v>2.0068680077624763</v>
      </c>
      <c r="F10" s="158">
        <v>1.8434488384945145</v>
      </c>
      <c r="G10" s="158">
        <v>1.9184780523422083</v>
      </c>
      <c r="H10" s="158">
        <v>5.1579779780664596</v>
      </c>
      <c r="I10" s="158">
        <v>3.3936911942760246</v>
      </c>
      <c r="J10" s="158">
        <v>3.2942065164614398</v>
      </c>
      <c r="K10" s="158">
        <v>5.5431845221288141</v>
      </c>
      <c r="L10" s="158">
        <v>6.2455896383936631</v>
      </c>
      <c r="M10" s="158">
        <v>6.9504306213083815</v>
      </c>
      <c r="N10" s="158">
        <v>7.7850046127685317</v>
      </c>
      <c r="O10" s="158">
        <v>7.6532470442113212</v>
      </c>
      <c r="P10" s="158">
        <v>9.5617290417772161</v>
      </c>
      <c r="Q10" s="158">
        <v>6.9859769900604114</v>
      </c>
    </row>
    <row r="11" spans="1:17" x14ac:dyDescent="0.25">
      <c r="A11" s="92" t="s">
        <v>125</v>
      </c>
      <c r="B11" s="91">
        <v>1.8904481760108172</v>
      </c>
      <c r="C11" s="91">
        <v>1.5895046918197042</v>
      </c>
      <c r="D11" s="91">
        <v>0</v>
      </c>
      <c r="E11" s="91">
        <v>0</v>
      </c>
      <c r="F11" s="91">
        <v>0</v>
      </c>
      <c r="G11" s="91">
        <v>0</v>
      </c>
      <c r="H11" s="91">
        <v>2.2432579393471936</v>
      </c>
      <c r="I11" s="91">
        <v>0</v>
      </c>
      <c r="J11" s="91">
        <v>0</v>
      </c>
      <c r="K11" s="91">
        <v>2.5955764492242981</v>
      </c>
      <c r="L11" s="91">
        <v>2.9244751482146629</v>
      </c>
      <c r="M11" s="91">
        <v>3.2545144331055358</v>
      </c>
      <c r="N11" s="91">
        <v>3.6453007381115214</v>
      </c>
      <c r="O11" s="91">
        <v>3.5836057249671964</v>
      </c>
      <c r="P11" s="91">
        <v>4.4772456366236444</v>
      </c>
      <c r="Q11" s="91">
        <v>2.8755692341403303</v>
      </c>
    </row>
    <row r="12" spans="1:17" x14ac:dyDescent="0.25">
      <c r="A12" s="92" t="s">
        <v>26</v>
      </c>
      <c r="B12" s="91">
        <v>2.1468449934049971</v>
      </c>
      <c r="C12" s="91">
        <v>1.8050852876737937</v>
      </c>
      <c r="D12" s="91">
        <v>1.5222181042211826</v>
      </c>
      <c r="E12" s="91">
        <v>2.0068680077624763</v>
      </c>
      <c r="F12" s="91">
        <v>1.8434488384945145</v>
      </c>
      <c r="G12" s="91">
        <v>1.9184780523422083</v>
      </c>
      <c r="H12" s="91">
        <v>2.914720038719266</v>
      </c>
      <c r="I12" s="91">
        <v>3.3936911942760246</v>
      </c>
      <c r="J12" s="91">
        <v>3.2942065164614398</v>
      </c>
      <c r="K12" s="91">
        <v>2.947608072904516</v>
      </c>
      <c r="L12" s="91">
        <v>3.3211144901790002</v>
      </c>
      <c r="M12" s="91">
        <v>3.6959161882028457</v>
      </c>
      <c r="N12" s="91">
        <v>4.1397038746570107</v>
      </c>
      <c r="O12" s="91">
        <v>4.0696413192441243</v>
      </c>
      <c r="P12" s="91">
        <v>5.0844834051535717</v>
      </c>
      <c r="Q12" s="91">
        <v>4.1104077559200807</v>
      </c>
    </row>
    <row r="13" spans="1:17" x14ac:dyDescent="0.25">
      <c r="A13" s="92" t="s">
        <v>126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2" t="s">
        <v>21</v>
      </c>
      <c r="B14" s="157">
        <v>0</v>
      </c>
      <c r="C14" s="157">
        <v>0</v>
      </c>
      <c r="D14" s="157">
        <v>0</v>
      </c>
      <c r="E14" s="157">
        <v>0</v>
      </c>
      <c r="F14" s="157">
        <v>0</v>
      </c>
      <c r="G14" s="157">
        <v>0</v>
      </c>
      <c r="H14" s="157">
        <v>0</v>
      </c>
      <c r="I14" s="157">
        <v>0</v>
      </c>
      <c r="J14" s="157">
        <v>0</v>
      </c>
      <c r="K14" s="157">
        <v>0</v>
      </c>
      <c r="L14" s="157">
        <v>0</v>
      </c>
      <c r="M14" s="157">
        <v>0</v>
      </c>
      <c r="N14" s="157">
        <v>0</v>
      </c>
      <c r="O14" s="157">
        <v>0</v>
      </c>
      <c r="P14" s="157">
        <v>0</v>
      </c>
      <c r="Q14" s="157">
        <v>0</v>
      </c>
    </row>
    <row r="15" spans="1:17" x14ac:dyDescent="0.25">
      <c r="A15" s="156" t="s">
        <v>283</v>
      </c>
      <c r="B15" s="204">
        <v>15.35160091778109</v>
      </c>
      <c r="C15" s="204">
        <v>12.906308327779355</v>
      </c>
      <c r="D15" s="204">
        <v>10.883055828429569</v>
      </c>
      <c r="E15" s="204">
        <v>14.348046780026152</v>
      </c>
      <c r="F15" s="204">
        <v>13.179685992799309</v>
      </c>
      <c r="G15" s="204">
        <v>13.716105262024469</v>
      </c>
      <c r="H15" s="204">
        <v>20.838709523727356</v>
      </c>
      <c r="I15" s="204">
        <v>24.263100425186646</v>
      </c>
      <c r="J15" s="204">
        <v>23.551837499245163</v>
      </c>
      <c r="K15" s="204">
        <v>21.200235277728684</v>
      </c>
      <c r="L15" s="204">
        <v>23.877263868848019</v>
      </c>
      <c r="M15" s="204">
        <v>26.583626626476068</v>
      </c>
      <c r="N15" s="204">
        <v>29.706518093360494</v>
      </c>
      <c r="O15" s="204">
        <v>29.215021959671841</v>
      </c>
      <c r="P15" s="204">
        <v>36.781456455994615</v>
      </c>
      <c r="Q15" s="204">
        <v>29.387245468464211</v>
      </c>
    </row>
    <row r="16" spans="1:17" x14ac:dyDescent="0.25">
      <c r="A16" s="152" t="s">
        <v>289</v>
      </c>
      <c r="B16" s="264">
        <v>15.35160091778109</v>
      </c>
      <c r="C16" s="264">
        <v>12.906308327779355</v>
      </c>
      <c r="D16" s="264">
        <v>10.883055828429569</v>
      </c>
      <c r="E16" s="264">
        <v>14.348046780026152</v>
      </c>
      <c r="F16" s="264">
        <v>13.179685992799309</v>
      </c>
      <c r="G16" s="264">
        <v>13.716105262024469</v>
      </c>
      <c r="H16" s="264">
        <v>20.838709523727356</v>
      </c>
      <c r="I16" s="264">
        <v>24.263100425186646</v>
      </c>
      <c r="J16" s="264">
        <v>23.551837499245163</v>
      </c>
      <c r="K16" s="264">
        <v>21.200235277728684</v>
      </c>
      <c r="L16" s="264">
        <v>23.877263868848019</v>
      </c>
      <c r="M16" s="264">
        <v>26.583626626476068</v>
      </c>
      <c r="N16" s="264">
        <v>29.706518093360494</v>
      </c>
      <c r="O16" s="264">
        <v>29.215021959671841</v>
      </c>
      <c r="P16" s="264">
        <v>36.781456455994615</v>
      </c>
      <c r="Q16" s="264">
        <v>29.387245468464211</v>
      </c>
    </row>
    <row r="17" spans="1:17" x14ac:dyDescent="0.25">
      <c r="A17" s="154" t="s">
        <v>33</v>
      </c>
      <c r="B17" s="83">
        <v>0</v>
      </c>
      <c r="C17" s="83">
        <v>0</v>
      </c>
      <c r="D17" s="83">
        <v>0</v>
      </c>
      <c r="E17" s="83">
        <v>0</v>
      </c>
      <c r="F17" s="83">
        <v>0</v>
      </c>
      <c r="G17" s="83">
        <v>0</v>
      </c>
      <c r="H17" s="83">
        <v>0</v>
      </c>
      <c r="I17" s="83">
        <v>0</v>
      </c>
      <c r="J17" s="83">
        <v>0</v>
      </c>
      <c r="K17" s="83">
        <v>0</v>
      </c>
      <c r="L17" s="83">
        <v>0</v>
      </c>
      <c r="M17" s="83">
        <v>0</v>
      </c>
      <c r="N17" s="83">
        <v>0</v>
      </c>
      <c r="O17" s="83">
        <v>0</v>
      </c>
      <c r="P17" s="83">
        <v>0.15927145503135964</v>
      </c>
      <c r="Q17" s="83">
        <v>0</v>
      </c>
    </row>
    <row r="18" spans="1:17" x14ac:dyDescent="0.25">
      <c r="A18" s="154" t="s">
        <v>30</v>
      </c>
      <c r="B18" s="83">
        <v>0</v>
      </c>
      <c r="C18" s="83">
        <v>0</v>
      </c>
      <c r="D18" s="83">
        <v>0</v>
      </c>
      <c r="E18" s="83">
        <v>0</v>
      </c>
      <c r="F18" s="83">
        <v>0</v>
      </c>
      <c r="G18" s="83">
        <v>0</v>
      </c>
      <c r="H18" s="83">
        <v>0</v>
      </c>
      <c r="I18" s="83">
        <v>0</v>
      </c>
      <c r="J18" s="83">
        <v>0</v>
      </c>
      <c r="K18" s="83">
        <v>0</v>
      </c>
      <c r="L18" s="83">
        <v>0</v>
      </c>
      <c r="M18" s="83">
        <v>0</v>
      </c>
      <c r="N18" s="83">
        <v>0</v>
      </c>
      <c r="O18" s="83">
        <v>0</v>
      </c>
      <c r="P18" s="83">
        <v>0</v>
      </c>
      <c r="Q18" s="83">
        <v>0</v>
      </c>
    </row>
    <row r="19" spans="1:17" x14ac:dyDescent="0.25">
      <c r="A19" s="154" t="s">
        <v>125</v>
      </c>
      <c r="B19" s="83">
        <v>1.1496152858547617E-2</v>
      </c>
      <c r="C19" s="83">
        <v>3.7110526390719892E-3</v>
      </c>
      <c r="D19" s="83">
        <v>0</v>
      </c>
      <c r="E19" s="83">
        <v>0</v>
      </c>
      <c r="F19" s="83">
        <v>0</v>
      </c>
      <c r="G19" s="83">
        <v>0</v>
      </c>
      <c r="H19" s="83">
        <v>0</v>
      </c>
      <c r="I19" s="83">
        <v>0</v>
      </c>
      <c r="J19" s="83">
        <v>0</v>
      </c>
      <c r="K19" s="83">
        <v>0.52032061634661841</v>
      </c>
      <c r="L19" s="83">
        <v>0.5477165839797643</v>
      </c>
      <c r="M19" s="83">
        <v>0.65774884263844868</v>
      </c>
      <c r="N19" s="83">
        <v>0.45209579987985804</v>
      </c>
      <c r="O19" s="83">
        <v>0.49085071635069688</v>
      </c>
      <c r="P19" s="83">
        <v>1.4790339387211835</v>
      </c>
      <c r="Q19" s="83">
        <v>0</v>
      </c>
    </row>
    <row r="20" spans="1:17" x14ac:dyDescent="0.25">
      <c r="A20" s="154" t="s">
        <v>29</v>
      </c>
      <c r="B20" s="83">
        <v>0</v>
      </c>
      <c r="C20" s="83">
        <v>0</v>
      </c>
      <c r="D20" s="83">
        <v>0</v>
      </c>
      <c r="E20" s="83">
        <v>0</v>
      </c>
      <c r="F20" s="83">
        <v>0</v>
      </c>
      <c r="G20" s="83">
        <v>0</v>
      </c>
      <c r="H20" s="83">
        <v>0</v>
      </c>
      <c r="I20" s="83">
        <v>0</v>
      </c>
      <c r="J20" s="83">
        <v>0</v>
      </c>
      <c r="K20" s="83">
        <v>0</v>
      </c>
      <c r="L20" s="83">
        <v>0</v>
      </c>
      <c r="M20" s="83">
        <v>0</v>
      </c>
      <c r="N20" s="83">
        <v>0</v>
      </c>
      <c r="O20" s="83">
        <v>0</v>
      </c>
      <c r="P20" s="83">
        <v>0</v>
      </c>
      <c r="Q20" s="83">
        <v>0</v>
      </c>
    </row>
    <row r="21" spans="1:17" x14ac:dyDescent="0.25">
      <c r="A21" s="154" t="s">
        <v>26</v>
      </c>
      <c r="B21" s="83">
        <v>15.340104764922541</v>
      </c>
      <c r="C21" s="83">
        <v>12.902597275140282</v>
      </c>
      <c r="D21" s="83">
        <v>10.883055828429569</v>
      </c>
      <c r="E21" s="83">
        <v>14.348046780026152</v>
      </c>
      <c r="F21" s="83">
        <v>13.179685992799309</v>
      </c>
      <c r="G21" s="83">
        <v>13.716105262024469</v>
      </c>
      <c r="H21" s="83">
        <v>20.838709523727356</v>
      </c>
      <c r="I21" s="83">
        <v>24.263100425186646</v>
      </c>
      <c r="J21" s="83">
        <v>23.551837499245163</v>
      </c>
      <c r="K21" s="83">
        <v>20.679914661382064</v>
      </c>
      <c r="L21" s="83">
        <v>23.329547284868255</v>
      </c>
      <c r="M21" s="83">
        <v>25.92587778383762</v>
      </c>
      <c r="N21" s="83">
        <v>29.254422293480637</v>
      </c>
      <c r="O21" s="83">
        <v>28.724171243321145</v>
      </c>
      <c r="P21" s="83">
        <v>35.143151062242069</v>
      </c>
      <c r="Q21" s="83">
        <v>29.387245468464211</v>
      </c>
    </row>
    <row r="22" spans="1:17" x14ac:dyDescent="0.25">
      <c r="A22" s="152" t="s">
        <v>288</v>
      </c>
      <c r="B22" s="264">
        <v>0</v>
      </c>
      <c r="C22" s="264">
        <v>0</v>
      </c>
      <c r="D22" s="264">
        <v>0</v>
      </c>
      <c r="E22" s="264">
        <v>0</v>
      </c>
      <c r="F22" s="264">
        <v>0</v>
      </c>
      <c r="G22" s="264">
        <v>0</v>
      </c>
      <c r="H22" s="264">
        <v>0</v>
      </c>
      <c r="I22" s="264">
        <v>0</v>
      </c>
      <c r="J22" s="264">
        <v>0</v>
      </c>
      <c r="K22" s="264">
        <v>0</v>
      </c>
      <c r="L22" s="264">
        <v>0</v>
      </c>
      <c r="M22" s="264">
        <v>0</v>
      </c>
      <c r="N22" s="264">
        <v>0</v>
      </c>
      <c r="O22" s="264">
        <v>0</v>
      </c>
      <c r="P22" s="264">
        <v>0</v>
      </c>
      <c r="Q22" s="264">
        <v>0</v>
      </c>
    </row>
    <row r="23" spans="1:17" x14ac:dyDescent="0.25">
      <c r="A23" s="156" t="s">
        <v>282</v>
      </c>
      <c r="B23" s="204">
        <v>12.279046664033737</v>
      </c>
      <c r="C23" s="204">
        <v>10.324325486002126</v>
      </c>
      <c r="D23" s="204">
        <v>8.7064446627436567</v>
      </c>
      <c r="E23" s="204">
        <v>11.478437424020923</v>
      </c>
      <c r="F23" s="204">
        <v>10.543748794239448</v>
      </c>
      <c r="G23" s="204">
        <v>10.972884209619577</v>
      </c>
      <c r="H23" s="204">
        <v>16.670967618981887</v>
      </c>
      <c r="I23" s="204">
        <v>19.41048034014932</v>
      </c>
      <c r="J23" s="204">
        <v>18.841469999396136</v>
      </c>
      <c r="K23" s="204">
        <v>16.859073284593322</v>
      </c>
      <c r="L23" s="204">
        <v>18.995372244750364</v>
      </c>
      <c r="M23" s="204">
        <v>21.139079663745047</v>
      </c>
      <c r="N23" s="204">
        <v>23.677357801027533</v>
      </c>
      <c r="O23" s="204">
        <v>23.276629574276612</v>
      </c>
      <c r="P23" s="204">
        <v>29.081097697400509</v>
      </c>
      <c r="Q23" s="204">
        <v>23.509796374771369</v>
      </c>
    </row>
    <row r="24" spans="1:17" x14ac:dyDescent="0.25">
      <c r="A24" s="152" t="s">
        <v>287</v>
      </c>
      <c r="B24" s="151">
        <v>12.279046664033737</v>
      </c>
      <c r="C24" s="151">
        <v>10.324325486002126</v>
      </c>
      <c r="D24" s="151">
        <v>8.7064446627436567</v>
      </c>
      <c r="E24" s="151">
        <v>11.478437424020923</v>
      </c>
      <c r="F24" s="151">
        <v>10.543748794239448</v>
      </c>
      <c r="G24" s="151">
        <v>10.972884209619577</v>
      </c>
      <c r="H24" s="151">
        <v>16.670967618981887</v>
      </c>
      <c r="I24" s="151">
        <v>19.41048034014932</v>
      </c>
      <c r="J24" s="151">
        <v>18.841469999396136</v>
      </c>
      <c r="K24" s="151">
        <v>16.859073284593322</v>
      </c>
      <c r="L24" s="151">
        <v>18.995372244750364</v>
      </c>
      <c r="M24" s="151">
        <v>21.139079663745047</v>
      </c>
      <c r="N24" s="151">
        <v>23.677357801027533</v>
      </c>
      <c r="O24" s="151">
        <v>23.276629574276612</v>
      </c>
      <c r="P24" s="151">
        <v>29.081097697400509</v>
      </c>
      <c r="Q24" s="151">
        <v>23.509796374771369</v>
      </c>
    </row>
    <row r="25" spans="1:17" x14ac:dyDescent="0.25">
      <c r="A25" s="152" t="s">
        <v>286</v>
      </c>
      <c r="B25" s="151">
        <v>0</v>
      </c>
      <c r="C25" s="151">
        <v>0</v>
      </c>
      <c r="D25" s="151">
        <v>0</v>
      </c>
      <c r="E25" s="151">
        <v>0</v>
      </c>
      <c r="F25" s="151">
        <v>0</v>
      </c>
      <c r="G25" s="151">
        <v>0</v>
      </c>
      <c r="H25" s="151">
        <v>0</v>
      </c>
      <c r="I25" s="151">
        <v>0</v>
      </c>
      <c r="J25" s="151">
        <v>0</v>
      </c>
      <c r="K25" s="151">
        <v>0</v>
      </c>
      <c r="L25" s="151">
        <v>0</v>
      </c>
      <c r="M25" s="151">
        <v>0</v>
      </c>
      <c r="N25" s="151">
        <v>0</v>
      </c>
      <c r="O25" s="151">
        <v>0</v>
      </c>
      <c r="P25" s="151">
        <v>0</v>
      </c>
      <c r="Q25" s="151">
        <v>0</v>
      </c>
    </row>
    <row r="26" spans="1:17" x14ac:dyDescent="0.25">
      <c r="A26" s="156" t="s">
        <v>281</v>
      </c>
      <c r="B26" s="204">
        <v>48.616717130527412</v>
      </c>
      <c r="C26" s="204">
        <v>40.872762686545357</v>
      </c>
      <c r="D26" s="204">
        <v>35.480171712439329</v>
      </c>
      <c r="E26" s="204">
        <v>46.776491044326463</v>
      </c>
      <c r="F26" s="204">
        <v>42.96748353702317</v>
      </c>
      <c r="G26" s="204">
        <v>44.716279838540999</v>
      </c>
      <c r="H26" s="204">
        <v>66.238555359532981</v>
      </c>
      <c r="I26" s="204">
        <v>79.100850251358509</v>
      </c>
      <c r="J26" s="204">
        <v>76.782040980972084</v>
      </c>
      <c r="K26" s="204">
        <v>67.138655252831981</v>
      </c>
      <c r="L26" s="204">
        <v>75.616490396008359</v>
      </c>
      <c r="M26" s="204">
        <v>84.187223399352632</v>
      </c>
      <c r="N26" s="204">
        <v>94.077053905499199</v>
      </c>
      <c r="O26" s="204">
        <v>92.520543374104818</v>
      </c>
      <c r="P26" s="204">
        <v>83.210375125293595</v>
      </c>
      <c r="Q26" s="204">
        <v>93.629176445019141</v>
      </c>
    </row>
    <row r="27" spans="1:17" x14ac:dyDescent="0.25">
      <c r="A27" s="152" t="s">
        <v>285</v>
      </c>
      <c r="B27" s="264">
        <v>48.616717130527412</v>
      </c>
      <c r="C27" s="264">
        <v>40.872762686545357</v>
      </c>
      <c r="D27" s="264">
        <v>35.480171712439329</v>
      </c>
      <c r="E27" s="264">
        <v>46.776491044326463</v>
      </c>
      <c r="F27" s="264">
        <v>42.96748353702317</v>
      </c>
      <c r="G27" s="264">
        <v>44.716279838540999</v>
      </c>
      <c r="H27" s="264">
        <v>66.238555359532981</v>
      </c>
      <c r="I27" s="264">
        <v>79.100850251358509</v>
      </c>
      <c r="J27" s="264">
        <v>76.782040980972084</v>
      </c>
      <c r="K27" s="264">
        <v>67.138655252831981</v>
      </c>
      <c r="L27" s="264">
        <v>75.616490396008359</v>
      </c>
      <c r="M27" s="264">
        <v>84.187223399352632</v>
      </c>
      <c r="N27" s="264">
        <v>94.077053905499199</v>
      </c>
      <c r="O27" s="264">
        <v>92.520543374104818</v>
      </c>
      <c r="P27" s="264">
        <v>83.210375125293595</v>
      </c>
      <c r="Q27" s="264">
        <v>93.629176445019141</v>
      </c>
    </row>
    <row r="28" spans="1:17" x14ac:dyDescent="0.25">
      <c r="A28" s="154" t="s">
        <v>33</v>
      </c>
      <c r="B28" s="83">
        <v>0</v>
      </c>
      <c r="C28" s="83">
        <v>0</v>
      </c>
      <c r="D28" s="83">
        <v>0</v>
      </c>
      <c r="E28" s="83">
        <v>0</v>
      </c>
      <c r="F28" s="83">
        <v>0</v>
      </c>
      <c r="G28" s="83">
        <v>0</v>
      </c>
      <c r="H28" s="83">
        <v>0</v>
      </c>
      <c r="I28" s="83">
        <v>0</v>
      </c>
      <c r="J28" s="83">
        <v>0</v>
      </c>
      <c r="K28" s="83">
        <v>0</v>
      </c>
      <c r="L28" s="83">
        <v>0</v>
      </c>
      <c r="M28" s="83">
        <v>0</v>
      </c>
      <c r="N28" s="83">
        <v>0</v>
      </c>
      <c r="O28" s="83">
        <v>0</v>
      </c>
      <c r="P28" s="83">
        <v>0.36031845383193889</v>
      </c>
      <c r="Q28" s="83">
        <v>0</v>
      </c>
    </row>
    <row r="29" spans="1:17" x14ac:dyDescent="0.25">
      <c r="A29" s="154" t="s">
        <v>30</v>
      </c>
      <c r="B29" s="83">
        <v>0</v>
      </c>
      <c r="C29" s="83">
        <v>0</v>
      </c>
      <c r="D29" s="83">
        <v>0</v>
      </c>
      <c r="E29" s="83">
        <v>0</v>
      </c>
      <c r="F29" s="83">
        <v>0</v>
      </c>
      <c r="G29" s="83">
        <v>0</v>
      </c>
      <c r="H29" s="83">
        <v>0</v>
      </c>
      <c r="I29" s="83">
        <v>0</v>
      </c>
      <c r="J29" s="83">
        <v>0</v>
      </c>
      <c r="K29" s="83">
        <v>0</v>
      </c>
      <c r="L29" s="83">
        <v>0</v>
      </c>
      <c r="M29" s="83">
        <v>0</v>
      </c>
      <c r="N29" s="83">
        <v>0</v>
      </c>
      <c r="O29" s="83">
        <v>0</v>
      </c>
      <c r="P29" s="83">
        <v>0</v>
      </c>
      <c r="Q29" s="83">
        <v>0</v>
      </c>
    </row>
    <row r="30" spans="1:17" x14ac:dyDescent="0.25">
      <c r="A30" s="154" t="s">
        <v>125</v>
      </c>
      <c r="B30" s="83">
        <v>3.640696593186956E-2</v>
      </c>
      <c r="C30" s="83">
        <v>1.1752467861595348E-2</v>
      </c>
      <c r="D30" s="83">
        <v>0</v>
      </c>
      <c r="E30" s="83">
        <v>0</v>
      </c>
      <c r="F30" s="83">
        <v>0</v>
      </c>
      <c r="G30" s="83">
        <v>0</v>
      </c>
      <c r="H30" s="83">
        <v>0</v>
      </c>
      <c r="I30" s="83">
        <v>0</v>
      </c>
      <c r="J30" s="83">
        <v>0</v>
      </c>
      <c r="K30" s="83">
        <v>1.6477942826670051</v>
      </c>
      <c r="L30" s="83">
        <v>1.7345540946287046</v>
      </c>
      <c r="M30" s="83">
        <v>2.0830133350097051</v>
      </c>
      <c r="N30" s="83">
        <v>1.4317343016128568</v>
      </c>
      <c r="O30" s="83">
        <v>1.5544665704863698</v>
      </c>
      <c r="P30" s="83">
        <v>3.3460058606236123</v>
      </c>
      <c r="Q30" s="83">
        <v>0</v>
      </c>
    </row>
    <row r="31" spans="1:17" x14ac:dyDescent="0.25">
      <c r="A31" s="154" t="s">
        <v>29</v>
      </c>
      <c r="B31" s="83">
        <v>0</v>
      </c>
      <c r="C31" s="83">
        <v>0</v>
      </c>
      <c r="D31" s="83">
        <v>0</v>
      </c>
      <c r="E31" s="83">
        <v>0</v>
      </c>
      <c r="F31" s="83">
        <v>0</v>
      </c>
      <c r="G31" s="83">
        <v>0</v>
      </c>
      <c r="H31" s="83">
        <v>0</v>
      </c>
      <c r="I31" s="83">
        <v>0</v>
      </c>
      <c r="J31" s="83">
        <v>0</v>
      </c>
      <c r="K31" s="83">
        <v>0</v>
      </c>
      <c r="L31" s="83">
        <v>0</v>
      </c>
      <c r="M31" s="83">
        <v>0</v>
      </c>
      <c r="N31" s="83">
        <v>0</v>
      </c>
      <c r="O31" s="83">
        <v>0</v>
      </c>
      <c r="P31" s="83">
        <v>0</v>
      </c>
      <c r="Q31" s="83">
        <v>0</v>
      </c>
    </row>
    <row r="32" spans="1:17" x14ac:dyDescent="0.25">
      <c r="A32" s="154" t="s">
        <v>26</v>
      </c>
      <c r="B32" s="83">
        <v>48.580310164595545</v>
      </c>
      <c r="C32" s="83">
        <v>40.861010218683759</v>
      </c>
      <c r="D32" s="83">
        <v>35.480171712439329</v>
      </c>
      <c r="E32" s="83">
        <v>46.776491044326463</v>
      </c>
      <c r="F32" s="83">
        <v>42.96748353702317</v>
      </c>
      <c r="G32" s="83">
        <v>44.716279838540999</v>
      </c>
      <c r="H32" s="83">
        <v>66.238555359532981</v>
      </c>
      <c r="I32" s="83">
        <v>79.100850251358509</v>
      </c>
      <c r="J32" s="83">
        <v>76.782040980972084</v>
      </c>
      <c r="K32" s="83">
        <v>65.490860970164974</v>
      </c>
      <c r="L32" s="83">
        <v>73.881936301379653</v>
      </c>
      <c r="M32" s="83">
        <v>82.104210064342922</v>
      </c>
      <c r="N32" s="83">
        <v>92.645319603886335</v>
      </c>
      <c r="O32" s="83">
        <v>90.966076803618449</v>
      </c>
      <c r="P32" s="83">
        <v>79.504050810838038</v>
      </c>
      <c r="Q32" s="83">
        <v>93.629176445019141</v>
      </c>
    </row>
    <row r="33" spans="1:17" x14ac:dyDescent="0.25">
      <c r="A33" s="152" t="s">
        <v>284</v>
      </c>
      <c r="B33" s="264">
        <v>0</v>
      </c>
      <c r="C33" s="264">
        <v>0</v>
      </c>
      <c r="D33" s="264">
        <v>0</v>
      </c>
      <c r="E33" s="264">
        <v>0</v>
      </c>
      <c r="F33" s="264">
        <v>0</v>
      </c>
      <c r="G33" s="264">
        <v>0</v>
      </c>
      <c r="H33" s="264">
        <v>0</v>
      </c>
      <c r="I33" s="264">
        <v>0</v>
      </c>
      <c r="J33" s="264">
        <v>0</v>
      </c>
      <c r="K33" s="264">
        <v>0</v>
      </c>
      <c r="L33" s="264">
        <v>0</v>
      </c>
      <c r="M33" s="264">
        <v>0</v>
      </c>
      <c r="N33" s="264">
        <v>0</v>
      </c>
      <c r="O33" s="264">
        <v>0</v>
      </c>
      <c r="P33" s="264">
        <v>0</v>
      </c>
      <c r="Q33" s="264">
        <v>0</v>
      </c>
    </row>
    <row r="34" spans="1:17" x14ac:dyDescent="0.25">
      <c r="A34" s="156" t="s">
        <v>280</v>
      </c>
      <c r="B34" s="204">
        <v>66.496784054969766</v>
      </c>
      <c r="C34" s="204">
        <v>85.131683255955679</v>
      </c>
      <c r="D34" s="204">
        <v>57.767313453574275</v>
      </c>
      <c r="E34" s="204">
        <v>74.211688040408006</v>
      </c>
      <c r="F34" s="204">
        <v>70.399993186759573</v>
      </c>
      <c r="G34" s="204">
        <v>58.134915158627464</v>
      </c>
      <c r="H34" s="204">
        <v>44.010583551795321</v>
      </c>
      <c r="I34" s="204">
        <v>39.763677663365513</v>
      </c>
      <c r="J34" s="204">
        <v>29.009482956277193</v>
      </c>
      <c r="K34" s="204">
        <v>30.060199246465228</v>
      </c>
      <c r="L34" s="204">
        <v>27.345234346700597</v>
      </c>
      <c r="M34" s="204">
        <v>20.923061642401962</v>
      </c>
      <c r="N34" s="204">
        <v>33.585552747171192</v>
      </c>
      <c r="O34" s="204">
        <v>29.824805626263938</v>
      </c>
      <c r="P34" s="204">
        <v>13.267526087847635</v>
      </c>
      <c r="Q34" s="204">
        <v>20.717043812493337</v>
      </c>
    </row>
    <row r="35" spans="1:17" x14ac:dyDescent="0.25">
      <c r="A35" s="88" t="s">
        <v>33</v>
      </c>
      <c r="B35" s="87">
        <v>17.946954421980962</v>
      </c>
      <c r="C35" s="87">
        <v>28.647106090631997</v>
      </c>
      <c r="D35" s="87">
        <v>18.383079475079995</v>
      </c>
      <c r="E35" s="87">
        <v>19.241152830720001</v>
      </c>
      <c r="F35" s="87">
        <v>19.63256629572</v>
      </c>
      <c r="G35" s="87">
        <v>14.939916539049507</v>
      </c>
      <c r="H35" s="87">
        <v>6.7531405093199997</v>
      </c>
      <c r="I35" s="87">
        <v>6.3478226815199994</v>
      </c>
      <c r="J35" s="87">
        <v>0</v>
      </c>
      <c r="K35" s="87">
        <v>0</v>
      </c>
      <c r="L35" s="87">
        <v>0</v>
      </c>
      <c r="M35" s="87">
        <v>7.8784827240985429</v>
      </c>
      <c r="N35" s="87">
        <v>5.6536398013847453</v>
      </c>
      <c r="O35" s="87">
        <v>6.5530561025112393</v>
      </c>
      <c r="P35" s="87">
        <v>4.1228825240515574</v>
      </c>
      <c r="Q35" s="87">
        <v>6.7689085773447077</v>
      </c>
    </row>
    <row r="36" spans="1:17" x14ac:dyDescent="0.25">
      <c r="A36" s="88" t="s">
        <v>31</v>
      </c>
      <c r="B36" s="87">
        <v>0</v>
      </c>
      <c r="C36" s="87">
        <v>0</v>
      </c>
      <c r="D36" s="87">
        <v>0</v>
      </c>
      <c r="E36" s="87">
        <v>0</v>
      </c>
      <c r="F36" s="87">
        <v>0</v>
      </c>
      <c r="G36" s="87">
        <v>0</v>
      </c>
      <c r="H36" s="87">
        <v>0</v>
      </c>
      <c r="I36" s="87">
        <v>0</v>
      </c>
      <c r="J36" s="87">
        <v>0</v>
      </c>
      <c r="K36" s="87">
        <v>0</v>
      </c>
      <c r="L36" s="87">
        <v>0</v>
      </c>
      <c r="M36" s="87">
        <v>0</v>
      </c>
      <c r="N36" s="87">
        <v>0</v>
      </c>
      <c r="O36" s="87">
        <v>0</v>
      </c>
      <c r="P36" s="87">
        <v>0</v>
      </c>
      <c r="Q36" s="87">
        <v>0</v>
      </c>
    </row>
    <row r="37" spans="1:17" x14ac:dyDescent="0.25">
      <c r="A37" s="88" t="s">
        <v>30</v>
      </c>
      <c r="B37" s="87">
        <v>0</v>
      </c>
      <c r="C37" s="87">
        <v>0</v>
      </c>
      <c r="D37" s="87">
        <v>0</v>
      </c>
      <c r="E37" s="87">
        <v>0</v>
      </c>
      <c r="F37" s="87">
        <v>0</v>
      </c>
      <c r="G37" s="87">
        <v>0</v>
      </c>
      <c r="H37" s="87">
        <v>0</v>
      </c>
      <c r="I37" s="87">
        <v>0</v>
      </c>
      <c r="J37" s="87">
        <v>0</v>
      </c>
      <c r="K37" s="87">
        <v>0</v>
      </c>
      <c r="L37" s="87">
        <v>0</v>
      </c>
      <c r="M37" s="87">
        <v>0</v>
      </c>
      <c r="N37" s="87">
        <v>0</v>
      </c>
      <c r="O37" s="87">
        <v>0</v>
      </c>
      <c r="P37" s="87">
        <v>0</v>
      </c>
      <c r="Q37" s="87">
        <v>0</v>
      </c>
    </row>
    <row r="38" spans="1:17" x14ac:dyDescent="0.25">
      <c r="A38" s="88" t="s">
        <v>125</v>
      </c>
      <c r="B38" s="87">
        <v>1.2439607437482985</v>
      </c>
      <c r="C38" s="87">
        <v>1.5107289401436288</v>
      </c>
      <c r="D38" s="87">
        <v>0</v>
      </c>
      <c r="E38" s="87">
        <v>0</v>
      </c>
      <c r="F38" s="87">
        <v>0</v>
      </c>
      <c r="G38" s="87">
        <v>0</v>
      </c>
      <c r="H38" s="87">
        <v>0.87538651097680709</v>
      </c>
      <c r="I38" s="87">
        <v>0</v>
      </c>
      <c r="J38" s="87">
        <v>0</v>
      </c>
      <c r="K38" s="87">
        <v>1.4777858177900791</v>
      </c>
      <c r="L38" s="87">
        <v>1.1615351329417851</v>
      </c>
      <c r="M38" s="87">
        <v>0.34486219616691327</v>
      </c>
      <c r="N38" s="87">
        <v>0.77067517792981477</v>
      </c>
      <c r="O38" s="87">
        <v>0.59803699472680538</v>
      </c>
      <c r="P38" s="87">
        <v>0</v>
      </c>
      <c r="Q38" s="87">
        <v>0.23470011829082391</v>
      </c>
    </row>
    <row r="39" spans="1:17" x14ac:dyDescent="0.25">
      <c r="A39" s="88" t="s">
        <v>29</v>
      </c>
      <c r="B39" s="87">
        <v>0</v>
      </c>
      <c r="C39" s="87">
        <v>0</v>
      </c>
      <c r="D39" s="87">
        <v>0</v>
      </c>
      <c r="E39" s="87">
        <v>0</v>
      </c>
      <c r="F39" s="87">
        <v>0</v>
      </c>
      <c r="G39" s="87">
        <v>0</v>
      </c>
      <c r="H39" s="87">
        <v>0</v>
      </c>
      <c r="I39" s="87">
        <v>0</v>
      </c>
      <c r="J39" s="87">
        <v>0</v>
      </c>
      <c r="K39" s="87">
        <v>0</v>
      </c>
      <c r="L39" s="87">
        <v>0</v>
      </c>
      <c r="M39" s="87">
        <v>0</v>
      </c>
      <c r="N39" s="87">
        <v>0</v>
      </c>
      <c r="O39" s="87">
        <v>0</v>
      </c>
      <c r="P39" s="87">
        <v>0</v>
      </c>
      <c r="Q39" s="87">
        <v>0</v>
      </c>
    </row>
    <row r="40" spans="1:17" x14ac:dyDescent="0.25">
      <c r="A40" s="88" t="s">
        <v>28</v>
      </c>
      <c r="B40" s="87">
        <v>3.0916632426198483</v>
      </c>
      <c r="C40" s="87">
        <v>0</v>
      </c>
      <c r="D40" s="87">
        <v>0</v>
      </c>
      <c r="E40" s="87">
        <v>0</v>
      </c>
      <c r="F40" s="87">
        <v>0</v>
      </c>
      <c r="G40" s="87">
        <v>0</v>
      </c>
      <c r="H40" s="87">
        <v>0</v>
      </c>
      <c r="I40" s="87">
        <v>0</v>
      </c>
      <c r="J40" s="87">
        <v>0</v>
      </c>
      <c r="K40" s="87">
        <v>0</v>
      </c>
      <c r="L40" s="87">
        <v>3.0492272992015699</v>
      </c>
      <c r="M40" s="87">
        <v>6.0984536281408026</v>
      </c>
      <c r="N40" s="87">
        <v>9.0782034897793835</v>
      </c>
      <c r="O40" s="87">
        <v>9.1510330114565157</v>
      </c>
      <c r="P40" s="87">
        <v>9.1446435637960768</v>
      </c>
      <c r="Q40" s="87">
        <v>3.0491457987451804</v>
      </c>
    </row>
    <row r="41" spans="1:17" x14ac:dyDescent="0.25">
      <c r="A41" s="88" t="s">
        <v>26</v>
      </c>
      <c r="B41" s="87">
        <v>44.214205646620655</v>
      </c>
      <c r="C41" s="87">
        <v>54.973848225180049</v>
      </c>
      <c r="D41" s="87">
        <v>39.384233978494279</v>
      </c>
      <c r="E41" s="87">
        <v>54.970535209688002</v>
      </c>
      <c r="F41" s="87">
        <v>50.767426891039577</v>
      </c>
      <c r="G41" s="87">
        <v>43.194998619577959</v>
      </c>
      <c r="H41" s="87">
        <v>36.382056531498513</v>
      </c>
      <c r="I41" s="87">
        <v>33.415854981845513</v>
      </c>
      <c r="J41" s="87">
        <v>29.009482956277193</v>
      </c>
      <c r="K41" s="87">
        <v>28.582413428675149</v>
      </c>
      <c r="L41" s="87">
        <v>23.134471914557242</v>
      </c>
      <c r="M41" s="87">
        <v>6.6012630939957031</v>
      </c>
      <c r="N41" s="87">
        <v>18.08303427807725</v>
      </c>
      <c r="O41" s="87">
        <v>13.522679517569381</v>
      </c>
      <c r="P41" s="87">
        <v>0</v>
      </c>
      <c r="Q41" s="87">
        <v>10.664289318112626</v>
      </c>
    </row>
    <row r="42" spans="1:17" x14ac:dyDescent="0.25">
      <c r="A42" s="88" t="s">
        <v>25</v>
      </c>
      <c r="B42" s="87">
        <v>0</v>
      </c>
      <c r="C42" s="87">
        <v>0</v>
      </c>
      <c r="D42" s="87">
        <v>0</v>
      </c>
      <c r="E42" s="87">
        <v>0</v>
      </c>
      <c r="F42" s="87">
        <v>0</v>
      </c>
      <c r="G42" s="87">
        <v>0</v>
      </c>
      <c r="H42" s="87">
        <v>0</v>
      </c>
      <c r="I42" s="87">
        <v>0</v>
      </c>
      <c r="J42" s="87">
        <v>0</v>
      </c>
      <c r="K42" s="87">
        <v>0</v>
      </c>
      <c r="L42" s="87">
        <v>0</v>
      </c>
      <c r="M42" s="87">
        <v>0</v>
      </c>
      <c r="N42" s="87">
        <v>0</v>
      </c>
      <c r="O42" s="87">
        <v>0</v>
      </c>
      <c r="P42" s="87">
        <v>0</v>
      </c>
      <c r="Q42" s="87">
        <v>0</v>
      </c>
    </row>
    <row r="43" spans="1:17" x14ac:dyDescent="0.25">
      <c r="A43" s="88" t="s">
        <v>86</v>
      </c>
      <c r="B43" s="87">
        <v>0</v>
      </c>
      <c r="C43" s="87">
        <v>0</v>
      </c>
      <c r="D43" s="87">
        <v>0</v>
      </c>
      <c r="E43" s="87">
        <v>0</v>
      </c>
      <c r="F43" s="87">
        <v>0</v>
      </c>
      <c r="G43" s="87">
        <v>0</v>
      </c>
      <c r="H43" s="87">
        <v>0</v>
      </c>
      <c r="I43" s="87">
        <v>0</v>
      </c>
      <c r="J43" s="87">
        <v>0</v>
      </c>
      <c r="K43" s="87">
        <v>0</v>
      </c>
      <c r="L43" s="87">
        <v>0</v>
      </c>
      <c r="M43" s="87">
        <v>0</v>
      </c>
      <c r="N43" s="87">
        <v>0</v>
      </c>
      <c r="O43" s="87">
        <v>0</v>
      </c>
      <c r="P43" s="87">
        <v>0</v>
      </c>
      <c r="Q43" s="87">
        <v>0</v>
      </c>
    </row>
    <row r="44" spans="1:17" x14ac:dyDescent="0.25">
      <c r="A44" s="88" t="s">
        <v>22</v>
      </c>
      <c r="B44" s="87">
        <v>0</v>
      </c>
      <c r="C44" s="87">
        <v>0</v>
      </c>
      <c r="D44" s="87">
        <v>0</v>
      </c>
      <c r="E44" s="87">
        <v>0</v>
      </c>
      <c r="F44" s="87">
        <v>0</v>
      </c>
      <c r="G44" s="87">
        <v>0</v>
      </c>
      <c r="H44" s="87">
        <v>0</v>
      </c>
      <c r="I44" s="87">
        <v>0</v>
      </c>
      <c r="J44" s="87">
        <v>0</v>
      </c>
      <c r="K44" s="87">
        <v>0</v>
      </c>
      <c r="L44" s="87">
        <v>0</v>
      </c>
      <c r="M44" s="87">
        <v>0</v>
      </c>
      <c r="N44" s="87">
        <v>0</v>
      </c>
      <c r="O44" s="87">
        <v>0</v>
      </c>
      <c r="P44" s="87">
        <v>0</v>
      </c>
      <c r="Q44" s="87">
        <v>0</v>
      </c>
    </row>
    <row r="45" spans="1:17" x14ac:dyDescent="0.25">
      <c r="A45" s="156" t="s">
        <v>279</v>
      </c>
      <c r="B45" s="204">
        <v>0</v>
      </c>
      <c r="C45" s="204">
        <v>0</v>
      </c>
      <c r="D45" s="204">
        <v>0</v>
      </c>
      <c r="E45" s="204">
        <v>0</v>
      </c>
      <c r="F45" s="204">
        <v>0</v>
      </c>
      <c r="G45" s="204">
        <v>0</v>
      </c>
      <c r="H45" s="204">
        <v>0</v>
      </c>
      <c r="I45" s="204">
        <v>0</v>
      </c>
      <c r="J45" s="204">
        <v>0</v>
      </c>
      <c r="K45" s="204">
        <v>0</v>
      </c>
      <c r="L45" s="204">
        <v>0</v>
      </c>
      <c r="M45" s="204">
        <v>0</v>
      </c>
      <c r="N45" s="204">
        <v>0</v>
      </c>
      <c r="O45" s="204">
        <v>0</v>
      </c>
      <c r="P45" s="204">
        <v>0</v>
      </c>
      <c r="Q45" s="204">
        <v>0</v>
      </c>
    </row>
    <row r="46" spans="1:17" x14ac:dyDescent="0.25">
      <c r="A46" s="72" t="s">
        <v>278</v>
      </c>
      <c r="B46" s="306">
        <v>0</v>
      </c>
      <c r="C46" s="306">
        <v>0</v>
      </c>
      <c r="D46" s="306">
        <v>0</v>
      </c>
      <c r="E46" s="306">
        <v>0</v>
      </c>
      <c r="F46" s="306">
        <v>0</v>
      </c>
      <c r="G46" s="306">
        <v>0</v>
      </c>
      <c r="H46" s="306">
        <v>0</v>
      </c>
      <c r="I46" s="306">
        <v>0</v>
      </c>
      <c r="J46" s="306">
        <v>0</v>
      </c>
      <c r="K46" s="306">
        <v>0</v>
      </c>
      <c r="L46" s="306">
        <v>0</v>
      </c>
      <c r="M46" s="306">
        <v>0</v>
      </c>
      <c r="N46" s="306">
        <v>0</v>
      </c>
      <c r="O46" s="306">
        <v>0</v>
      </c>
      <c r="P46" s="306">
        <v>0</v>
      </c>
      <c r="Q46" s="306">
        <v>0</v>
      </c>
    </row>
    <row r="48" spans="1:17" ht="12.75" x14ac:dyDescent="0.25">
      <c r="A48" s="80" t="s">
        <v>134</v>
      </c>
      <c r="B48" s="197"/>
      <c r="C48" s="197"/>
      <c r="D48" s="197"/>
      <c r="E48" s="197"/>
      <c r="F48" s="197"/>
      <c r="G48" s="197"/>
      <c r="H48" s="197"/>
      <c r="I48" s="197"/>
      <c r="J48" s="197"/>
      <c r="K48" s="197"/>
      <c r="L48" s="197"/>
      <c r="M48" s="197"/>
      <c r="N48" s="197"/>
      <c r="O48" s="197"/>
      <c r="P48" s="197"/>
      <c r="Q48" s="197"/>
    </row>
    <row r="50" spans="1:17" x14ac:dyDescent="0.25">
      <c r="A50" s="78" t="s">
        <v>7</v>
      </c>
      <c r="B50" s="77">
        <f t="shared" ref="B50:Q50" si="0">SUM(B$51:B$55,B$57:B$58,B$60:B$61,B$63:B$64,B$65:B$67)</f>
        <v>1.0000000000000002</v>
      </c>
      <c r="C50" s="77">
        <f t="shared" si="0"/>
        <v>1</v>
      </c>
      <c r="D50" s="77">
        <f t="shared" si="0"/>
        <v>1</v>
      </c>
      <c r="E50" s="77">
        <f t="shared" si="0"/>
        <v>1</v>
      </c>
      <c r="F50" s="77">
        <f t="shared" si="0"/>
        <v>1</v>
      </c>
      <c r="G50" s="77">
        <f t="shared" si="0"/>
        <v>1</v>
      </c>
      <c r="H50" s="77">
        <f t="shared" si="0"/>
        <v>1</v>
      </c>
      <c r="I50" s="77">
        <f t="shared" si="0"/>
        <v>1</v>
      </c>
      <c r="J50" s="77">
        <f t="shared" si="0"/>
        <v>1</v>
      </c>
      <c r="K50" s="77">
        <f t="shared" si="0"/>
        <v>1</v>
      </c>
      <c r="L50" s="77">
        <f t="shared" si="0"/>
        <v>0.99999999999999989</v>
      </c>
      <c r="M50" s="77">
        <f t="shared" si="0"/>
        <v>1</v>
      </c>
      <c r="N50" s="77">
        <f t="shared" si="0"/>
        <v>0.99999999999999989</v>
      </c>
      <c r="O50" s="77">
        <f t="shared" si="0"/>
        <v>1</v>
      </c>
      <c r="P50" s="77">
        <f t="shared" si="0"/>
        <v>0.99999999999999989</v>
      </c>
      <c r="Q50" s="77">
        <f t="shared" si="0"/>
        <v>1.0000000000000002</v>
      </c>
    </row>
    <row r="51" spans="1:17" x14ac:dyDescent="0.25">
      <c r="A51" s="132" t="s">
        <v>83</v>
      </c>
      <c r="B51" s="203">
        <f t="shared" ref="B51:Q51" si="1">IF(B$6=0,0,B$6/B$5)</f>
        <v>0</v>
      </c>
      <c r="C51" s="203">
        <f t="shared" si="1"/>
        <v>0</v>
      </c>
      <c r="D51" s="203">
        <f t="shared" si="1"/>
        <v>0</v>
      </c>
      <c r="E51" s="203">
        <f t="shared" si="1"/>
        <v>0</v>
      </c>
      <c r="F51" s="203">
        <f t="shared" si="1"/>
        <v>0</v>
      </c>
      <c r="G51" s="203">
        <f t="shared" si="1"/>
        <v>0</v>
      </c>
      <c r="H51" s="203">
        <f t="shared" si="1"/>
        <v>0</v>
      </c>
      <c r="I51" s="203">
        <f t="shared" si="1"/>
        <v>0</v>
      </c>
      <c r="J51" s="203">
        <f t="shared" si="1"/>
        <v>0</v>
      </c>
      <c r="K51" s="203">
        <f t="shared" si="1"/>
        <v>0</v>
      </c>
      <c r="L51" s="203">
        <f t="shared" si="1"/>
        <v>0</v>
      </c>
      <c r="M51" s="203">
        <f t="shared" si="1"/>
        <v>0</v>
      </c>
      <c r="N51" s="203">
        <f t="shared" si="1"/>
        <v>0</v>
      </c>
      <c r="O51" s="203">
        <f t="shared" si="1"/>
        <v>0</v>
      </c>
      <c r="P51" s="203">
        <f t="shared" si="1"/>
        <v>0</v>
      </c>
      <c r="Q51" s="203">
        <f t="shared" si="1"/>
        <v>0</v>
      </c>
    </row>
    <row r="52" spans="1:17" x14ac:dyDescent="0.25">
      <c r="A52" s="76" t="s">
        <v>82</v>
      </c>
      <c r="B52" s="202">
        <f t="shared" ref="B52:Q52" si="2">IF(B$7=0,0,B$7/B$5)</f>
        <v>0</v>
      </c>
      <c r="C52" s="202">
        <f t="shared" si="2"/>
        <v>0</v>
      </c>
      <c r="D52" s="202">
        <f t="shared" si="2"/>
        <v>0</v>
      </c>
      <c r="E52" s="202">
        <f t="shared" si="2"/>
        <v>0</v>
      </c>
      <c r="F52" s="202">
        <f t="shared" si="2"/>
        <v>0</v>
      </c>
      <c r="G52" s="202">
        <f t="shared" si="2"/>
        <v>0</v>
      </c>
      <c r="H52" s="202">
        <f t="shared" si="2"/>
        <v>0</v>
      </c>
      <c r="I52" s="202">
        <f t="shared" si="2"/>
        <v>0</v>
      </c>
      <c r="J52" s="202">
        <f t="shared" si="2"/>
        <v>0</v>
      </c>
      <c r="K52" s="202">
        <f t="shared" si="2"/>
        <v>0</v>
      </c>
      <c r="L52" s="202">
        <f t="shared" si="2"/>
        <v>0</v>
      </c>
      <c r="M52" s="202">
        <f t="shared" si="2"/>
        <v>0</v>
      </c>
      <c r="N52" s="202">
        <f t="shared" si="2"/>
        <v>0</v>
      </c>
      <c r="O52" s="202">
        <f t="shared" si="2"/>
        <v>0</v>
      </c>
      <c r="P52" s="202">
        <f t="shared" si="2"/>
        <v>0</v>
      </c>
      <c r="Q52" s="202">
        <f t="shared" si="2"/>
        <v>0</v>
      </c>
    </row>
    <row r="53" spans="1:17" x14ac:dyDescent="0.25">
      <c r="A53" s="76" t="s">
        <v>81</v>
      </c>
      <c r="B53" s="202">
        <f t="shared" ref="B53:Q53" si="3">IF(B$8=0,0,B$8/B$5)</f>
        <v>0</v>
      </c>
      <c r="C53" s="202">
        <f t="shared" si="3"/>
        <v>0</v>
      </c>
      <c r="D53" s="202">
        <f t="shared" si="3"/>
        <v>0</v>
      </c>
      <c r="E53" s="202">
        <f t="shared" si="3"/>
        <v>0</v>
      </c>
      <c r="F53" s="202">
        <f t="shared" si="3"/>
        <v>0</v>
      </c>
      <c r="G53" s="202">
        <f t="shared" si="3"/>
        <v>0</v>
      </c>
      <c r="H53" s="202">
        <f t="shared" si="3"/>
        <v>0</v>
      </c>
      <c r="I53" s="202">
        <f t="shared" si="3"/>
        <v>0</v>
      </c>
      <c r="J53" s="202">
        <f t="shared" si="3"/>
        <v>0</v>
      </c>
      <c r="K53" s="202">
        <f t="shared" si="3"/>
        <v>0</v>
      </c>
      <c r="L53" s="202">
        <f t="shared" si="3"/>
        <v>0</v>
      </c>
      <c r="M53" s="202">
        <f t="shared" si="3"/>
        <v>0</v>
      </c>
      <c r="N53" s="202">
        <f t="shared" si="3"/>
        <v>0</v>
      </c>
      <c r="O53" s="202">
        <f t="shared" si="3"/>
        <v>0</v>
      </c>
      <c r="P53" s="202">
        <f t="shared" si="3"/>
        <v>0</v>
      </c>
      <c r="Q53" s="202">
        <f t="shared" si="3"/>
        <v>0</v>
      </c>
    </row>
    <row r="54" spans="1:17" x14ac:dyDescent="0.25">
      <c r="A54" s="76" t="s">
        <v>80</v>
      </c>
      <c r="B54" s="202">
        <f t="shared" ref="B54:Q54" si="4">IF(B$9=0,0,B$9/B$5)</f>
        <v>0</v>
      </c>
      <c r="C54" s="202">
        <f t="shared" si="4"/>
        <v>0</v>
      </c>
      <c r="D54" s="202">
        <f t="shared" si="4"/>
        <v>0</v>
      </c>
      <c r="E54" s="202">
        <f t="shared" si="4"/>
        <v>0</v>
      </c>
      <c r="F54" s="202">
        <f t="shared" si="4"/>
        <v>0</v>
      </c>
      <c r="G54" s="202">
        <f t="shared" si="4"/>
        <v>0</v>
      </c>
      <c r="H54" s="202">
        <f t="shared" si="4"/>
        <v>0</v>
      </c>
      <c r="I54" s="202">
        <f t="shared" si="4"/>
        <v>0</v>
      </c>
      <c r="J54" s="202">
        <f t="shared" si="4"/>
        <v>0</v>
      </c>
      <c r="K54" s="202">
        <f t="shared" si="4"/>
        <v>0</v>
      </c>
      <c r="L54" s="202">
        <f t="shared" si="4"/>
        <v>0</v>
      </c>
      <c r="M54" s="202">
        <f t="shared" si="4"/>
        <v>0</v>
      </c>
      <c r="N54" s="202">
        <f t="shared" si="4"/>
        <v>0</v>
      </c>
      <c r="O54" s="202">
        <f t="shared" si="4"/>
        <v>0</v>
      </c>
      <c r="P54" s="202">
        <f t="shared" si="4"/>
        <v>0</v>
      </c>
      <c r="Q54" s="202">
        <f t="shared" si="4"/>
        <v>0</v>
      </c>
    </row>
    <row r="55" spans="1:17" x14ac:dyDescent="0.25">
      <c r="A55" s="129" t="s">
        <v>79</v>
      </c>
      <c r="B55" s="201">
        <f t="shared" ref="B55:Q55" si="5">IF(B$10=0,0,B$10/B$5)</f>
        <v>2.7505474235333831E-2</v>
      </c>
      <c r="C55" s="201">
        <f t="shared" si="5"/>
        <v>2.2240695307603187E-2</v>
      </c>
      <c r="D55" s="201">
        <f t="shared" si="5"/>
        <v>1.3310849097874489E-2</v>
      </c>
      <c r="E55" s="201">
        <f t="shared" si="5"/>
        <v>1.3485064898059415E-2</v>
      </c>
      <c r="F55" s="201">
        <f t="shared" si="5"/>
        <v>1.3268487607094596E-2</v>
      </c>
      <c r="G55" s="201">
        <f t="shared" si="5"/>
        <v>1.4819232757241809E-2</v>
      </c>
      <c r="H55" s="201">
        <f t="shared" si="5"/>
        <v>3.3730618083606778E-2</v>
      </c>
      <c r="I55" s="201">
        <f t="shared" si="5"/>
        <v>2.0452325575002171E-2</v>
      </c>
      <c r="J55" s="201">
        <f t="shared" si="5"/>
        <v>2.1746946382757187E-2</v>
      </c>
      <c r="K55" s="201">
        <f t="shared" si="5"/>
        <v>3.9368831458319334E-2</v>
      </c>
      <c r="L55" s="201">
        <f t="shared" si="5"/>
        <v>4.1067804257414457E-2</v>
      </c>
      <c r="M55" s="201">
        <f t="shared" si="5"/>
        <v>4.3499072283859838E-2</v>
      </c>
      <c r="N55" s="201">
        <f t="shared" si="5"/>
        <v>4.1227258916725601E-2</v>
      </c>
      <c r="O55" s="201">
        <f t="shared" si="5"/>
        <v>4.1937841313509125E-2</v>
      </c>
      <c r="P55" s="201">
        <f t="shared" si="5"/>
        <v>5.5623080501790233E-2</v>
      </c>
      <c r="Q55" s="201">
        <f t="shared" si="5"/>
        <v>4.0096467312351135E-2</v>
      </c>
    </row>
    <row r="56" spans="1:17" x14ac:dyDescent="0.25">
      <c r="A56" s="127" t="s">
        <v>283</v>
      </c>
      <c r="B56" s="200">
        <f t="shared" ref="B56:Q56" si="6">IF(B$15=0,0,B$15/B$5)</f>
        <v>0.10458815988739649</v>
      </c>
      <c r="C56" s="200">
        <f t="shared" si="6"/>
        <v>8.4559629527614366E-2</v>
      </c>
      <c r="D56" s="200">
        <f t="shared" si="6"/>
        <v>9.5165543921898105E-2</v>
      </c>
      <c r="E56" s="200">
        <f t="shared" si="6"/>
        <v>9.6411094920371559E-2</v>
      </c>
      <c r="F56" s="200">
        <f t="shared" si="6"/>
        <v>9.4862681626505158E-2</v>
      </c>
      <c r="G56" s="200">
        <f t="shared" si="6"/>
        <v>0.10594969077316965</v>
      </c>
      <c r="H56" s="200">
        <f t="shared" si="6"/>
        <v>0.13627482616037839</v>
      </c>
      <c r="I56" s="200">
        <f t="shared" si="6"/>
        <v>0.14622333057052148</v>
      </c>
      <c r="J56" s="200">
        <f t="shared" si="6"/>
        <v>0.15547918588348467</v>
      </c>
      <c r="K56" s="200">
        <f t="shared" si="6"/>
        <v>0.15056841174846622</v>
      </c>
      <c r="L56" s="200">
        <f t="shared" si="6"/>
        <v>0.15700467938855611</v>
      </c>
      <c r="M56" s="200">
        <f t="shared" si="6"/>
        <v>0.16637287086171135</v>
      </c>
      <c r="N56" s="200">
        <f t="shared" si="6"/>
        <v>0.15731760915602438</v>
      </c>
      <c r="O56" s="200">
        <f t="shared" si="6"/>
        <v>0.16009086703167599</v>
      </c>
      <c r="P56" s="200">
        <f t="shared" si="6"/>
        <v>0.21396735930143176</v>
      </c>
      <c r="Q56" s="200">
        <f t="shared" si="6"/>
        <v>0.16866999834136651</v>
      </c>
    </row>
    <row r="57" spans="1:17" x14ac:dyDescent="0.25">
      <c r="A57" s="142" t="s">
        <v>289</v>
      </c>
      <c r="B57" s="199">
        <f t="shared" ref="B57:Q57" si="7">IF(B$16=0,0,B$16/B$5)</f>
        <v>0.10458815988739649</v>
      </c>
      <c r="C57" s="199">
        <f t="shared" si="7"/>
        <v>8.4559629527614366E-2</v>
      </c>
      <c r="D57" s="199">
        <f t="shared" si="7"/>
        <v>9.5165543921898105E-2</v>
      </c>
      <c r="E57" s="199">
        <f t="shared" si="7"/>
        <v>9.6411094920371559E-2</v>
      </c>
      <c r="F57" s="199">
        <f t="shared" si="7"/>
        <v>9.4862681626505158E-2</v>
      </c>
      <c r="G57" s="199">
        <f t="shared" si="7"/>
        <v>0.10594969077316965</v>
      </c>
      <c r="H57" s="199">
        <f t="shared" si="7"/>
        <v>0.13627482616037839</v>
      </c>
      <c r="I57" s="199">
        <f t="shared" si="7"/>
        <v>0.14622333057052148</v>
      </c>
      <c r="J57" s="199">
        <f t="shared" si="7"/>
        <v>0.15547918588348467</v>
      </c>
      <c r="K57" s="199">
        <f t="shared" si="7"/>
        <v>0.15056841174846622</v>
      </c>
      <c r="L57" s="199">
        <f t="shared" si="7"/>
        <v>0.15700467938855611</v>
      </c>
      <c r="M57" s="199">
        <f t="shared" si="7"/>
        <v>0.16637287086171135</v>
      </c>
      <c r="N57" s="199">
        <f t="shared" si="7"/>
        <v>0.15731760915602438</v>
      </c>
      <c r="O57" s="199">
        <f t="shared" si="7"/>
        <v>0.16009086703167599</v>
      </c>
      <c r="P57" s="199">
        <f t="shared" si="7"/>
        <v>0.21396735930143176</v>
      </c>
      <c r="Q57" s="199">
        <f t="shared" si="7"/>
        <v>0.16866999834136651</v>
      </c>
    </row>
    <row r="58" spans="1:17" x14ac:dyDescent="0.25">
      <c r="A58" s="142" t="s">
        <v>288</v>
      </c>
      <c r="B58" s="199">
        <f t="shared" ref="B58:Q58" si="8">IF(B$22=0,0,B$22/B$5)</f>
        <v>0</v>
      </c>
      <c r="C58" s="199">
        <f t="shared" si="8"/>
        <v>0</v>
      </c>
      <c r="D58" s="199">
        <f t="shared" si="8"/>
        <v>0</v>
      </c>
      <c r="E58" s="199">
        <f t="shared" si="8"/>
        <v>0</v>
      </c>
      <c r="F58" s="199">
        <f t="shared" si="8"/>
        <v>0</v>
      </c>
      <c r="G58" s="199">
        <f t="shared" si="8"/>
        <v>0</v>
      </c>
      <c r="H58" s="199">
        <f t="shared" si="8"/>
        <v>0</v>
      </c>
      <c r="I58" s="199">
        <f t="shared" si="8"/>
        <v>0</v>
      </c>
      <c r="J58" s="199">
        <f t="shared" si="8"/>
        <v>0</v>
      </c>
      <c r="K58" s="199">
        <f t="shared" si="8"/>
        <v>0</v>
      </c>
      <c r="L58" s="199">
        <f t="shared" si="8"/>
        <v>0</v>
      </c>
      <c r="M58" s="199">
        <f t="shared" si="8"/>
        <v>0</v>
      </c>
      <c r="N58" s="199">
        <f t="shared" si="8"/>
        <v>0</v>
      </c>
      <c r="O58" s="199">
        <f t="shared" si="8"/>
        <v>0</v>
      </c>
      <c r="P58" s="199">
        <f t="shared" si="8"/>
        <v>0</v>
      </c>
      <c r="Q58" s="199">
        <f t="shared" si="8"/>
        <v>0</v>
      </c>
    </row>
    <row r="59" spans="1:17" x14ac:dyDescent="0.25">
      <c r="A59" s="127" t="s">
        <v>282</v>
      </c>
      <c r="B59" s="200">
        <f t="shared" ref="B59:Q59" si="9">IF(B$23=0,0,B$23/B$5)</f>
        <v>8.3655307524004255E-2</v>
      </c>
      <c r="C59" s="200">
        <f t="shared" si="9"/>
        <v>6.7642978615330973E-2</v>
      </c>
      <c r="D59" s="200">
        <f t="shared" si="9"/>
        <v>7.6132435137518495E-2</v>
      </c>
      <c r="E59" s="200">
        <f t="shared" si="9"/>
        <v>7.7128875936297261E-2</v>
      </c>
      <c r="F59" s="200">
        <f t="shared" si="9"/>
        <v>7.5890145301204137E-2</v>
      </c>
      <c r="G59" s="200">
        <f t="shared" si="9"/>
        <v>8.4759752618535744E-2</v>
      </c>
      <c r="H59" s="200">
        <f t="shared" si="9"/>
        <v>0.10901986092830272</v>
      </c>
      <c r="I59" s="200">
        <f t="shared" si="9"/>
        <v>0.11697866445641719</v>
      </c>
      <c r="J59" s="200">
        <f t="shared" si="9"/>
        <v>0.12438334870678776</v>
      </c>
      <c r="K59" s="200">
        <f t="shared" si="9"/>
        <v>0.11973659040845201</v>
      </c>
      <c r="L59" s="200">
        <f t="shared" si="9"/>
        <v>0.12490385605045437</v>
      </c>
      <c r="M59" s="200">
        <f t="shared" si="9"/>
        <v>0.13229832860836765</v>
      </c>
      <c r="N59" s="200">
        <f t="shared" si="9"/>
        <v>0.12538882236831095</v>
      </c>
      <c r="O59" s="200">
        <f t="shared" si="9"/>
        <v>0.12754999175646523</v>
      </c>
      <c r="P59" s="200">
        <f t="shared" si="9"/>
        <v>0.16917235692785113</v>
      </c>
      <c r="Q59" s="200">
        <f t="shared" si="9"/>
        <v>0.13493599867309322</v>
      </c>
    </row>
    <row r="60" spans="1:17" x14ac:dyDescent="0.25">
      <c r="A60" s="142" t="s">
        <v>287</v>
      </c>
      <c r="B60" s="199">
        <f t="shared" ref="B60:Q60" si="10">IF(B$24=0,0,B$24/B$5)</f>
        <v>8.3655307524004255E-2</v>
      </c>
      <c r="C60" s="199">
        <f t="shared" si="10"/>
        <v>6.7642978615330973E-2</v>
      </c>
      <c r="D60" s="199">
        <f t="shared" si="10"/>
        <v>7.6132435137518495E-2</v>
      </c>
      <c r="E60" s="199">
        <f t="shared" si="10"/>
        <v>7.7128875936297261E-2</v>
      </c>
      <c r="F60" s="199">
        <f t="shared" si="10"/>
        <v>7.5890145301204137E-2</v>
      </c>
      <c r="G60" s="199">
        <f t="shared" si="10"/>
        <v>8.4759752618535744E-2</v>
      </c>
      <c r="H60" s="199">
        <f t="shared" si="10"/>
        <v>0.10901986092830272</v>
      </c>
      <c r="I60" s="199">
        <f t="shared" si="10"/>
        <v>0.11697866445641719</v>
      </c>
      <c r="J60" s="199">
        <f t="shared" si="10"/>
        <v>0.12438334870678776</v>
      </c>
      <c r="K60" s="199">
        <f t="shared" si="10"/>
        <v>0.11973659040845201</v>
      </c>
      <c r="L60" s="199">
        <f t="shared" si="10"/>
        <v>0.12490385605045437</v>
      </c>
      <c r="M60" s="199">
        <f t="shared" si="10"/>
        <v>0.13229832860836765</v>
      </c>
      <c r="N60" s="199">
        <f t="shared" si="10"/>
        <v>0.12538882236831095</v>
      </c>
      <c r="O60" s="199">
        <f t="shared" si="10"/>
        <v>0.12754999175646523</v>
      </c>
      <c r="P60" s="199">
        <f t="shared" si="10"/>
        <v>0.16917235692785113</v>
      </c>
      <c r="Q60" s="199">
        <f t="shared" si="10"/>
        <v>0.13493599867309322</v>
      </c>
    </row>
    <row r="61" spans="1:17" x14ac:dyDescent="0.25">
      <c r="A61" s="142" t="s">
        <v>286</v>
      </c>
      <c r="B61" s="199">
        <f t="shared" ref="B61:Q61" si="11">IF(B$25=0,0,B$25/B$5)</f>
        <v>0</v>
      </c>
      <c r="C61" s="199">
        <f t="shared" si="11"/>
        <v>0</v>
      </c>
      <c r="D61" s="199">
        <f t="shared" si="11"/>
        <v>0</v>
      </c>
      <c r="E61" s="199">
        <f t="shared" si="11"/>
        <v>0</v>
      </c>
      <c r="F61" s="199">
        <f t="shared" si="11"/>
        <v>0</v>
      </c>
      <c r="G61" s="199">
        <f t="shared" si="11"/>
        <v>0</v>
      </c>
      <c r="H61" s="199">
        <f t="shared" si="11"/>
        <v>0</v>
      </c>
      <c r="I61" s="199">
        <f t="shared" si="11"/>
        <v>0</v>
      </c>
      <c r="J61" s="199">
        <f t="shared" si="11"/>
        <v>0</v>
      </c>
      <c r="K61" s="199">
        <f t="shared" si="11"/>
        <v>0</v>
      </c>
      <c r="L61" s="199">
        <f t="shared" si="11"/>
        <v>0</v>
      </c>
      <c r="M61" s="199">
        <f t="shared" si="11"/>
        <v>0</v>
      </c>
      <c r="N61" s="199">
        <f t="shared" si="11"/>
        <v>0</v>
      </c>
      <c r="O61" s="199">
        <f t="shared" si="11"/>
        <v>0</v>
      </c>
      <c r="P61" s="199">
        <f t="shared" si="11"/>
        <v>0</v>
      </c>
      <c r="Q61" s="199">
        <f t="shared" si="11"/>
        <v>0</v>
      </c>
    </row>
    <row r="62" spans="1:17" x14ac:dyDescent="0.25">
      <c r="A62" s="127" t="s">
        <v>281</v>
      </c>
      <c r="B62" s="200">
        <f t="shared" ref="B62:Q62" si="12">IF(B$26=0,0,B$26/B$5)</f>
        <v>0.33121841895710724</v>
      </c>
      <c r="C62" s="200">
        <f t="shared" si="12"/>
        <v>0.26779041556796923</v>
      </c>
      <c r="D62" s="200">
        <f t="shared" si="12"/>
        <v>0.31025200023657884</v>
      </c>
      <c r="E62" s="200">
        <f t="shared" si="12"/>
        <v>0.31431265783120405</v>
      </c>
      <c r="F62" s="200">
        <f t="shared" si="12"/>
        <v>0.30926462992302323</v>
      </c>
      <c r="G62" s="200">
        <f t="shared" si="12"/>
        <v>0.34540971587153513</v>
      </c>
      <c r="H62" s="200">
        <f t="shared" si="12"/>
        <v>0.43316730368821743</v>
      </c>
      <c r="I62" s="200">
        <f t="shared" si="12"/>
        <v>0.47670699836477043</v>
      </c>
      <c r="J62" s="200">
        <f t="shared" si="12"/>
        <v>0.50688228562109039</v>
      </c>
      <c r="K62" s="200">
        <f t="shared" si="12"/>
        <v>0.47683247642852428</v>
      </c>
      <c r="L62" s="200">
        <f t="shared" si="12"/>
        <v>0.49721538013416894</v>
      </c>
      <c r="M62" s="200">
        <f t="shared" si="12"/>
        <v>0.52688334227793965</v>
      </c>
      <c r="N62" s="200">
        <f t="shared" si="12"/>
        <v>0.49820639195555549</v>
      </c>
      <c r="O62" s="200">
        <f t="shared" si="12"/>
        <v>0.50698897394115117</v>
      </c>
      <c r="P62" s="200">
        <f t="shared" si="12"/>
        <v>0.48405653140303756</v>
      </c>
      <c r="Q62" s="200">
        <f t="shared" si="12"/>
        <v>0.53739072117636655</v>
      </c>
    </row>
    <row r="63" spans="1:17" x14ac:dyDescent="0.25">
      <c r="A63" s="142" t="s">
        <v>285</v>
      </c>
      <c r="B63" s="199">
        <f t="shared" ref="B63:Q63" si="13">IF(B$27=0,0,B$27/B$5)</f>
        <v>0.33121841895710724</v>
      </c>
      <c r="C63" s="199">
        <f t="shared" si="13"/>
        <v>0.26779041556796923</v>
      </c>
      <c r="D63" s="199">
        <f t="shared" si="13"/>
        <v>0.31025200023657884</v>
      </c>
      <c r="E63" s="199">
        <f t="shared" si="13"/>
        <v>0.31431265783120405</v>
      </c>
      <c r="F63" s="199">
        <f t="shared" si="13"/>
        <v>0.30926462992302323</v>
      </c>
      <c r="G63" s="199">
        <f t="shared" si="13"/>
        <v>0.34540971587153513</v>
      </c>
      <c r="H63" s="199">
        <f t="shared" si="13"/>
        <v>0.43316730368821743</v>
      </c>
      <c r="I63" s="199">
        <f t="shared" si="13"/>
        <v>0.47670699836477043</v>
      </c>
      <c r="J63" s="199">
        <f t="shared" si="13"/>
        <v>0.50688228562109039</v>
      </c>
      <c r="K63" s="199">
        <f t="shared" si="13"/>
        <v>0.47683247642852428</v>
      </c>
      <c r="L63" s="199">
        <f t="shared" si="13"/>
        <v>0.49721538013416894</v>
      </c>
      <c r="M63" s="199">
        <f t="shared" si="13"/>
        <v>0.52688334227793965</v>
      </c>
      <c r="N63" s="199">
        <f t="shared" si="13"/>
        <v>0.49820639195555549</v>
      </c>
      <c r="O63" s="199">
        <f t="shared" si="13"/>
        <v>0.50698897394115117</v>
      </c>
      <c r="P63" s="199">
        <f t="shared" si="13"/>
        <v>0.48405653140303756</v>
      </c>
      <c r="Q63" s="199">
        <f t="shared" si="13"/>
        <v>0.53739072117636655</v>
      </c>
    </row>
    <row r="64" spans="1:17" x14ac:dyDescent="0.25">
      <c r="A64" s="142" t="s">
        <v>284</v>
      </c>
      <c r="B64" s="199">
        <f t="shared" ref="B64:Q64" si="14">IF(B$33=0,0,B$33/B$5)</f>
        <v>0</v>
      </c>
      <c r="C64" s="199">
        <f t="shared" si="14"/>
        <v>0</v>
      </c>
      <c r="D64" s="199">
        <f t="shared" si="14"/>
        <v>0</v>
      </c>
      <c r="E64" s="199">
        <f t="shared" si="14"/>
        <v>0</v>
      </c>
      <c r="F64" s="199">
        <f t="shared" si="14"/>
        <v>0</v>
      </c>
      <c r="G64" s="199">
        <f t="shared" si="14"/>
        <v>0</v>
      </c>
      <c r="H64" s="199">
        <f t="shared" si="14"/>
        <v>0</v>
      </c>
      <c r="I64" s="199">
        <f t="shared" si="14"/>
        <v>0</v>
      </c>
      <c r="J64" s="199">
        <f t="shared" si="14"/>
        <v>0</v>
      </c>
      <c r="K64" s="199">
        <f t="shared" si="14"/>
        <v>0</v>
      </c>
      <c r="L64" s="199">
        <f t="shared" si="14"/>
        <v>0</v>
      </c>
      <c r="M64" s="199">
        <f t="shared" si="14"/>
        <v>0</v>
      </c>
      <c r="N64" s="199">
        <f t="shared" si="14"/>
        <v>0</v>
      </c>
      <c r="O64" s="199">
        <f t="shared" si="14"/>
        <v>0</v>
      </c>
      <c r="P64" s="199">
        <f t="shared" si="14"/>
        <v>0</v>
      </c>
      <c r="Q64" s="199">
        <f t="shared" si="14"/>
        <v>0</v>
      </c>
    </row>
    <row r="65" spans="1:17" x14ac:dyDescent="0.25">
      <c r="A65" s="127" t="s">
        <v>280</v>
      </c>
      <c r="B65" s="200">
        <f t="shared" ref="B65:Q65" si="15">IF(B$34=0,0,B$34/B$5)</f>
        <v>0.4530326393961584</v>
      </c>
      <c r="C65" s="200">
        <f t="shared" si="15"/>
        <v>0.55776628098148218</v>
      </c>
      <c r="D65" s="200">
        <f t="shared" si="15"/>
        <v>0.50513917160613009</v>
      </c>
      <c r="E65" s="200">
        <f t="shared" si="15"/>
        <v>0.49866230641406778</v>
      </c>
      <c r="F65" s="200">
        <f t="shared" si="15"/>
        <v>0.50671405554217286</v>
      </c>
      <c r="G65" s="200">
        <f t="shared" si="15"/>
        <v>0.44906160797951777</v>
      </c>
      <c r="H65" s="200">
        <f t="shared" si="15"/>
        <v>0.28780739113949483</v>
      </c>
      <c r="I65" s="200">
        <f t="shared" si="15"/>
        <v>0.23963868103328878</v>
      </c>
      <c r="J65" s="200">
        <f t="shared" si="15"/>
        <v>0.19150823340588008</v>
      </c>
      <c r="K65" s="200">
        <f t="shared" si="15"/>
        <v>0.21349368995623819</v>
      </c>
      <c r="L65" s="200">
        <f t="shared" si="15"/>
        <v>0.179808280169406</v>
      </c>
      <c r="M65" s="200">
        <f t="shared" si="15"/>
        <v>0.13094638596812153</v>
      </c>
      <c r="N65" s="200">
        <f t="shared" si="15"/>
        <v>0.17785991760338349</v>
      </c>
      <c r="O65" s="200">
        <f t="shared" si="15"/>
        <v>0.16343232595719856</v>
      </c>
      <c r="P65" s="200">
        <f t="shared" si="15"/>
        <v>7.7180671865889255E-2</v>
      </c>
      <c r="Q65" s="200">
        <f t="shared" si="15"/>
        <v>0.11890681449682274</v>
      </c>
    </row>
    <row r="66" spans="1:17" x14ac:dyDescent="0.25">
      <c r="A66" s="127" t="s">
        <v>279</v>
      </c>
      <c r="B66" s="200">
        <f t="shared" ref="B66:Q66" si="16">IF(B$45=0,0,B$45/B$5)</f>
        <v>0</v>
      </c>
      <c r="C66" s="200">
        <f t="shared" si="16"/>
        <v>0</v>
      </c>
      <c r="D66" s="200">
        <f t="shared" si="16"/>
        <v>0</v>
      </c>
      <c r="E66" s="200">
        <f t="shared" si="16"/>
        <v>0</v>
      </c>
      <c r="F66" s="200">
        <f t="shared" si="16"/>
        <v>0</v>
      </c>
      <c r="G66" s="200">
        <f t="shared" si="16"/>
        <v>0</v>
      </c>
      <c r="H66" s="200">
        <f t="shared" si="16"/>
        <v>0</v>
      </c>
      <c r="I66" s="200">
        <f t="shared" si="16"/>
        <v>0</v>
      </c>
      <c r="J66" s="200">
        <f t="shared" si="16"/>
        <v>0</v>
      </c>
      <c r="K66" s="200">
        <f t="shared" si="16"/>
        <v>0</v>
      </c>
      <c r="L66" s="200">
        <f t="shared" si="16"/>
        <v>0</v>
      </c>
      <c r="M66" s="200">
        <f t="shared" si="16"/>
        <v>0</v>
      </c>
      <c r="N66" s="200">
        <f t="shared" si="16"/>
        <v>0</v>
      </c>
      <c r="O66" s="200">
        <f t="shared" si="16"/>
        <v>0</v>
      </c>
      <c r="P66" s="200">
        <f t="shared" si="16"/>
        <v>0</v>
      </c>
      <c r="Q66" s="200">
        <f t="shared" si="16"/>
        <v>0</v>
      </c>
    </row>
    <row r="67" spans="1:17" x14ac:dyDescent="0.25">
      <c r="A67" s="72" t="s">
        <v>278</v>
      </c>
      <c r="B67" s="71">
        <f t="shared" ref="B67:Q67" si="17">IF(B$46=0,0,B$46/B$5)</f>
        <v>0</v>
      </c>
      <c r="C67" s="71">
        <f t="shared" si="17"/>
        <v>0</v>
      </c>
      <c r="D67" s="71">
        <f t="shared" si="17"/>
        <v>0</v>
      </c>
      <c r="E67" s="71">
        <f t="shared" si="17"/>
        <v>0</v>
      </c>
      <c r="F67" s="71">
        <f t="shared" si="17"/>
        <v>0</v>
      </c>
      <c r="G67" s="71">
        <f t="shared" si="17"/>
        <v>0</v>
      </c>
      <c r="H67" s="71">
        <f t="shared" si="17"/>
        <v>0</v>
      </c>
      <c r="I67" s="71">
        <f t="shared" si="17"/>
        <v>0</v>
      </c>
      <c r="J67" s="71">
        <f t="shared" si="17"/>
        <v>0</v>
      </c>
      <c r="K67" s="71">
        <f t="shared" si="17"/>
        <v>0</v>
      </c>
      <c r="L67" s="71">
        <f t="shared" si="17"/>
        <v>0</v>
      </c>
      <c r="M67" s="71">
        <f t="shared" si="17"/>
        <v>0</v>
      </c>
      <c r="N67" s="71">
        <f t="shared" si="17"/>
        <v>0</v>
      </c>
      <c r="O67" s="71">
        <f t="shared" si="17"/>
        <v>0</v>
      </c>
      <c r="P67" s="71">
        <f t="shared" si="17"/>
        <v>0</v>
      </c>
      <c r="Q67" s="71">
        <f t="shared" si="17"/>
        <v>0</v>
      </c>
    </row>
    <row r="69" spans="1:17" ht="12.75" x14ac:dyDescent="0.25">
      <c r="A69" s="266" t="s">
        <v>133</v>
      </c>
      <c r="B69" s="197"/>
      <c r="C69" s="197"/>
      <c r="D69" s="197"/>
      <c r="E69" s="197"/>
      <c r="F69" s="197"/>
      <c r="G69" s="197"/>
      <c r="H69" s="197"/>
      <c r="I69" s="197"/>
      <c r="J69" s="197"/>
      <c r="K69" s="197"/>
      <c r="L69" s="197"/>
      <c r="M69" s="197"/>
      <c r="N69" s="197"/>
      <c r="O69" s="197"/>
      <c r="P69" s="197"/>
      <c r="Q69" s="197"/>
    </row>
    <row r="71" spans="1:17" x14ac:dyDescent="0.25">
      <c r="A71" s="78" t="s">
        <v>7</v>
      </c>
      <c r="B71" s="230">
        <f>IF(B$5=0,0,B$5/TRE_fec!B$5)</f>
        <v>1.743423275807394</v>
      </c>
      <c r="C71" s="230">
        <f>IF(C$5=0,0,C$5/TRE_fec!C$5)</f>
        <v>2.1561234183900782</v>
      </c>
      <c r="D71" s="230">
        <f>IF(D$5=0,0,D$5/TRE_fec!D$5)</f>
        <v>1.9156961158372345</v>
      </c>
      <c r="E71" s="230">
        <f>IF(E$5=0,0,E$5/TRE_fec!E$5)</f>
        <v>1.8909469185397298</v>
      </c>
      <c r="F71" s="230">
        <f>IF(F$5=0,0,F$5/TRE_fec!F$5)</f>
        <v>1.9218122419362433</v>
      </c>
      <c r="G71" s="230">
        <f>IF(G$5=0,0,G$5/TRE_fec!G$5)</f>
        <v>1.7207059456457154</v>
      </c>
      <c r="H71" s="230">
        <f>IF(H$5=0,0,H$5/TRE_fec!H$5)</f>
        <v>1.3377985354254933</v>
      </c>
      <c r="I71" s="230">
        <f>IF(I$5=0,0,I$5/TRE_fec!I$5)</f>
        <v>1.2467795812159623</v>
      </c>
      <c r="J71" s="230">
        <f>IF(J$5=0,0,J$5/TRE_fec!J$5)</f>
        <v>1.1725573543286938</v>
      </c>
      <c r="K71" s="230">
        <f>IF(K$5=0,0,K$5/TRE_fec!K$5)</f>
        <v>1.2180621628247008</v>
      </c>
      <c r="L71" s="230">
        <f>IF(L$5=0,0,L$5/TRE_fec!L$5)</f>
        <v>1.1676709982697435</v>
      </c>
      <c r="M71" s="230">
        <f>IF(M$5=0,0,M$5/TRE_fec!M$5)</f>
        <v>1.1024070509153041</v>
      </c>
      <c r="N71" s="230">
        <f>IF(N$5=0,0,N$5/TRE_fec!N$5)</f>
        <v>1.1631547974329941</v>
      </c>
      <c r="O71" s="230">
        <f>IF(O$5=0,0,O$5/TRE_fec!O$5)</f>
        <v>1.1434466460855868</v>
      </c>
      <c r="P71" s="230">
        <f>IF(P$5=0,0,P$5/TRE_fec!P$5)</f>
        <v>0.8621184508552735</v>
      </c>
      <c r="Q71" s="230">
        <f>IF(Q$5=0,0,Q$5/TRE_fec!Q$5)</f>
        <v>1.0808576785763013</v>
      </c>
    </row>
    <row r="72" spans="1:17" x14ac:dyDescent="0.25">
      <c r="A72" s="132" t="s">
        <v>83</v>
      </c>
      <c r="B72" s="275">
        <f>IF(B$6=0,0,B$6/TRE_fec!B$6)</f>
        <v>0</v>
      </c>
      <c r="C72" s="275">
        <f>IF(C$6=0,0,C$6/TRE_fec!C$6)</f>
        <v>0</v>
      </c>
      <c r="D72" s="275">
        <f>IF(D$6=0,0,D$6/TRE_fec!D$6)</f>
        <v>0</v>
      </c>
      <c r="E72" s="275">
        <f>IF(E$6=0,0,E$6/TRE_fec!E$6)</f>
        <v>0</v>
      </c>
      <c r="F72" s="275">
        <f>IF(F$6=0,0,F$6/TRE_fec!F$6)</f>
        <v>0</v>
      </c>
      <c r="G72" s="275">
        <f>IF(G$6=0,0,G$6/TRE_fec!G$6)</f>
        <v>0</v>
      </c>
      <c r="H72" s="275">
        <f>IF(H$6=0,0,H$6/TRE_fec!H$6)</f>
        <v>0</v>
      </c>
      <c r="I72" s="275">
        <f>IF(I$6=0,0,I$6/TRE_fec!I$6)</f>
        <v>0</v>
      </c>
      <c r="J72" s="275">
        <f>IF(J$6=0,0,J$6/TRE_fec!J$6)</f>
        <v>0</v>
      </c>
      <c r="K72" s="275">
        <f>IF(K$6=0,0,K$6/TRE_fec!K$6)</f>
        <v>0</v>
      </c>
      <c r="L72" s="275">
        <f>IF(L$6=0,0,L$6/TRE_fec!L$6)</f>
        <v>0</v>
      </c>
      <c r="M72" s="275">
        <f>IF(M$6=0,0,M$6/TRE_fec!M$6)</f>
        <v>0</v>
      </c>
      <c r="N72" s="275">
        <f>IF(N$6=0,0,N$6/TRE_fec!N$6)</f>
        <v>0</v>
      </c>
      <c r="O72" s="275">
        <f>IF(O$6=0,0,O$6/TRE_fec!O$6)</f>
        <v>0</v>
      </c>
      <c r="P72" s="275">
        <f>IF(P$6=0,0,P$6/TRE_fec!P$6)</f>
        <v>0</v>
      </c>
      <c r="Q72" s="275">
        <f>IF(Q$6=0,0,Q$6/TRE_fec!Q$6)</f>
        <v>0</v>
      </c>
    </row>
    <row r="73" spans="1:17" x14ac:dyDescent="0.25">
      <c r="A73" s="76" t="s">
        <v>82</v>
      </c>
      <c r="B73" s="274">
        <f>IF(B$7=0,0,B$7/TRE_fec!B$7)</f>
        <v>0</v>
      </c>
      <c r="C73" s="274">
        <f>IF(C$7=0,0,C$7/TRE_fec!C$7)</f>
        <v>0</v>
      </c>
      <c r="D73" s="274">
        <f>IF(D$7=0,0,D$7/TRE_fec!D$7)</f>
        <v>0</v>
      </c>
      <c r="E73" s="274">
        <f>IF(E$7=0,0,E$7/TRE_fec!E$7)</f>
        <v>0</v>
      </c>
      <c r="F73" s="274">
        <f>IF(F$7=0,0,F$7/TRE_fec!F$7)</f>
        <v>0</v>
      </c>
      <c r="G73" s="274">
        <f>IF(G$7=0,0,G$7/TRE_fec!G$7)</f>
        <v>0</v>
      </c>
      <c r="H73" s="274">
        <f>IF(H$7=0,0,H$7/TRE_fec!H$7)</f>
        <v>0</v>
      </c>
      <c r="I73" s="274">
        <f>IF(I$7=0,0,I$7/TRE_fec!I$7)</f>
        <v>0</v>
      </c>
      <c r="J73" s="274">
        <f>IF(J$7=0,0,J$7/TRE_fec!J$7)</f>
        <v>0</v>
      </c>
      <c r="K73" s="274">
        <f>IF(K$7=0,0,K$7/TRE_fec!K$7)</f>
        <v>0</v>
      </c>
      <c r="L73" s="274">
        <f>IF(L$7=0,0,L$7/TRE_fec!L$7)</f>
        <v>0</v>
      </c>
      <c r="M73" s="274">
        <f>IF(M$7=0,0,M$7/TRE_fec!M$7)</f>
        <v>0</v>
      </c>
      <c r="N73" s="274">
        <f>IF(N$7=0,0,N$7/TRE_fec!N$7)</f>
        <v>0</v>
      </c>
      <c r="O73" s="274">
        <f>IF(O$7=0,0,O$7/TRE_fec!O$7)</f>
        <v>0</v>
      </c>
      <c r="P73" s="274">
        <f>IF(P$7=0,0,P$7/TRE_fec!P$7)</f>
        <v>0</v>
      </c>
      <c r="Q73" s="274">
        <f>IF(Q$7=0,0,Q$7/TRE_fec!Q$7)</f>
        <v>0</v>
      </c>
    </row>
    <row r="74" spans="1:17" x14ac:dyDescent="0.25">
      <c r="A74" s="76" t="s">
        <v>81</v>
      </c>
      <c r="B74" s="274">
        <f>IF(B$8=0,0,B$8/TRE_fec!B$8)</f>
        <v>0</v>
      </c>
      <c r="C74" s="274">
        <f>IF(C$8=0,0,C$8/TRE_fec!C$8)</f>
        <v>0</v>
      </c>
      <c r="D74" s="274">
        <f>IF(D$8=0,0,D$8/TRE_fec!D$8)</f>
        <v>0</v>
      </c>
      <c r="E74" s="274">
        <f>IF(E$8=0,0,E$8/TRE_fec!E$8)</f>
        <v>0</v>
      </c>
      <c r="F74" s="274">
        <f>IF(F$8=0,0,F$8/TRE_fec!F$8)</f>
        <v>0</v>
      </c>
      <c r="G74" s="274">
        <f>IF(G$8=0,0,G$8/TRE_fec!G$8)</f>
        <v>0</v>
      </c>
      <c r="H74" s="274">
        <f>IF(H$8=0,0,H$8/TRE_fec!H$8)</f>
        <v>0</v>
      </c>
      <c r="I74" s="274">
        <f>IF(I$8=0,0,I$8/TRE_fec!I$8)</f>
        <v>0</v>
      </c>
      <c r="J74" s="274">
        <f>IF(J$8=0,0,J$8/TRE_fec!J$8)</f>
        <v>0</v>
      </c>
      <c r="K74" s="274">
        <f>IF(K$8=0,0,K$8/TRE_fec!K$8)</f>
        <v>0</v>
      </c>
      <c r="L74" s="274">
        <f>IF(L$8=0,0,L$8/TRE_fec!L$8)</f>
        <v>0</v>
      </c>
      <c r="M74" s="274">
        <f>IF(M$8=0,0,M$8/TRE_fec!M$8)</f>
        <v>0</v>
      </c>
      <c r="N74" s="274">
        <f>IF(N$8=0,0,N$8/TRE_fec!N$8)</f>
        <v>0</v>
      </c>
      <c r="O74" s="274">
        <f>IF(O$8=0,0,O$8/TRE_fec!O$8)</f>
        <v>0</v>
      </c>
      <c r="P74" s="274">
        <f>IF(P$8=0,0,P$8/TRE_fec!P$8)</f>
        <v>0</v>
      </c>
      <c r="Q74" s="274">
        <f>IF(Q$8=0,0,Q$8/TRE_fec!Q$8)</f>
        <v>0</v>
      </c>
    </row>
    <row r="75" spans="1:17" x14ac:dyDescent="0.25">
      <c r="A75" s="76" t="s">
        <v>80</v>
      </c>
      <c r="B75" s="274">
        <f>IF(B$9=0,0,B$9/TRE_fec!B$9)</f>
        <v>0</v>
      </c>
      <c r="C75" s="274">
        <f>IF(C$9=0,0,C$9/TRE_fec!C$9)</f>
        <v>0</v>
      </c>
      <c r="D75" s="274">
        <f>IF(D$9=0,0,D$9/TRE_fec!D$9)</f>
        <v>0</v>
      </c>
      <c r="E75" s="274">
        <f>IF(E$9=0,0,E$9/TRE_fec!E$9)</f>
        <v>0</v>
      </c>
      <c r="F75" s="274">
        <f>IF(F$9=0,0,F$9/TRE_fec!F$9)</f>
        <v>0</v>
      </c>
      <c r="G75" s="274">
        <f>IF(G$9=0,0,G$9/TRE_fec!G$9)</f>
        <v>0</v>
      </c>
      <c r="H75" s="274">
        <f>IF(H$9=0,0,H$9/TRE_fec!H$9)</f>
        <v>0</v>
      </c>
      <c r="I75" s="274">
        <f>IF(I$9=0,0,I$9/TRE_fec!I$9)</f>
        <v>0</v>
      </c>
      <c r="J75" s="274">
        <f>IF(J$9=0,0,J$9/TRE_fec!J$9)</f>
        <v>0</v>
      </c>
      <c r="K75" s="274">
        <f>IF(K$9=0,0,K$9/TRE_fec!K$9)</f>
        <v>0</v>
      </c>
      <c r="L75" s="274">
        <f>IF(L$9=0,0,L$9/TRE_fec!L$9)</f>
        <v>0</v>
      </c>
      <c r="M75" s="274">
        <f>IF(M$9=0,0,M$9/TRE_fec!M$9)</f>
        <v>0</v>
      </c>
      <c r="N75" s="274">
        <f>IF(N$9=0,0,N$9/TRE_fec!N$9)</f>
        <v>0</v>
      </c>
      <c r="O75" s="274">
        <f>IF(O$9=0,0,O$9/TRE_fec!O$9)</f>
        <v>0</v>
      </c>
      <c r="P75" s="274">
        <f>IF(P$9=0,0,P$9/TRE_fec!P$9)</f>
        <v>0</v>
      </c>
      <c r="Q75" s="274">
        <f>IF(Q$9=0,0,Q$9/TRE_fec!Q$9)</f>
        <v>0</v>
      </c>
    </row>
    <row r="76" spans="1:17" x14ac:dyDescent="0.25">
      <c r="A76" s="129" t="s">
        <v>79</v>
      </c>
      <c r="B76" s="273">
        <f>IF(B$10=0,0,B$10/TRE_fec!B$10)</f>
        <v>1.3251222000000002</v>
      </c>
      <c r="C76" s="273">
        <f>IF(C$10=0,0,C$10/TRE_fec!C$10)</f>
        <v>1.3251221999999998</v>
      </c>
      <c r="D76" s="273">
        <f>IF(D$10=0,0,D$10/TRE_fec!D$10)</f>
        <v>0.70463843999999998</v>
      </c>
      <c r="E76" s="273">
        <f>IF(E$10=0,0,E$10/TRE_fec!E$10)</f>
        <v>0.70463844000000009</v>
      </c>
      <c r="F76" s="273">
        <f>IF(F$10=0,0,F$10/TRE_fec!F$10)</f>
        <v>0.70463844000000009</v>
      </c>
      <c r="G76" s="273">
        <f>IF(G$10=0,0,G$10/TRE_fec!G$10)</f>
        <v>0.70463844000000009</v>
      </c>
      <c r="H76" s="273">
        <f>IF(H$10=0,0,H$10/TRE_fec!H$10)</f>
        <v>1.2469497954308215</v>
      </c>
      <c r="I76" s="273">
        <f>IF(I$10=0,0,I$10/TRE_fec!I$10)</f>
        <v>0.7046384400000002</v>
      </c>
      <c r="J76" s="273">
        <f>IF(J$10=0,0,J$10/TRE_fec!J$10)</f>
        <v>0.70463844000000009</v>
      </c>
      <c r="K76" s="273">
        <f>IF(K$10=0,0,K$10/TRE_fec!K$10)</f>
        <v>1.3251222000000002</v>
      </c>
      <c r="L76" s="273">
        <f>IF(L$10=0,0,L$10/TRE_fec!L$10)</f>
        <v>1.3251222000000002</v>
      </c>
      <c r="M76" s="273">
        <f>IF(M$10=0,0,M$10/TRE_fec!M$10)</f>
        <v>1.3251222000000002</v>
      </c>
      <c r="N76" s="273">
        <f>IF(N$10=0,0,N$10/TRE_fec!N$10)</f>
        <v>1.3251222</v>
      </c>
      <c r="O76" s="273">
        <f>IF(O$10=0,0,O$10/TRE_fec!O$10)</f>
        <v>1.3251222</v>
      </c>
      <c r="P76" s="273">
        <f>IF(P$10=0,0,P$10/TRE_fec!P$10)</f>
        <v>1.3251222</v>
      </c>
      <c r="Q76" s="273">
        <f>IF(Q$10=0,0,Q$10/TRE_fec!Q$10)</f>
        <v>1.1975911443486911</v>
      </c>
    </row>
    <row r="77" spans="1:17" x14ac:dyDescent="0.25">
      <c r="A77" s="127" t="s">
        <v>283</v>
      </c>
      <c r="B77" s="296">
        <f>IF(B$15=0,0,B$15/TRE_fec!B$15)</f>
        <v>2.3492221436359801</v>
      </c>
      <c r="C77" s="296">
        <f>IF(C$15=0,0,C$15/TRE_fec!C$15)</f>
        <v>2.3489588683414051</v>
      </c>
      <c r="D77" s="296">
        <f>IF(D$15=0,0,D$15/TRE_fec!D$15)</f>
        <v>2.3487948000000003</v>
      </c>
      <c r="E77" s="296">
        <f>IF(E$15=0,0,E$15/TRE_fec!E$15)</f>
        <v>2.3487948000000003</v>
      </c>
      <c r="F77" s="296">
        <f>IF(F$15=0,0,F$15/TRE_fec!F$15)</f>
        <v>2.3487948000000003</v>
      </c>
      <c r="G77" s="296">
        <f>IF(G$15=0,0,G$15/TRE_fec!G$15)</f>
        <v>2.3487948000000003</v>
      </c>
      <c r="H77" s="296">
        <f>IF(H$15=0,0,H$15/TRE_fec!H$15)</f>
        <v>2.3487948000000003</v>
      </c>
      <c r="I77" s="296">
        <f>IF(I$15=0,0,I$15/TRE_fec!I$15)</f>
        <v>2.3487948000000003</v>
      </c>
      <c r="J77" s="296">
        <f>IF(J$15=0,0,J$15/TRE_fec!J$15)</f>
        <v>2.3487948000000003</v>
      </c>
      <c r="K77" s="296">
        <f>IF(K$15=0,0,K$15/TRE_fec!K$15)</f>
        <v>2.3628820653913833</v>
      </c>
      <c r="L77" s="296">
        <f>IF(L$15=0,0,L$15/TRE_fec!L$15)</f>
        <v>2.3619560592239459</v>
      </c>
      <c r="M77" s="296">
        <f>IF(M$15=0,0,M$15/TRE_fec!M$15)</f>
        <v>2.3629972535652621</v>
      </c>
      <c r="N77" s="296">
        <f>IF(N$15=0,0,N$15/TRE_fec!N$15)</f>
        <v>2.3575101853894531</v>
      </c>
      <c r="O77" s="296">
        <f>IF(O$15=0,0,O$15/TRE_fec!O$15)</f>
        <v>2.3584201979687385</v>
      </c>
      <c r="P77" s="296">
        <f>IF(P$15=0,0,P$15/TRE_fec!P$15)</f>
        <v>2.3765841182257437</v>
      </c>
      <c r="Q77" s="296">
        <f>IF(Q$15=0,0,Q$15/TRE_fec!Q$15)</f>
        <v>2.3487948000000003</v>
      </c>
    </row>
    <row r="78" spans="1:17" x14ac:dyDescent="0.25">
      <c r="A78" s="127" t="s">
        <v>282</v>
      </c>
      <c r="B78" s="296">
        <f>IF(B$23=0,0,B$23/TRE_fec!B$23)</f>
        <v>1.8790358400000007</v>
      </c>
      <c r="C78" s="296">
        <f>IF(C$23=0,0,C$23/TRE_fec!C$23)</f>
        <v>1.8790358400000002</v>
      </c>
      <c r="D78" s="296">
        <f>IF(D$23=0,0,D$23/TRE_fec!D$23)</f>
        <v>1.8790358400000005</v>
      </c>
      <c r="E78" s="296">
        <f>IF(E$23=0,0,E$23/TRE_fec!E$23)</f>
        <v>1.8790358400000005</v>
      </c>
      <c r="F78" s="296">
        <f>IF(F$23=0,0,F$23/TRE_fec!F$23)</f>
        <v>1.8790358400000005</v>
      </c>
      <c r="G78" s="296">
        <f>IF(G$23=0,0,G$23/TRE_fec!G$23)</f>
        <v>1.8790358400000005</v>
      </c>
      <c r="H78" s="296">
        <f>IF(H$23=0,0,H$23/TRE_fec!H$23)</f>
        <v>1.8790358400000005</v>
      </c>
      <c r="I78" s="296">
        <f>IF(I$23=0,0,I$23/TRE_fec!I$23)</f>
        <v>1.8790358400000005</v>
      </c>
      <c r="J78" s="296">
        <f>IF(J$23=0,0,J$23/TRE_fec!J$23)</f>
        <v>1.8790358400000005</v>
      </c>
      <c r="K78" s="296">
        <f>IF(K$23=0,0,K$23/TRE_fec!K$23)</f>
        <v>1.8790358400000005</v>
      </c>
      <c r="L78" s="296">
        <f>IF(L$23=0,0,L$23/TRE_fec!L$23)</f>
        <v>1.8790358400000005</v>
      </c>
      <c r="M78" s="296">
        <f>IF(M$23=0,0,M$23/TRE_fec!M$23)</f>
        <v>1.8790358400000005</v>
      </c>
      <c r="N78" s="296">
        <f>IF(N$23=0,0,N$23/TRE_fec!N$23)</f>
        <v>1.8790358400000005</v>
      </c>
      <c r="O78" s="296">
        <f>IF(O$23=0,0,O$23/TRE_fec!O$23)</f>
        <v>1.8790358400000005</v>
      </c>
      <c r="P78" s="296">
        <f>IF(P$23=0,0,P$23/TRE_fec!P$23)</f>
        <v>1.8790358400000005</v>
      </c>
      <c r="Q78" s="296">
        <f>IF(Q$23=0,0,Q$23/TRE_fec!Q$23)</f>
        <v>1.8790358400000005</v>
      </c>
    </row>
    <row r="79" spans="1:17" x14ac:dyDescent="0.25">
      <c r="A79" s="127" t="s">
        <v>281</v>
      </c>
      <c r="B79" s="296">
        <f>IF(B$26=0,0,B$26/TRE_fec!B$26)</f>
        <v>2.1881501833473571</v>
      </c>
      <c r="C79" s="296">
        <f>IF(C$26=0,0,C$26/TRE_fec!C$26)</f>
        <v>2.1879049592481117</v>
      </c>
      <c r="D79" s="296">
        <f>IF(D$26=0,0,D$26/TRE_fec!D$26)</f>
        <v>2.2521692040486059</v>
      </c>
      <c r="E79" s="296">
        <f>IF(E$26=0,0,E$26/TRE_fec!E$26)</f>
        <v>2.252169204048609</v>
      </c>
      <c r="F79" s="296">
        <f>IF(F$26=0,0,F$26/TRE_fec!F$26)</f>
        <v>2.2521692040486094</v>
      </c>
      <c r="G79" s="296">
        <f>IF(G$26=0,0,G$26/TRE_fec!G$26)</f>
        <v>2.2521692040486081</v>
      </c>
      <c r="H79" s="296">
        <f>IF(H$26=0,0,H$26/TRE_fec!H$26)</f>
        <v>2.1958678025854317</v>
      </c>
      <c r="I79" s="296">
        <f>IF(I$26=0,0,I$26/TRE_fec!I$26)</f>
        <v>2.2521692040486059</v>
      </c>
      <c r="J79" s="296">
        <f>IF(J$26=0,0,J$26/TRE_fec!J$26)</f>
        <v>2.2521692040486063</v>
      </c>
      <c r="K79" s="296">
        <f>IF(K$26=0,0,K$26/TRE_fec!K$26)</f>
        <v>2.2008735268483397</v>
      </c>
      <c r="L79" s="296">
        <f>IF(L$26=0,0,L$26/TRE_fec!L$26)</f>
        <v>2.2000110113256826</v>
      </c>
      <c r="M79" s="296">
        <f>IF(M$26=0,0,M$26/TRE_fec!M$26)</f>
        <v>2.2009808172655005</v>
      </c>
      <c r="N79" s="296">
        <f>IF(N$26=0,0,N$26/TRE_fec!N$26)</f>
        <v>2.1958699641827217</v>
      </c>
      <c r="O79" s="296">
        <f>IF(O$26=0,0,O$26/TRE_fec!O$26)</f>
        <v>2.1967175827008787</v>
      </c>
      <c r="P79" s="296">
        <f>IF(P$26=0,0,P$26/TRE_fec!P$26)</f>
        <v>1.5813311688009331</v>
      </c>
      <c r="Q79" s="296">
        <f>IF(Q$26=0,0,Q$26/TRE_fec!Q$26)</f>
        <v>2.2009920936452194</v>
      </c>
    </row>
    <row r="80" spans="1:17" x14ac:dyDescent="0.25">
      <c r="A80" s="127" t="s">
        <v>280</v>
      </c>
      <c r="B80" s="296">
        <f>IF(B$34=0,0,B$34/TRE_fec!B$34)</f>
        <v>2.3085641642663215</v>
      </c>
      <c r="C80" s="296">
        <f>IF(C$34=0,0,C$34/TRE_fec!C$34)</f>
        <v>2.6031501220672153</v>
      </c>
      <c r="D80" s="296">
        <f>IF(D$34=0,0,D$34/TRE_fec!D$34)</f>
        <v>2.5810770989125551</v>
      </c>
      <c r="E80" s="296">
        <f>IF(E$34=0,0,E$34/TRE_fec!E$34)</f>
        <v>2.3398190130791705</v>
      </c>
      <c r="F80" s="296">
        <f>IF(F$34=0,0,F$34/TRE_fec!F$34)</f>
        <v>2.6854446582809808</v>
      </c>
      <c r="G80" s="296">
        <f>IF(G$34=0,0,G$34/TRE_fec!G$34)</f>
        <v>2.3407206844743165</v>
      </c>
      <c r="H80" s="296">
        <f>IF(H$34=0,0,H$34/TRE_fec!H$34)</f>
        <v>2.2266857586874469</v>
      </c>
      <c r="I80" s="296">
        <f>IF(I$34=0,0,I$34/TRE_fec!I$34)</f>
        <v>2.2178216881401078</v>
      </c>
      <c r="J80" s="296">
        <f>IF(J$34=0,0,J$34/TRE_fec!J$34)</f>
        <v>2.2399787400154469</v>
      </c>
      <c r="K80" s="296">
        <f>IF(K$34=0,0,K$34/TRE_fec!K$34)</f>
        <v>2.0526076151921009</v>
      </c>
      <c r="L80" s="296">
        <f>IF(L$34=0,0,L$34/TRE_fec!L$34)</f>
        <v>1.9111672909585682</v>
      </c>
      <c r="M80" s="296">
        <f>IF(M$34=0,0,M$34/TRE_fec!M$34)</f>
        <v>1.5468641338756177</v>
      </c>
      <c r="N80" s="296">
        <f>IF(N$34=0,0,N$34/TRE_fec!N$34)</f>
        <v>2.0871855003865485</v>
      </c>
      <c r="O80" s="296">
        <f>IF(O$34=0,0,O$34/TRE_fec!O$34)</f>
        <v>2.1417027720321351</v>
      </c>
      <c r="P80" s="296">
        <f>IF(P$34=0,0,P$34/TRE_fec!P$34)</f>
        <v>1.7814937694851005</v>
      </c>
      <c r="Q80" s="296">
        <f>IF(Q$34=0,0,Q$34/TRE_fec!Q$34)</f>
        <v>1.6173037811600168</v>
      </c>
    </row>
    <row r="81" spans="1:17" x14ac:dyDescent="0.25">
      <c r="A81" s="127" t="s">
        <v>279</v>
      </c>
      <c r="B81" s="296">
        <f>IF(B$45=0,0,B$45/TRE_fec!B$45)</f>
        <v>0</v>
      </c>
      <c r="C81" s="296">
        <f>IF(C$45=0,0,C$45/TRE_fec!C$45)</f>
        <v>0</v>
      </c>
      <c r="D81" s="296">
        <f>IF(D$45=0,0,D$45/TRE_fec!D$45)</f>
        <v>0</v>
      </c>
      <c r="E81" s="296">
        <f>IF(E$45=0,0,E$45/TRE_fec!E$45)</f>
        <v>0</v>
      </c>
      <c r="F81" s="296">
        <f>IF(F$45=0,0,F$45/TRE_fec!F$45)</f>
        <v>0</v>
      </c>
      <c r="G81" s="296">
        <f>IF(G$45=0,0,G$45/TRE_fec!G$45)</f>
        <v>0</v>
      </c>
      <c r="H81" s="296">
        <f>IF(H$45=0,0,H$45/TRE_fec!H$45)</f>
        <v>0</v>
      </c>
      <c r="I81" s="296">
        <f>IF(I$45=0,0,I$45/TRE_fec!I$45)</f>
        <v>0</v>
      </c>
      <c r="J81" s="296">
        <f>IF(J$45=0,0,J$45/TRE_fec!J$45)</f>
        <v>0</v>
      </c>
      <c r="K81" s="296">
        <f>IF(K$45=0,0,K$45/TRE_fec!K$45)</f>
        <v>0</v>
      </c>
      <c r="L81" s="296">
        <f>IF(L$45=0,0,L$45/TRE_fec!L$45)</f>
        <v>0</v>
      </c>
      <c r="M81" s="296">
        <f>IF(M$45=0,0,M$45/TRE_fec!M$45)</f>
        <v>0</v>
      </c>
      <c r="N81" s="296">
        <f>IF(N$45=0,0,N$45/TRE_fec!N$45)</f>
        <v>0</v>
      </c>
      <c r="O81" s="296">
        <f>IF(O$45=0,0,O$45/TRE_fec!O$45)</f>
        <v>0</v>
      </c>
      <c r="P81" s="296">
        <f>IF(P$45=0,0,P$45/TRE_fec!P$45)</f>
        <v>0</v>
      </c>
      <c r="Q81" s="296">
        <f>IF(Q$45=0,0,Q$45/TRE_fec!Q$45)</f>
        <v>0</v>
      </c>
    </row>
    <row r="82" spans="1:17" x14ac:dyDescent="0.25">
      <c r="A82" s="72" t="s">
        <v>278</v>
      </c>
      <c r="B82" s="295">
        <f>IF(B$46=0,0,B$46/TRE_fec!B$46)</f>
        <v>0</v>
      </c>
      <c r="C82" s="295">
        <f>IF(C$46=0,0,C$46/TRE_fec!C$46)</f>
        <v>0</v>
      </c>
      <c r="D82" s="295">
        <f>IF(D$46=0,0,D$46/TRE_fec!D$46)</f>
        <v>0</v>
      </c>
      <c r="E82" s="295">
        <f>IF(E$46=0,0,E$46/TRE_fec!E$46)</f>
        <v>0</v>
      </c>
      <c r="F82" s="295">
        <f>IF(F$46=0,0,F$46/TRE_fec!F$46)</f>
        <v>0</v>
      </c>
      <c r="G82" s="295">
        <f>IF(G$46=0,0,G$46/TRE_fec!G$46)</f>
        <v>0</v>
      </c>
      <c r="H82" s="295">
        <f>IF(H$46=0,0,H$46/TRE_fec!H$46)</f>
        <v>0</v>
      </c>
      <c r="I82" s="295">
        <f>IF(I$46=0,0,I$46/TRE_fec!I$46)</f>
        <v>0</v>
      </c>
      <c r="J82" s="295">
        <f>IF(J$46=0,0,J$46/TRE_fec!J$46)</f>
        <v>0</v>
      </c>
      <c r="K82" s="295">
        <f>IF(K$46=0,0,K$46/TRE_fec!K$46)</f>
        <v>0</v>
      </c>
      <c r="L82" s="295">
        <f>IF(L$46=0,0,L$46/TRE_fec!L$46)</f>
        <v>0</v>
      </c>
      <c r="M82" s="295">
        <f>IF(M$46=0,0,M$46/TRE_fec!M$46)</f>
        <v>0</v>
      </c>
      <c r="N82" s="295">
        <f>IF(N$46=0,0,N$46/TRE_fec!N$46)</f>
        <v>0</v>
      </c>
      <c r="O82" s="295">
        <f>IF(O$46=0,0,O$46/TRE_fec!O$46)</f>
        <v>0</v>
      </c>
      <c r="P82" s="295">
        <f>IF(P$46=0,0,P$46/TRE_fec!P$46)</f>
        <v>0</v>
      </c>
      <c r="Q82" s="295">
        <f>IF(Q$46=0,0,Q$46/TRE_fec!Q$46)</f>
        <v>0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theme="6" tint="0.59999389629810485"/>
    <pageSetUpPr fitToPage="1"/>
  </sheetPr>
  <dimension ref="A1:Q37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17" width="9.7109375" style="14" customWidth="1"/>
    <col min="18" max="16384" width="9.140625" style="13"/>
  </cols>
  <sheetData>
    <row r="1" spans="1:17" ht="12.75" x14ac:dyDescent="0.25">
      <c r="A1" s="12" t="s">
        <v>383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3" spans="1:17" x14ac:dyDescent="0.25">
      <c r="A3" s="31" t="s">
        <v>78</v>
      </c>
      <c r="B3" s="46">
        <v>1894.3014185066963</v>
      </c>
      <c r="C3" s="46">
        <v>2104.3116200076702</v>
      </c>
      <c r="D3" s="46">
        <v>2003.6624974086103</v>
      </c>
      <c r="E3" s="46">
        <v>2272.3363592928808</v>
      </c>
      <c r="F3" s="46">
        <v>2410.4338259774477</v>
      </c>
      <c r="G3" s="46">
        <v>2789.5717452503027</v>
      </c>
      <c r="H3" s="46">
        <v>3278.3063930604912</v>
      </c>
      <c r="I3" s="46">
        <v>3718.0118391975907</v>
      </c>
      <c r="J3" s="46">
        <v>4248.4387559512779</v>
      </c>
      <c r="K3" s="46">
        <v>3016.1377841194553</v>
      </c>
      <c r="L3" s="46">
        <v>3815.3999999999996</v>
      </c>
      <c r="M3" s="46">
        <v>4146.5956233656434</v>
      </c>
      <c r="N3" s="46">
        <v>4197.9489070216459</v>
      </c>
      <c r="O3" s="46">
        <v>4123.3640891016494</v>
      </c>
      <c r="P3" s="46">
        <v>4569.9736679058242</v>
      </c>
      <c r="Q3" s="46">
        <v>4498.550106196235</v>
      </c>
    </row>
    <row r="5" spans="1:17" x14ac:dyDescent="0.25">
      <c r="A5" s="31" t="s">
        <v>257</v>
      </c>
      <c r="B5" s="46">
        <v>3527.965207840205</v>
      </c>
      <c r="C5" s="46">
        <v>3539.7051938703662</v>
      </c>
      <c r="D5" s="46">
        <v>3638.0510872769119</v>
      </c>
      <c r="E5" s="46">
        <v>4025.313222071768</v>
      </c>
      <c r="F5" s="46">
        <v>2953.0498660242856</v>
      </c>
      <c r="G5" s="46">
        <v>3177.2588476932406</v>
      </c>
      <c r="H5" s="46">
        <v>3475.6562354483785</v>
      </c>
      <c r="I5" s="46">
        <v>3922.422835346465</v>
      </c>
      <c r="J5" s="46">
        <v>4779.9337953073536</v>
      </c>
      <c r="K5" s="46">
        <v>3378.2899414847975</v>
      </c>
      <c r="L5" s="46">
        <v>4055.1387200733052</v>
      </c>
      <c r="M5" s="46">
        <v>4093.2631535650257</v>
      </c>
      <c r="N5" s="46">
        <v>4110.934405873877</v>
      </c>
      <c r="O5" s="46">
        <v>4347.6545955957645</v>
      </c>
      <c r="P5" s="46">
        <v>4924.2428320361232</v>
      </c>
      <c r="Q5" s="46">
        <v>5241.2250084201505</v>
      </c>
    </row>
    <row r="6" spans="1:17" x14ac:dyDescent="0.25">
      <c r="A6" s="294" t="s">
        <v>256</v>
      </c>
      <c r="B6" s="293">
        <v>4409.9565098002558</v>
      </c>
      <c r="C6" s="293">
        <v>4083.5499808289628</v>
      </c>
      <c r="D6" s="293">
        <v>4308.6358883285011</v>
      </c>
      <c r="E6" s="293">
        <v>4488.9947505603068</v>
      </c>
      <c r="F6" s="293">
        <v>3719.9687749468408</v>
      </c>
      <c r="G6" s="293">
        <v>3532.1445279377385</v>
      </c>
      <c r="H6" s="293">
        <v>3803.5547910662222</v>
      </c>
      <c r="I6" s="293">
        <v>4175.1882832536421</v>
      </c>
      <c r="J6" s="293">
        <v>5198.7063094943232</v>
      </c>
      <c r="K6" s="293">
        <v>5333.5909792418752</v>
      </c>
      <c r="L6" s="293">
        <v>4907.7254551111255</v>
      </c>
      <c r="M6" s="293">
        <v>4554.5317450702605</v>
      </c>
      <c r="N6" s="293">
        <v>4331.1346263029518</v>
      </c>
      <c r="O6" s="293">
        <v>4687.3071391963476</v>
      </c>
      <c r="P6" s="293">
        <v>5295.8277466616792</v>
      </c>
      <c r="Q6" s="293">
        <v>5549.4962450192843</v>
      </c>
    </row>
    <row r="7" spans="1:17" x14ac:dyDescent="0.25">
      <c r="A7" s="292" t="s">
        <v>255</v>
      </c>
      <c r="B7" s="291"/>
      <c r="C7" s="291">
        <v>0</v>
      </c>
      <c r="D7" s="291">
        <v>225.08590749953828</v>
      </c>
      <c r="E7" s="291">
        <v>275.06807692296741</v>
      </c>
      <c r="F7" s="291">
        <v>0</v>
      </c>
      <c r="G7" s="291">
        <v>216.43603004716047</v>
      </c>
      <c r="H7" s="291">
        <v>415.24481967114224</v>
      </c>
      <c r="I7" s="291">
        <v>616.42841533413207</v>
      </c>
      <c r="J7" s="291">
        <v>1023.5180262406811</v>
      </c>
      <c r="K7" s="291">
        <v>134.88466974755192</v>
      </c>
      <c r="L7" s="291">
        <v>0</v>
      </c>
      <c r="M7" s="291">
        <v>0</v>
      </c>
      <c r="N7" s="291">
        <v>0</v>
      </c>
      <c r="O7" s="291">
        <v>356.17251289339583</v>
      </c>
      <c r="P7" s="291">
        <v>836.63762297554979</v>
      </c>
      <c r="Q7" s="291">
        <v>421.70101569772186</v>
      </c>
    </row>
    <row r="8" spans="1:17" x14ac:dyDescent="0.25">
      <c r="A8" s="290" t="s">
        <v>254</v>
      </c>
      <c r="B8" s="289"/>
      <c r="C8" s="289">
        <f>B6+C7-C6</f>
        <v>326.40652897129303</v>
      </c>
      <c r="D8" s="289">
        <f t="shared" ref="D8:Q8" si="0">C6+D7-D6</f>
        <v>0</v>
      </c>
      <c r="E8" s="289">
        <f t="shared" si="0"/>
        <v>94.709214691161833</v>
      </c>
      <c r="F8" s="289">
        <f t="shared" si="0"/>
        <v>769.02597561346602</v>
      </c>
      <c r="G8" s="289">
        <f t="shared" si="0"/>
        <v>404.26027705626257</v>
      </c>
      <c r="H8" s="289">
        <f t="shared" si="0"/>
        <v>143.83455654265845</v>
      </c>
      <c r="I8" s="289">
        <f t="shared" si="0"/>
        <v>244.79492314671188</v>
      </c>
      <c r="J8" s="289">
        <f t="shared" si="0"/>
        <v>0</v>
      </c>
      <c r="K8" s="289">
        <f t="shared" si="0"/>
        <v>0</v>
      </c>
      <c r="L8" s="289">
        <f t="shared" si="0"/>
        <v>425.86552413074969</v>
      </c>
      <c r="M8" s="289">
        <f t="shared" si="0"/>
        <v>353.19371004086497</v>
      </c>
      <c r="N8" s="289">
        <f t="shared" si="0"/>
        <v>223.39711876730871</v>
      </c>
      <c r="O8" s="289">
        <f t="shared" si="0"/>
        <v>0</v>
      </c>
      <c r="P8" s="289">
        <f t="shared" si="0"/>
        <v>228.11701551021815</v>
      </c>
      <c r="Q8" s="289">
        <f t="shared" si="0"/>
        <v>168.03251734011701</v>
      </c>
    </row>
    <row r="9" spans="1:17" x14ac:dyDescent="0.25">
      <c r="A9" s="288" t="s">
        <v>253</v>
      </c>
      <c r="B9" s="287">
        <f>B6-B5</f>
        <v>881.99130196005081</v>
      </c>
      <c r="C9" s="287">
        <f t="shared" ref="C9:Q9" si="1">C6-C5</f>
        <v>543.84478695859661</v>
      </c>
      <c r="D9" s="287">
        <f t="shared" si="1"/>
        <v>670.58480105158924</v>
      </c>
      <c r="E9" s="287">
        <f t="shared" si="1"/>
        <v>463.68152848853879</v>
      </c>
      <c r="F9" s="287">
        <f t="shared" si="1"/>
        <v>766.91890892255515</v>
      </c>
      <c r="G9" s="287">
        <f t="shared" si="1"/>
        <v>354.88568024449796</v>
      </c>
      <c r="H9" s="287">
        <f t="shared" si="1"/>
        <v>327.89855561784361</v>
      </c>
      <c r="I9" s="287">
        <f t="shared" si="1"/>
        <v>252.76544790717708</v>
      </c>
      <c r="J9" s="287">
        <f t="shared" si="1"/>
        <v>418.7725141869696</v>
      </c>
      <c r="K9" s="287">
        <f t="shared" si="1"/>
        <v>1955.3010377570777</v>
      </c>
      <c r="L9" s="287">
        <f t="shared" si="1"/>
        <v>852.58673503782029</v>
      </c>
      <c r="M9" s="287">
        <f t="shared" si="1"/>
        <v>461.26859150523478</v>
      </c>
      <c r="N9" s="287">
        <f t="shared" si="1"/>
        <v>220.20022042907476</v>
      </c>
      <c r="O9" s="287">
        <f t="shared" si="1"/>
        <v>339.65254360058316</v>
      </c>
      <c r="P9" s="287">
        <f t="shared" si="1"/>
        <v>371.58491462555594</v>
      </c>
      <c r="Q9" s="287">
        <f t="shared" si="1"/>
        <v>308.27123659913377</v>
      </c>
    </row>
    <row r="11" spans="1:17" x14ac:dyDescent="0.25">
      <c r="A11" s="31" t="s">
        <v>77</v>
      </c>
      <c r="B11" s="217"/>
      <c r="C11" s="217"/>
      <c r="D11" s="217"/>
      <c r="E11" s="217"/>
      <c r="F11" s="217"/>
      <c r="G11" s="217"/>
      <c r="H11" s="217"/>
      <c r="I11" s="217"/>
      <c r="J11" s="217"/>
      <c r="K11" s="217"/>
      <c r="L11" s="217"/>
      <c r="M11" s="217"/>
      <c r="N11" s="217"/>
      <c r="O11" s="217"/>
      <c r="P11" s="217"/>
      <c r="Q11" s="217"/>
    </row>
    <row r="12" spans="1:17" x14ac:dyDescent="0.25">
      <c r="A12" s="50" t="s">
        <v>69</v>
      </c>
      <c r="B12" s="38">
        <v>172.63245845127653</v>
      </c>
      <c r="C12" s="38">
        <v>168.517</v>
      </c>
      <c r="D12" s="38">
        <v>172.51123999999999</v>
      </c>
      <c r="E12" s="38">
        <v>193.69448999999997</v>
      </c>
      <c r="F12" s="38">
        <v>140.29560000000001</v>
      </c>
      <c r="G12" s="38">
        <v>151.40405398520923</v>
      </c>
      <c r="H12" s="38">
        <v>161.40593999999999</v>
      </c>
      <c r="I12" s="38">
        <v>175.68754000000001</v>
      </c>
      <c r="J12" s="38">
        <v>206.08461999999997</v>
      </c>
      <c r="K12" s="38">
        <v>145.68523000000002</v>
      </c>
      <c r="L12" s="38">
        <v>176.55699040029683</v>
      </c>
      <c r="M12" s="38">
        <v>178.10213892797256</v>
      </c>
      <c r="N12" s="38">
        <v>178.17991850920237</v>
      </c>
      <c r="O12" s="38">
        <v>186.82729408660762</v>
      </c>
      <c r="P12" s="38">
        <v>201.41542805130138</v>
      </c>
      <c r="Q12" s="38">
        <v>210.08728061083707</v>
      </c>
    </row>
    <row r="13" spans="1:17" x14ac:dyDescent="0.25">
      <c r="A13" s="55" t="s">
        <v>33</v>
      </c>
      <c r="B13" s="54">
        <v>17.167486484736187</v>
      </c>
      <c r="C13" s="54">
        <v>8.8989200000000004</v>
      </c>
      <c r="D13" s="54">
        <v>5.3011200000000001</v>
      </c>
      <c r="E13" s="54">
        <v>6.1016600000000007</v>
      </c>
      <c r="F13" s="54">
        <v>3.9029699999999998</v>
      </c>
      <c r="G13" s="54">
        <v>2.4837343368465197</v>
      </c>
      <c r="H13" s="54">
        <v>1.49858</v>
      </c>
      <c r="I13" s="54">
        <v>0.90076000000000001</v>
      </c>
      <c r="J13" s="54">
        <v>1.2003200000000001</v>
      </c>
      <c r="K13" s="54">
        <v>0.50087999999999999</v>
      </c>
      <c r="L13" s="54">
        <v>0.26449121966059885</v>
      </c>
      <c r="M13" s="54">
        <v>0.26278182470617401</v>
      </c>
      <c r="N13" s="54">
        <v>0.26265605977661544</v>
      </c>
      <c r="O13" s="54">
        <v>0.26221896972930941</v>
      </c>
      <c r="P13" s="54">
        <v>0.28629489382549861</v>
      </c>
      <c r="Q13" s="54">
        <v>0.26279552421459551</v>
      </c>
    </row>
    <row r="14" spans="1:17" x14ac:dyDescent="0.25">
      <c r="A14" s="52" t="s">
        <v>32</v>
      </c>
      <c r="B14" s="51">
        <v>2.0506381441344637</v>
      </c>
      <c r="C14" s="51">
        <v>2.1250499999999986</v>
      </c>
      <c r="D14" s="51">
        <v>4.2234499999999802</v>
      </c>
      <c r="E14" s="51">
        <v>7.3920599999999688</v>
      </c>
      <c r="F14" s="51">
        <v>1.0031000000000001</v>
      </c>
      <c r="G14" s="51">
        <v>2.1245760038502954</v>
      </c>
      <c r="H14" s="51">
        <v>1.0994400000000013</v>
      </c>
      <c r="I14" s="51">
        <v>1.00346</v>
      </c>
      <c r="J14" s="51">
        <v>1.09849</v>
      </c>
      <c r="K14" s="51">
        <v>2.1058699999999999</v>
      </c>
      <c r="L14" s="51">
        <v>1.0262024531351643</v>
      </c>
      <c r="M14" s="51">
        <v>2.1266083620501477</v>
      </c>
      <c r="N14" s="51">
        <v>3.2013137501311308</v>
      </c>
      <c r="O14" s="51">
        <v>3.2014420739186935</v>
      </c>
      <c r="P14" s="51">
        <v>2.1009225912417722</v>
      </c>
      <c r="Q14" s="51">
        <v>2.1012367062717923</v>
      </c>
    </row>
    <row r="15" spans="1:17" x14ac:dyDescent="0.25">
      <c r="A15" s="53" t="s">
        <v>31</v>
      </c>
      <c r="B15" s="51">
        <v>0</v>
      </c>
      <c r="C15" s="51">
        <v>0</v>
      </c>
      <c r="D15" s="51">
        <v>0</v>
      </c>
      <c r="E15" s="51">
        <v>0</v>
      </c>
      <c r="F15" s="51">
        <v>0</v>
      </c>
      <c r="G15" s="51">
        <v>0</v>
      </c>
      <c r="H15" s="51">
        <v>0</v>
      </c>
      <c r="I15" s="51">
        <v>0</v>
      </c>
      <c r="J15" s="51">
        <v>0</v>
      </c>
      <c r="K15" s="51">
        <v>0</v>
      </c>
      <c r="L15" s="51">
        <v>0</v>
      </c>
      <c r="M15" s="51">
        <v>0</v>
      </c>
      <c r="N15" s="51">
        <v>0</v>
      </c>
      <c r="O15" s="51">
        <v>0</v>
      </c>
      <c r="P15" s="51">
        <v>0</v>
      </c>
      <c r="Q15" s="51">
        <v>0</v>
      </c>
    </row>
    <row r="16" spans="1:17" x14ac:dyDescent="0.25">
      <c r="A16" s="53" t="s">
        <v>30</v>
      </c>
      <c r="B16" s="51">
        <v>0</v>
      </c>
      <c r="C16" s="51">
        <v>0</v>
      </c>
      <c r="D16" s="51">
        <v>0</v>
      </c>
      <c r="E16" s="51">
        <v>1.09998</v>
      </c>
      <c r="F16" s="51">
        <v>0</v>
      </c>
      <c r="G16" s="51">
        <v>1.0986914517059261</v>
      </c>
      <c r="H16" s="51">
        <v>1.0994400000000013</v>
      </c>
      <c r="I16" s="51">
        <v>0</v>
      </c>
      <c r="J16" s="51">
        <v>1.09849</v>
      </c>
      <c r="K16" s="51">
        <v>1.09927</v>
      </c>
      <c r="L16" s="51">
        <v>0</v>
      </c>
      <c r="M16" s="51">
        <v>1.0987583722478478</v>
      </c>
      <c r="N16" s="51">
        <v>2.1978184600225186</v>
      </c>
      <c r="O16" s="51">
        <v>2.1980050096756609</v>
      </c>
      <c r="P16" s="51">
        <v>1.0979270334585549</v>
      </c>
      <c r="Q16" s="51">
        <v>1.0987408176623044</v>
      </c>
    </row>
    <row r="17" spans="1:17" x14ac:dyDescent="0.25">
      <c r="A17" s="53" t="s">
        <v>76</v>
      </c>
      <c r="B17" s="51">
        <v>2.0506381441344637</v>
      </c>
      <c r="C17" s="51">
        <v>1.05301</v>
      </c>
      <c r="D17" s="51">
        <v>1.0281199999999999</v>
      </c>
      <c r="E17" s="51">
        <v>3.1147900000000002</v>
      </c>
      <c r="F17" s="51">
        <v>1.0031000000000001</v>
      </c>
      <c r="G17" s="51">
        <v>1.0258845521443694</v>
      </c>
      <c r="H17" s="51">
        <v>0</v>
      </c>
      <c r="I17" s="51">
        <v>1.00346</v>
      </c>
      <c r="J17" s="51">
        <v>0</v>
      </c>
      <c r="K17" s="51">
        <v>1.0065999999999999</v>
      </c>
      <c r="L17" s="51">
        <v>1.0262024531351643</v>
      </c>
      <c r="M17" s="51">
        <v>1.0278499898022999</v>
      </c>
      <c r="N17" s="51">
        <v>1.0034952901086123</v>
      </c>
      <c r="O17" s="51">
        <v>1.0034370642430326</v>
      </c>
      <c r="P17" s="51">
        <v>1.0029955577832173</v>
      </c>
      <c r="Q17" s="51">
        <v>1.0024958886094879</v>
      </c>
    </row>
    <row r="18" spans="1:17" x14ac:dyDescent="0.25">
      <c r="A18" s="53" t="s">
        <v>29</v>
      </c>
      <c r="B18" s="51">
        <v>0</v>
      </c>
      <c r="C18" s="51">
        <v>0</v>
      </c>
      <c r="D18" s="51">
        <v>0</v>
      </c>
      <c r="E18" s="51">
        <v>0</v>
      </c>
      <c r="F18" s="51">
        <v>0</v>
      </c>
      <c r="G18" s="51">
        <v>0</v>
      </c>
      <c r="H18" s="51">
        <v>0</v>
      </c>
      <c r="I18" s="51">
        <v>0</v>
      </c>
      <c r="J18" s="51">
        <v>0</v>
      </c>
      <c r="K18" s="51">
        <v>0</v>
      </c>
      <c r="L18" s="51">
        <v>0</v>
      </c>
      <c r="M18" s="51">
        <v>0</v>
      </c>
      <c r="N18" s="51">
        <v>0</v>
      </c>
      <c r="O18" s="51">
        <v>0</v>
      </c>
      <c r="P18" s="51">
        <v>0</v>
      </c>
      <c r="Q18" s="51">
        <v>0</v>
      </c>
    </row>
    <row r="19" spans="1:17" x14ac:dyDescent="0.25">
      <c r="A19" s="53" t="s">
        <v>28</v>
      </c>
      <c r="B19" s="51">
        <v>0</v>
      </c>
      <c r="C19" s="51">
        <v>1.0720399999999985</v>
      </c>
      <c r="D19" s="51">
        <v>3.1953299999999807</v>
      </c>
      <c r="E19" s="51">
        <v>3.1772899999999691</v>
      </c>
      <c r="F19" s="51">
        <v>0</v>
      </c>
      <c r="G19" s="51">
        <v>0</v>
      </c>
      <c r="H19" s="51">
        <v>0</v>
      </c>
      <c r="I19" s="51">
        <v>0</v>
      </c>
      <c r="J19" s="51">
        <v>0</v>
      </c>
      <c r="K19" s="51">
        <v>0</v>
      </c>
      <c r="L19" s="51">
        <v>0</v>
      </c>
      <c r="M19" s="51">
        <v>0</v>
      </c>
      <c r="N19" s="51">
        <v>0</v>
      </c>
      <c r="O19" s="51">
        <v>0</v>
      </c>
      <c r="P19" s="51">
        <v>0</v>
      </c>
      <c r="Q19" s="51">
        <v>0</v>
      </c>
    </row>
    <row r="20" spans="1:17" x14ac:dyDescent="0.25">
      <c r="A20" s="52" t="s">
        <v>27</v>
      </c>
      <c r="B20" s="51">
        <v>77.281949167352408</v>
      </c>
      <c r="C20" s="51">
        <v>62.083599999999997</v>
      </c>
      <c r="D20" s="51">
        <v>116.94891</v>
      </c>
      <c r="E20" s="51">
        <v>111.89753</v>
      </c>
      <c r="F20" s="51">
        <v>60.634590000000003</v>
      </c>
      <c r="G20" s="51">
        <v>75.665654234989873</v>
      </c>
      <c r="H20" s="51">
        <v>77.801850000000002</v>
      </c>
      <c r="I20" s="51">
        <v>73.635369999999995</v>
      </c>
      <c r="J20" s="51">
        <v>77.490669999999994</v>
      </c>
      <c r="K20" s="51">
        <v>54.927070000000001</v>
      </c>
      <c r="L20" s="51">
        <v>74.700965302620588</v>
      </c>
      <c r="M20" s="51">
        <v>75.581923918946444</v>
      </c>
      <c r="N20" s="51">
        <v>72.382052809274683</v>
      </c>
      <c r="O20" s="51">
        <v>78.928969090256885</v>
      </c>
      <c r="P20" s="51">
        <v>82.439789231049303</v>
      </c>
      <c r="Q20" s="51">
        <v>88.042883907227278</v>
      </c>
    </row>
    <row r="21" spans="1:17" x14ac:dyDescent="0.25">
      <c r="A21" s="53" t="s">
        <v>66</v>
      </c>
      <c r="B21" s="51">
        <v>77.281949167352408</v>
      </c>
      <c r="C21" s="51">
        <v>62.083599999999997</v>
      </c>
      <c r="D21" s="51">
        <v>116.94891</v>
      </c>
      <c r="E21" s="51">
        <v>111.89753</v>
      </c>
      <c r="F21" s="51">
        <v>60.634590000000003</v>
      </c>
      <c r="G21" s="51">
        <v>75.665654234989873</v>
      </c>
      <c r="H21" s="51">
        <v>77.801850000000002</v>
      </c>
      <c r="I21" s="51">
        <v>73.635369999999995</v>
      </c>
      <c r="J21" s="51">
        <v>77.490669999999994</v>
      </c>
      <c r="K21" s="51">
        <v>54.927070000000001</v>
      </c>
      <c r="L21" s="51">
        <v>74.700965302620588</v>
      </c>
      <c r="M21" s="51">
        <v>75.581923918946444</v>
      </c>
      <c r="N21" s="51">
        <v>72.382052809274683</v>
      </c>
      <c r="O21" s="51">
        <v>78.928969090256885</v>
      </c>
      <c r="P21" s="51">
        <v>82.439789231049303</v>
      </c>
      <c r="Q21" s="51">
        <v>88.042883907227278</v>
      </c>
    </row>
    <row r="22" spans="1:17" x14ac:dyDescent="0.25">
      <c r="A22" s="53" t="s">
        <v>25</v>
      </c>
      <c r="B22" s="51">
        <v>0</v>
      </c>
      <c r="C22" s="51">
        <v>0</v>
      </c>
      <c r="D22" s="51">
        <v>0</v>
      </c>
      <c r="E22" s="51">
        <v>0</v>
      </c>
      <c r="F22" s="51">
        <v>0</v>
      </c>
      <c r="G22" s="51">
        <v>0</v>
      </c>
      <c r="H22" s="51">
        <v>0</v>
      </c>
      <c r="I22" s="51">
        <v>0</v>
      </c>
      <c r="J22" s="51">
        <v>0</v>
      </c>
      <c r="K22" s="51">
        <v>0</v>
      </c>
      <c r="L22" s="51">
        <v>0</v>
      </c>
      <c r="M22" s="51">
        <v>0</v>
      </c>
      <c r="N22" s="51">
        <v>0</v>
      </c>
      <c r="O22" s="51">
        <v>0</v>
      </c>
      <c r="P22" s="51">
        <v>0</v>
      </c>
      <c r="Q22" s="51">
        <v>0</v>
      </c>
    </row>
    <row r="23" spans="1:17" x14ac:dyDescent="0.25">
      <c r="A23" s="52" t="s">
        <v>24</v>
      </c>
      <c r="B23" s="51">
        <v>0</v>
      </c>
      <c r="C23" s="51">
        <v>2.1009500000000001</v>
      </c>
      <c r="D23" s="51">
        <v>3.4174100000000003</v>
      </c>
      <c r="E23" s="51">
        <v>4.4999900000000004</v>
      </c>
      <c r="F23" s="51">
        <v>5.5076499999999999</v>
      </c>
      <c r="G23" s="51">
        <v>5.2546214964924243</v>
      </c>
      <c r="H23" s="51">
        <v>5.1984199999999996</v>
      </c>
      <c r="I23" s="51">
        <v>8.8119800000000001</v>
      </c>
      <c r="J23" s="51">
        <v>6.8050899999999999</v>
      </c>
      <c r="K23" s="51">
        <v>5.5034200000000002</v>
      </c>
      <c r="L23" s="51">
        <v>7.6178730321740007</v>
      </c>
      <c r="M23" s="51">
        <v>7.7870377251952219</v>
      </c>
      <c r="N23" s="51">
        <v>5.6852651915441754</v>
      </c>
      <c r="O23" s="51">
        <v>5.0393133093745819</v>
      </c>
      <c r="P23" s="51">
        <v>4.7285913794818928</v>
      </c>
      <c r="Q23" s="51">
        <v>5.3987208212705076</v>
      </c>
    </row>
    <row r="24" spans="1:17" x14ac:dyDescent="0.25">
      <c r="A24" s="53" t="s">
        <v>23</v>
      </c>
      <c r="B24" s="51">
        <v>0</v>
      </c>
      <c r="C24" s="51">
        <v>2.1009500000000001</v>
      </c>
      <c r="D24" s="51">
        <v>3.4174100000000003</v>
      </c>
      <c r="E24" s="51">
        <v>4.4999900000000004</v>
      </c>
      <c r="F24" s="51">
        <v>5.5076499999999999</v>
      </c>
      <c r="G24" s="51">
        <v>5.2546214964924243</v>
      </c>
      <c r="H24" s="51">
        <v>5.1984199999999996</v>
      </c>
      <c r="I24" s="51">
        <v>8.8119800000000001</v>
      </c>
      <c r="J24" s="51">
        <v>6.8050899999999999</v>
      </c>
      <c r="K24" s="51">
        <v>5.5034200000000002</v>
      </c>
      <c r="L24" s="51">
        <v>7.6178730321740007</v>
      </c>
      <c r="M24" s="51">
        <v>7.7870377251952219</v>
      </c>
      <c r="N24" s="51">
        <v>5.6852651915441754</v>
      </c>
      <c r="O24" s="51">
        <v>5.0393133093745819</v>
      </c>
      <c r="P24" s="51">
        <v>4.7285913794818928</v>
      </c>
      <c r="Q24" s="51">
        <v>5.3987208212705076</v>
      </c>
    </row>
    <row r="25" spans="1:17" x14ac:dyDescent="0.25">
      <c r="A25" s="53" t="s">
        <v>74</v>
      </c>
      <c r="B25" s="51">
        <v>0</v>
      </c>
      <c r="C25" s="51">
        <v>0</v>
      </c>
      <c r="D25" s="51">
        <v>0</v>
      </c>
      <c r="E25" s="51">
        <v>0</v>
      </c>
      <c r="F25" s="51">
        <v>0</v>
      </c>
      <c r="G25" s="51">
        <v>0</v>
      </c>
      <c r="H25" s="51">
        <v>0</v>
      </c>
      <c r="I25" s="51">
        <v>0</v>
      </c>
      <c r="J25" s="51">
        <v>0</v>
      </c>
      <c r="K25" s="51">
        <v>0</v>
      </c>
      <c r="L25" s="51">
        <v>0</v>
      </c>
      <c r="M25" s="51">
        <v>0</v>
      </c>
      <c r="N25" s="51">
        <v>0</v>
      </c>
      <c r="O25" s="51">
        <v>0</v>
      </c>
      <c r="P25" s="51">
        <v>0</v>
      </c>
      <c r="Q25" s="51">
        <v>0</v>
      </c>
    </row>
    <row r="26" spans="1:17" x14ac:dyDescent="0.25">
      <c r="A26" s="53" t="s">
        <v>73</v>
      </c>
      <c r="B26" s="51">
        <v>0</v>
      </c>
      <c r="C26" s="51">
        <v>0</v>
      </c>
      <c r="D26" s="51">
        <v>0</v>
      </c>
      <c r="E26" s="51">
        <v>0</v>
      </c>
      <c r="F26" s="51">
        <v>0</v>
      </c>
      <c r="G26" s="51">
        <v>0</v>
      </c>
      <c r="H26" s="51">
        <v>0</v>
      </c>
      <c r="I26" s="51">
        <v>0</v>
      </c>
      <c r="J26" s="51">
        <v>0</v>
      </c>
      <c r="K26" s="51">
        <v>0</v>
      </c>
      <c r="L26" s="51">
        <v>0</v>
      </c>
      <c r="M26" s="51">
        <v>0</v>
      </c>
      <c r="N26" s="51">
        <v>0</v>
      </c>
      <c r="O26" s="51">
        <v>0</v>
      </c>
      <c r="P26" s="51">
        <v>0</v>
      </c>
      <c r="Q26" s="51">
        <v>0</v>
      </c>
    </row>
    <row r="27" spans="1:17" x14ac:dyDescent="0.25">
      <c r="A27" s="53" t="s">
        <v>72</v>
      </c>
      <c r="B27" s="51">
        <v>0</v>
      </c>
      <c r="C27" s="51">
        <v>0</v>
      </c>
      <c r="D27" s="51">
        <v>0</v>
      </c>
      <c r="E27" s="51">
        <v>0</v>
      </c>
      <c r="F27" s="51">
        <v>0</v>
      </c>
      <c r="G27" s="51">
        <v>0</v>
      </c>
      <c r="H27" s="51">
        <v>0</v>
      </c>
      <c r="I27" s="51">
        <v>0</v>
      </c>
      <c r="J27" s="51">
        <v>0</v>
      </c>
      <c r="K27" s="51">
        <v>0</v>
      </c>
      <c r="L27" s="51">
        <v>0</v>
      </c>
      <c r="M27" s="51">
        <v>0</v>
      </c>
      <c r="N27" s="51">
        <v>0</v>
      </c>
      <c r="O27" s="51">
        <v>0</v>
      </c>
      <c r="P27" s="51">
        <v>0</v>
      </c>
      <c r="Q27" s="51">
        <v>0</v>
      </c>
    </row>
    <row r="28" spans="1:17" x14ac:dyDescent="0.25">
      <c r="A28" s="53" t="s">
        <v>71</v>
      </c>
      <c r="B28" s="51">
        <v>0</v>
      </c>
      <c r="C28" s="51">
        <v>0</v>
      </c>
      <c r="D28" s="51">
        <v>0</v>
      </c>
      <c r="E28" s="51">
        <v>0</v>
      </c>
      <c r="F28" s="51">
        <v>0</v>
      </c>
      <c r="G28" s="51">
        <v>0</v>
      </c>
      <c r="H28" s="51">
        <v>0</v>
      </c>
      <c r="I28" s="51">
        <v>0</v>
      </c>
      <c r="J28" s="51">
        <v>0</v>
      </c>
      <c r="K28" s="51">
        <v>0</v>
      </c>
      <c r="L28" s="51">
        <v>0</v>
      </c>
      <c r="M28" s="51">
        <v>0</v>
      </c>
      <c r="N28" s="51">
        <v>0</v>
      </c>
      <c r="O28" s="51">
        <v>0</v>
      </c>
      <c r="P28" s="51">
        <v>0</v>
      </c>
      <c r="Q28" s="51">
        <v>0</v>
      </c>
    </row>
    <row r="29" spans="1:17" x14ac:dyDescent="0.25">
      <c r="A29" s="52" t="s">
        <v>22</v>
      </c>
      <c r="B29" s="51">
        <v>4.0835261406419168</v>
      </c>
      <c r="C29" s="51">
        <v>0</v>
      </c>
      <c r="D29" s="51">
        <v>0</v>
      </c>
      <c r="E29" s="51">
        <v>0</v>
      </c>
      <c r="F29" s="51">
        <v>0</v>
      </c>
      <c r="G29" s="51">
        <v>0</v>
      </c>
      <c r="H29" s="51">
        <v>0</v>
      </c>
      <c r="I29" s="51">
        <v>0</v>
      </c>
      <c r="J29" s="51">
        <v>0</v>
      </c>
      <c r="K29" s="51">
        <v>0</v>
      </c>
      <c r="L29" s="51">
        <v>0</v>
      </c>
      <c r="M29" s="51">
        <v>0</v>
      </c>
      <c r="N29" s="51">
        <v>0</v>
      </c>
      <c r="O29" s="51">
        <v>0</v>
      </c>
      <c r="P29" s="51">
        <v>0</v>
      </c>
      <c r="Q29" s="51">
        <v>0</v>
      </c>
    </row>
    <row r="30" spans="1:17" x14ac:dyDescent="0.25">
      <c r="A30" s="63" t="s">
        <v>21</v>
      </c>
      <c r="B30" s="62">
        <v>72.048858514411535</v>
      </c>
      <c r="C30" s="62">
        <v>93.308480000000003</v>
      </c>
      <c r="D30" s="62">
        <v>42.620350000000002</v>
      </c>
      <c r="E30" s="62">
        <v>63.803249999999998</v>
      </c>
      <c r="F30" s="62">
        <v>69.247290000000007</v>
      </c>
      <c r="G30" s="62">
        <v>65.875467913030121</v>
      </c>
      <c r="H30" s="62">
        <v>75.807649999999995</v>
      </c>
      <c r="I30" s="62">
        <v>91.335970000000003</v>
      </c>
      <c r="J30" s="62">
        <v>119.49005</v>
      </c>
      <c r="K30" s="62">
        <v>82.647989999999993</v>
      </c>
      <c r="L30" s="62">
        <v>92.94745839270648</v>
      </c>
      <c r="M30" s="62">
        <v>92.343787097074582</v>
      </c>
      <c r="N30" s="62">
        <v>96.648630698475742</v>
      </c>
      <c r="O30" s="62">
        <v>99.395350643328158</v>
      </c>
      <c r="P30" s="62">
        <v>111.85982995570292</v>
      </c>
      <c r="Q30" s="62">
        <v>114.2816436518529</v>
      </c>
    </row>
    <row r="32" spans="1:17" x14ac:dyDescent="0.25">
      <c r="A32" s="31" t="s">
        <v>63</v>
      </c>
      <c r="B32" s="70">
        <v>260.99220281071467</v>
      </c>
      <c r="C32" s="70">
        <v>190.18124477492401</v>
      </c>
      <c r="D32" s="70">
        <v>329.17962514809602</v>
      </c>
      <c r="E32" s="70">
        <v>309.94723206593994</v>
      </c>
      <c r="F32" s="70">
        <v>161.72795503472403</v>
      </c>
      <c r="G32" s="70">
        <v>194.15294605356894</v>
      </c>
      <c r="H32" s="70">
        <v>192.15802464289203</v>
      </c>
      <c r="I32" s="70">
        <v>181.256723440884</v>
      </c>
      <c r="J32" s="70">
        <v>191.360761500888</v>
      </c>
      <c r="K32" s="70">
        <v>138.35533960015201</v>
      </c>
      <c r="L32" s="70">
        <v>180.76026053764102</v>
      </c>
      <c r="M32" s="70">
        <v>185.15827370240856</v>
      </c>
      <c r="N32" s="70">
        <v>180.61296188252271</v>
      </c>
      <c r="O32" s="70">
        <v>195.41671640088367</v>
      </c>
      <c r="P32" s="70">
        <v>204.86061590173483</v>
      </c>
      <c r="Q32" s="70">
        <v>216.34999438690681</v>
      </c>
    </row>
    <row r="34" spans="1:17" x14ac:dyDescent="0.25">
      <c r="A34" s="184" t="s">
        <v>252</v>
      </c>
      <c r="B34" s="190">
        <f t="shared" ref="B34:Q34" si="2">IF(B$12=0,"",B$12/B$3*1000)</f>
        <v>91.132518175151375</v>
      </c>
      <c r="C34" s="190">
        <f t="shared" si="2"/>
        <v>80.081770398333745</v>
      </c>
      <c r="D34" s="190">
        <f t="shared" si="2"/>
        <v>86.097953234695623</v>
      </c>
      <c r="E34" s="190">
        <f t="shared" si="2"/>
        <v>85.240237083683766</v>
      </c>
      <c r="F34" s="190">
        <f t="shared" si="2"/>
        <v>58.203464657698774</v>
      </c>
      <c r="G34" s="190">
        <f t="shared" si="2"/>
        <v>54.27501703191507</v>
      </c>
      <c r="H34" s="190">
        <f t="shared" si="2"/>
        <v>49.234549992539918</v>
      </c>
      <c r="I34" s="190">
        <f t="shared" si="2"/>
        <v>47.25308783253265</v>
      </c>
      <c r="J34" s="190">
        <f t="shared" si="2"/>
        <v>48.508318429049609</v>
      </c>
      <c r="K34" s="190">
        <f t="shared" si="2"/>
        <v>48.30191470928839</v>
      </c>
      <c r="L34" s="190">
        <f t="shared" si="2"/>
        <v>46.274831053178396</v>
      </c>
      <c r="M34" s="190">
        <f t="shared" si="2"/>
        <v>42.951412460955964</v>
      </c>
      <c r="N34" s="190">
        <f t="shared" si="2"/>
        <v>42.444518133884856</v>
      </c>
      <c r="O34" s="190">
        <f t="shared" si="2"/>
        <v>45.309434250641537</v>
      </c>
      <c r="P34" s="190">
        <f t="shared" si="2"/>
        <v>44.073651773052632</v>
      </c>
      <c r="Q34" s="190">
        <f t="shared" si="2"/>
        <v>46.701109391104929</v>
      </c>
    </row>
    <row r="35" spans="1:17" x14ac:dyDescent="0.25">
      <c r="A35" s="286" t="s">
        <v>251</v>
      </c>
      <c r="B35" s="285">
        <f t="shared" ref="B35:Q35" si="3">IF(B$12=0,"",B$12/B$5*1000)</f>
        <v>48.932585295239036</v>
      </c>
      <c r="C35" s="285">
        <f t="shared" si="3"/>
        <v>47.607637012205814</v>
      </c>
      <c r="D35" s="285">
        <f t="shared" si="3"/>
        <v>47.418586452320817</v>
      </c>
      <c r="E35" s="285">
        <f t="shared" si="3"/>
        <v>48.119110070224139</v>
      </c>
      <c r="F35" s="285">
        <f t="shared" si="3"/>
        <v>47.508713487754633</v>
      </c>
      <c r="G35" s="285">
        <f t="shared" si="3"/>
        <v>47.652413996779607</v>
      </c>
      <c r="H35" s="285">
        <f t="shared" si="3"/>
        <v>46.438982760669298</v>
      </c>
      <c r="I35" s="285">
        <f t="shared" si="3"/>
        <v>44.790566283882455</v>
      </c>
      <c r="J35" s="285">
        <f t="shared" si="3"/>
        <v>43.11453439006231</v>
      </c>
      <c r="K35" s="285">
        <f t="shared" si="3"/>
        <v>43.123956949642299</v>
      </c>
      <c r="L35" s="285">
        <f t="shared" si="3"/>
        <v>43.539075377698843</v>
      </c>
      <c r="M35" s="285">
        <f t="shared" si="3"/>
        <v>43.511040518578575</v>
      </c>
      <c r="N35" s="285">
        <f t="shared" si="3"/>
        <v>43.342924239951714</v>
      </c>
      <c r="O35" s="285">
        <f t="shared" si="3"/>
        <v>42.971972583991906</v>
      </c>
      <c r="P35" s="285">
        <f t="shared" si="3"/>
        <v>40.902822001574236</v>
      </c>
      <c r="Q35" s="285">
        <f t="shared" si="3"/>
        <v>40.083621724563805</v>
      </c>
    </row>
    <row r="36" spans="1:17" x14ac:dyDescent="0.25">
      <c r="A36" s="286" t="s">
        <v>250</v>
      </c>
      <c r="B36" s="285">
        <f>IF(MAE_ued!B$5=0,"",MAE_ued!B$5/B$5*1000)</f>
        <v>19.246501885753514</v>
      </c>
      <c r="C36" s="285">
        <f>IF(MAE_ued!C$5=0,"",MAE_ued!C$5/C$5*1000)</f>
        <v>19.246501885753514</v>
      </c>
      <c r="D36" s="285">
        <f>IF(MAE_ued!D$5=0,"",MAE_ued!D$5/D$5*1000)</f>
        <v>19.246501885753517</v>
      </c>
      <c r="E36" s="285">
        <f>IF(MAE_ued!E$5=0,"",MAE_ued!E$5/E$5*1000)</f>
        <v>19.246501885753517</v>
      </c>
      <c r="F36" s="285">
        <f>IF(MAE_ued!F$5=0,"",MAE_ued!F$5/F$5*1000)</f>
        <v>19.246501885753514</v>
      </c>
      <c r="G36" s="285">
        <f>IF(MAE_ued!G$5=0,"",MAE_ued!G$5/G$5*1000)</f>
        <v>19.246501885753517</v>
      </c>
      <c r="H36" s="285">
        <f>IF(MAE_ued!H$5=0,"",MAE_ued!H$5/H$5*1000)</f>
        <v>19.246501885753514</v>
      </c>
      <c r="I36" s="285">
        <f>IF(MAE_ued!I$5=0,"",MAE_ued!I$5/I$5*1000)</f>
        <v>19.246501885753517</v>
      </c>
      <c r="J36" s="285">
        <f>IF(MAE_ued!J$5=0,"",MAE_ued!J$5/J$5*1000)</f>
        <v>19.246501885753517</v>
      </c>
      <c r="K36" s="285">
        <f>IF(MAE_ued!K$5=0,"",MAE_ued!K$5/K$5*1000)</f>
        <v>19.246501885753517</v>
      </c>
      <c r="L36" s="285">
        <f>IF(MAE_ued!L$5=0,"",MAE_ued!L$5/L$5*1000)</f>
        <v>19.246501885753517</v>
      </c>
      <c r="M36" s="285">
        <f>IF(MAE_ued!M$5=0,"",MAE_ued!M$5/M$5*1000)</f>
        <v>19.246501885753517</v>
      </c>
      <c r="N36" s="285">
        <f>IF(MAE_ued!N$5=0,"",MAE_ued!N$5/N$5*1000)</f>
        <v>19.246501885753517</v>
      </c>
      <c r="O36" s="285">
        <f>IF(MAE_ued!O$5=0,"",MAE_ued!O$5/O$5*1000)</f>
        <v>19.246501885753514</v>
      </c>
      <c r="P36" s="285">
        <f>IF(MAE_ued!P$5=0,"",MAE_ued!P$5/P$5*1000)</f>
        <v>19.246501885753517</v>
      </c>
      <c r="Q36" s="285">
        <f>IF(MAE_ued!Q$5=0,"",MAE_ued!Q$5/Q$5*1000)</f>
        <v>19.246501885753517</v>
      </c>
    </row>
    <row r="37" spans="1:17" x14ac:dyDescent="0.25">
      <c r="A37" s="284" t="s">
        <v>60</v>
      </c>
      <c r="B37" s="283">
        <f t="shared" ref="B37:Q37" si="4">IF(B$12=0,"",B$32/B$12)</f>
        <v>1.5118373749185563</v>
      </c>
      <c r="C37" s="283">
        <f t="shared" si="4"/>
        <v>1.1285582153428082</v>
      </c>
      <c r="D37" s="283">
        <f t="shared" si="4"/>
        <v>1.9081633472004262</v>
      </c>
      <c r="E37" s="283">
        <f t="shared" si="4"/>
        <v>1.6001861078543844</v>
      </c>
      <c r="F37" s="283">
        <f t="shared" si="4"/>
        <v>1.1527656963919326</v>
      </c>
      <c r="G37" s="283">
        <f t="shared" si="4"/>
        <v>1.2823497188030109</v>
      </c>
      <c r="H37" s="283">
        <f t="shared" si="4"/>
        <v>1.1905263501633958</v>
      </c>
      <c r="I37" s="283">
        <f t="shared" si="4"/>
        <v>1.0316993649116153</v>
      </c>
      <c r="J37" s="283">
        <f t="shared" si="4"/>
        <v>0.92855430696811836</v>
      </c>
      <c r="K37" s="283">
        <f t="shared" si="4"/>
        <v>0.94968679803815381</v>
      </c>
      <c r="L37" s="283">
        <f t="shared" si="4"/>
        <v>1.0238068746403888</v>
      </c>
      <c r="M37" s="283">
        <f t="shared" si="4"/>
        <v>1.039618472955508</v>
      </c>
      <c r="N37" s="283">
        <f t="shared" si="4"/>
        <v>1.0136549808400248</v>
      </c>
      <c r="O37" s="283">
        <f t="shared" si="4"/>
        <v>1.045975200552304</v>
      </c>
      <c r="P37" s="283">
        <f t="shared" si="4"/>
        <v>1.0171048855778613</v>
      </c>
      <c r="Q37" s="283">
        <f t="shared" si="4"/>
        <v>1.0298100568385704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>
    <tabColor theme="6" tint="0.59999389629810485"/>
    <pageSetUpPr fitToPage="1"/>
  </sheetPr>
  <dimension ref="A1:Q82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17" width="9.7109375" style="14" customWidth="1"/>
    <col min="18" max="16384" width="9.140625" style="13"/>
  </cols>
  <sheetData>
    <row r="1" spans="1:17" ht="12.75" x14ac:dyDescent="0.25">
      <c r="A1" s="12" t="s">
        <v>384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3" spans="1:17" ht="12.75" x14ac:dyDescent="0.25">
      <c r="A3" s="98" t="str">
        <f>FBT_fec!$A$3</f>
        <v>Detailed split of energy consumption (ktoe)</v>
      </c>
      <c r="B3" s="197"/>
      <c r="C3" s="197"/>
      <c r="D3" s="197"/>
      <c r="E3" s="197"/>
      <c r="F3" s="197"/>
      <c r="G3" s="197"/>
      <c r="H3" s="197"/>
      <c r="I3" s="197"/>
      <c r="J3" s="197"/>
      <c r="K3" s="197"/>
      <c r="L3" s="197"/>
      <c r="M3" s="197"/>
      <c r="N3" s="197"/>
      <c r="O3" s="197"/>
      <c r="P3" s="197"/>
      <c r="Q3" s="197"/>
    </row>
    <row r="5" spans="1:17" ht="12.75" x14ac:dyDescent="0.25">
      <c r="A5" s="97" t="s">
        <v>6</v>
      </c>
      <c r="B5" s="96">
        <v>172.63245845127653</v>
      </c>
      <c r="C5" s="96">
        <v>168.517</v>
      </c>
      <c r="D5" s="96">
        <v>172.51123999999999</v>
      </c>
      <c r="E5" s="96">
        <v>193.69448999999997</v>
      </c>
      <c r="F5" s="96">
        <v>140.29560000000001</v>
      </c>
      <c r="G5" s="96">
        <v>151.40405398520923</v>
      </c>
      <c r="H5" s="96">
        <v>161.40593999999999</v>
      </c>
      <c r="I5" s="96">
        <v>175.68754000000001</v>
      </c>
      <c r="J5" s="96">
        <v>206.08461999999997</v>
      </c>
      <c r="K5" s="96">
        <v>145.68522999999999</v>
      </c>
      <c r="L5" s="96">
        <v>176.55699040029685</v>
      </c>
      <c r="M5" s="96">
        <v>178.10213892797259</v>
      </c>
      <c r="N5" s="96">
        <v>178.17991850920237</v>
      </c>
      <c r="O5" s="96">
        <v>186.82729408660765</v>
      </c>
      <c r="P5" s="96">
        <v>201.41542805130138</v>
      </c>
      <c r="Q5" s="96">
        <v>210.08728061083707</v>
      </c>
    </row>
    <row r="6" spans="1:17" x14ac:dyDescent="0.25">
      <c r="A6" s="132" t="s">
        <v>83</v>
      </c>
      <c r="B6" s="160">
        <v>0.70192714578223103</v>
      </c>
      <c r="C6" s="160">
        <v>0.68519360661928608</v>
      </c>
      <c r="D6" s="160">
        <v>0.70143426905276762</v>
      </c>
      <c r="E6" s="160">
        <v>0.7875658015831235</v>
      </c>
      <c r="F6" s="160">
        <v>0.57044481065303032</v>
      </c>
      <c r="G6" s="160">
        <v>0.6156120142591347</v>
      </c>
      <c r="H6" s="160">
        <v>0.65627988961574257</v>
      </c>
      <c r="I6" s="160">
        <v>0.71434917053276581</v>
      </c>
      <c r="J6" s="160">
        <v>0.83794432636805216</v>
      </c>
      <c r="K6" s="160">
        <v>0.59235915768059144</v>
      </c>
      <c r="L6" s="160">
        <v>0.71788437383899584</v>
      </c>
      <c r="M6" s="160">
        <v>0.72416697970333366</v>
      </c>
      <c r="N6" s="160">
        <v>0.72448323308895157</v>
      </c>
      <c r="O6" s="160">
        <v>0.75964364099838411</v>
      </c>
      <c r="P6" s="160">
        <v>0.81895929535440648</v>
      </c>
      <c r="Q6" s="160">
        <v>0.85421922717931997</v>
      </c>
    </row>
    <row r="7" spans="1:17" x14ac:dyDescent="0.25">
      <c r="A7" s="76" t="s">
        <v>82</v>
      </c>
      <c r="B7" s="159">
        <v>2.3986412091116147</v>
      </c>
      <c r="C7" s="159">
        <v>2.3414589832186508</v>
      </c>
      <c r="D7" s="159">
        <v>2.3969569396807957</v>
      </c>
      <c r="E7" s="159">
        <v>2.6912875473124673</v>
      </c>
      <c r="F7" s="159">
        <v>1.9493368201786798</v>
      </c>
      <c r="G7" s="159">
        <v>2.103683202877987</v>
      </c>
      <c r="H7" s="159">
        <v>2.2426543800201197</v>
      </c>
      <c r="I7" s="159">
        <v>2.4410900311101318</v>
      </c>
      <c r="J7" s="159">
        <v>2.8634421737996876</v>
      </c>
      <c r="K7" s="159">
        <v>2.0242230190768606</v>
      </c>
      <c r="L7" s="159">
        <v>2.4531706072551973</v>
      </c>
      <c r="M7" s="159">
        <v>2.4746396691334258</v>
      </c>
      <c r="N7" s="159">
        <v>2.4757203773063789</v>
      </c>
      <c r="O7" s="159">
        <v>2.5958713129804125</v>
      </c>
      <c r="P7" s="159">
        <v>2.7985660993819583</v>
      </c>
      <c r="Q7" s="159">
        <v>2.9190571304154593</v>
      </c>
    </row>
    <row r="8" spans="1:17" x14ac:dyDescent="0.25">
      <c r="A8" s="76" t="s">
        <v>81</v>
      </c>
      <c r="B8" s="159">
        <v>3.9068314876266239</v>
      </c>
      <c r="C8" s="159">
        <v>3.8136948735291991</v>
      </c>
      <c r="D8" s="159">
        <v>3.9040882024612666</v>
      </c>
      <c r="E8" s="159">
        <v>4.3834846546274413</v>
      </c>
      <c r="F8" s="159">
        <v>3.1750186064237029</v>
      </c>
      <c r="G8" s="159">
        <v>3.4264131483169682</v>
      </c>
      <c r="H8" s="159">
        <v>3.6527650381573458</v>
      </c>
      <c r="I8" s="159">
        <v>3.9759707960677924</v>
      </c>
      <c r="J8" s="159">
        <v>4.6638847048500329</v>
      </c>
      <c r="K8" s="159">
        <v>3.2969908958735461</v>
      </c>
      <c r="L8" s="159">
        <v>3.995647259180712</v>
      </c>
      <c r="M8" s="159">
        <v>4.0306153930712876</v>
      </c>
      <c r="N8" s="159">
        <v>4.0323756166107607</v>
      </c>
      <c r="O8" s="159">
        <v>4.2280736880755505</v>
      </c>
      <c r="P8" s="159">
        <v>4.5582165918508952</v>
      </c>
      <c r="Q8" s="159">
        <v>4.7544685999586962</v>
      </c>
    </row>
    <row r="9" spans="1:17" x14ac:dyDescent="0.25">
      <c r="A9" s="76" t="s">
        <v>80</v>
      </c>
      <c r="B9" s="159">
        <v>0.89045093059660618</v>
      </c>
      <c r="C9" s="159">
        <v>0.86922309290810362</v>
      </c>
      <c r="D9" s="159">
        <v>0.88982567690032555</v>
      </c>
      <c r="E9" s="159">
        <v>0.99909043999749425</v>
      </c>
      <c r="F9" s="159">
        <v>0.72365503393365749</v>
      </c>
      <c r="G9" s="159">
        <v>0.78095325743900657</v>
      </c>
      <c r="H9" s="159">
        <v>0.83254372188289483</v>
      </c>
      <c r="I9" s="159">
        <v>0.90620926615247244</v>
      </c>
      <c r="J9" s="159">
        <v>1.062999642749344</v>
      </c>
      <c r="K9" s="159">
        <v>0.75145514228017629</v>
      </c>
      <c r="L9" s="159">
        <v>0.91069395532968411</v>
      </c>
      <c r="M9" s="159">
        <v>0.91866394519556538</v>
      </c>
      <c r="N9" s="159">
        <v>0.91906513800199829</v>
      </c>
      <c r="O9" s="159">
        <v>0.9636689378852753</v>
      </c>
      <c r="P9" s="159">
        <v>1.0389156069130225</v>
      </c>
      <c r="Q9" s="159">
        <v>1.0836456608722234</v>
      </c>
    </row>
    <row r="10" spans="1:17" x14ac:dyDescent="0.25">
      <c r="A10" s="129" t="s">
        <v>79</v>
      </c>
      <c r="B10" s="158">
        <v>1.078974715410983</v>
      </c>
      <c r="C10" s="158">
        <v>1.0532525791969227</v>
      </c>
      <c r="D10" s="158">
        <v>1.0782170847478849</v>
      </c>
      <c r="E10" s="158">
        <v>1.2106150784118666</v>
      </c>
      <c r="F10" s="158">
        <v>0.87686525721428576</v>
      </c>
      <c r="G10" s="158">
        <v>0.94629450061887965</v>
      </c>
      <c r="H10" s="158">
        <v>1.0088075541500487</v>
      </c>
      <c r="I10" s="158">
        <v>1.0980693617721808</v>
      </c>
      <c r="J10" s="158">
        <v>1.2880549591306378</v>
      </c>
      <c r="K10" s="158">
        <v>0.91055112687976258</v>
      </c>
      <c r="L10" s="158">
        <v>1.1035035368203743</v>
      </c>
      <c r="M10" s="158">
        <v>1.1131609106877987</v>
      </c>
      <c r="N10" s="158">
        <v>1.1136470429150465</v>
      </c>
      <c r="O10" s="158">
        <v>1.1676942347721684</v>
      </c>
      <c r="P10" s="158">
        <v>1.2588719184716402</v>
      </c>
      <c r="Q10" s="158">
        <v>1.3130720945651291</v>
      </c>
    </row>
    <row r="11" spans="1:17" x14ac:dyDescent="0.25">
      <c r="A11" s="92" t="s">
        <v>125</v>
      </c>
      <c r="B11" s="91">
        <v>0.2157949430821966</v>
      </c>
      <c r="C11" s="91">
        <v>0.21065051583938454</v>
      </c>
      <c r="D11" s="91">
        <v>0.215643416949577</v>
      </c>
      <c r="E11" s="91">
        <v>0.24212301568237332</v>
      </c>
      <c r="F11" s="91">
        <v>0.17537305144285717</v>
      </c>
      <c r="G11" s="91">
        <v>0.18925890012377594</v>
      </c>
      <c r="H11" s="91">
        <v>0</v>
      </c>
      <c r="I11" s="91">
        <v>0.21961387235443613</v>
      </c>
      <c r="J11" s="91">
        <v>0</v>
      </c>
      <c r="K11" s="91">
        <v>0.18211022537595251</v>
      </c>
      <c r="L11" s="91">
        <v>0.22070070736407482</v>
      </c>
      <c r="M11" s="91">
        <v>0.22263218213755975</v>
      </c>
      <c r="N11" s="91">
        <v>0.22272940858300935</v>
      </c>
      <c r="O11" s="91">
        <v>0.23353884695443364</v>
      </c>
      <c r="P11" s="91">
        <v>0.25177438369432803</v>
      </c>
      <c r="Q11" s="91">
        <v>0.26261441891302578</v>
      </c>
    </row>
    <row r="12" spans="1:17" x14ac:dyDescent="0.25">
      <c r="A12" s="92" t="s">
        <v>26</v>
      </c>
      <c r="B12" s="91">
        <v>0.3236924146232949</v>
      </c>
      <c r="C12" s="91">
        <v>0.31597577375907682</v>
      </c>
      <c r="D12" s="91">
        <v>0.32346512542436545</v>
      </c>
      <c r="E12" s="91">
        <v>0.36318452352355995</v>
      </c>
      <c r="F12" s="91">
        <v>0.26305957716428574</v>
      </c>
      <c r="G12" s="91">
        <v>0.28388835018566388</v>
      </c>
      <c r="H12" s="91">
        <v>0.30264226624501461</v>
      </c>
      <c r="I12" s="91">
        <v>0.32942080853165417</v>
      </c>
      <c r="J12" s="91">
        <v>0.38641648773919135</v>
      </c>
      <c r="K12" s="91">
        <v>0.27316533806392873</v>
      </c>
      <c r="L12" s="91">
        <v>0.3310510610461122</v>
      </c>
      <c r="M12" s="91">
        <v>0.33394827320633957</v>
      </c>
      <c r="N12" s="91">
        <v>0.33409411287451402</v>
      </c>
      <c r="O12" s="91">
        <v>0.35030827043165041</v>
      </c>
      <c r="P12" s="91">
        <v>0.37766157554149205</v>
      </c>
      <c r="Q12" s="91">
        <v>0.39392162836953865</v>
      </c>
    </row>
    <row r="13" spans="1:17" x14ac:dyDescent="0.25">
      <c r="A13" s="92" t="s">
        <v>126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2" t="s">
        <v>21</v>
      </c>
      <c r="B14" s="157">
        <v>0.5394873577054915</v>
      </c>
      <c r="C14" s="157">
        <v>0.52662628959846136</v>
      </c>
      <c r="D14" s="157">
        <v>0.53910854237394246</v>
      </c>
      <c r="E14" s="157">
        <v>0.60530753920593328</v>
      </c>
      <c r="F14" s="157">
        <v>0.43843262860714283</v>
      </c>
      <c r="G14" s="157">
        <v>0.47314725030943988</v>
      </c>
      <c r="H14" s="157">
        <v>0.70616528790503419</v>
      </c>
      <c r="I14" s="157">
        <v>0.54903468088609042</v>
      </c>
      <c r="J14" s="157">
        <v>0.90163847139144648</v>
      </c>
      <c r="K14" s="157">
        <v>0.45527556343988129</v>
      </c>
      <c r="L14" s="157">
        <v>0.55175176841018714</v>
      </c>
      <c r="M14" s="157">
        <v>0.55658045534389933</v>
      </c>
      <c r="N14" s="157">
        <v>0.55682352145752323</v>
      </c>
      <c r="O14" s="157">
        <v>0.58384711738608419</v>
      </c>
      <c r="P14" s="157">
        <v>0.62943595923582008</v>
      </c>
      <c r="Q14" s="157">
        <v>0.65653604728256454</v>
      </c>
    </row>
    <row r="15" spans="1:17" x14ac:dyDescent="0.25">
      <c r="A15" s="156" t="s">
        <v>295</v>
      </c>
      <c r="B15" s="204">
        <v>35.097715402550236</v>
      </c>
      <c r="C15" s="204">
        <v>34.261006067760263</v>
      </c>
      <c r="D15" s="204">
        <v>35.073070612441761</v>
      </c>
      <c r="E15" s="204">
        <v>39.379813889291462</v>
      </c>
      <c r="F15" s="204">
        <v>28.523344249423307</v>
      </c>
      <c r="G15" s="204">
        <v>30.781791820829685</v>
      </c>
      <c r="H15" s="204">
        <v>32.815264274301988</v>
      </c>
      <c r="I15" s="204">
        <v>35.7188406746493</v>
      </c>
      <c r="J15" s="204">
        <v>41.898837602687365</v>
      </c>
      <c r="K15" s="204">
        <v>29.619104001454158</v>
      </c>
      <c r="L15" s="204">
        <v>35.895607679997042</v>
      </c>
      <c r="M15" s="204">
        <v>36.2097501290217</v>
      </c>
      <c r="N15" s="204">
        <v>36.22556341020082</v>
      </c>
      <c r="O15" s="204">
        <v>37.983651835271793</v>
      </c>
      <c r="P15" s="204">
        <v>40.949549319096405</v>
      </c>
      <c r="Q15" s="204">
        <v>42.712614132503802</v>
      </c>
    </row>
    <row r="16" spans="1:17" x14ac:dyDescent="0.25">
      <c r="A16" s="152" t="s">
        <v>301</v>
      </c>
      <c r="B16" s="264">
        <v>35.097715402550236</v>
      </c>
      <c r="C16" s="264">
        <v>34.261006067760263</v>
      </c>
      <c r="D16" s="264">
        <v>35.073070612441761</v>
      </c>
      <c r="E16" s="264">
        <v>39.379813889291462</v>
      </c>
      <c r="F16" s="264">
        <v>28.523344249423307</v>
      </c>
      <c r="G16" s="264">
        <v>30.781791820829685</v>
      </c>
      <c r="H16" s="264">
        <v>32.815264274301988</v>
      </c>
      <c r="I16" s="264">
        <v>35.7188406746493</v>
      </c>
      <c r="J16" s="264">
        <v>41.898837602687365</v>
      </c>
      <c r="K16" s="264">
        <v>29.619104001454158</v>
      </c>
      <c r="L16" s="264">
        <v>35.895607679997042</v>
      </c>
      <c r="M16" s="264">
        <v>36.2097501290217</v>
      </c>
      <c r="N16" s="264">
        <v>36.22556341020082</v>
      </c>
      <c r="O16" s="264">
        <v>37.983651835271793</v>
      </c>
      <c r="P16" s="264">
        <v>40.949549319096405</v>
      </c>
      <c r="Q16" s="264">
        <v>42.712614132503802</v>
      </c>
    </row>
    <row r="17" spans="1:17" x14ac:dyDescent="0.25">
      <c r="A17" s="154" t="s">
        <v>33</v>
      </c>
      <c r="B17" s="83">
        <v>7.0835242738165922</v>
      </c>
      <c r="C17" s="83">
        <v>4.9918301562175529</v>
      </c>
      <c r="D17" s="83">
        <v>0</v>
      </c>
      <c r="E17" s="83">
        <v>0</v>
      </c>
      <c r="F17" s="83">
        <v>1.6022418716021867</v>
      </c>
      <c r="G17" s="83">
        <v>0.53935426698470312</v>
      </c>
      <c r="H17" s="83">
        <v>0</v>
      </c>
      <c r="I17" s="83">
        <v>6.9334050101057462E-2</v>
      </c>
      <c r="J17" s="83">
        <v>0</v>
      </c>
      <c r="K17" s="83">
        <v>0</v>
      </c>
      <c r="L17" s="83">
        <v>0</v>
      </c>
      <c r="M17" s="83">
        <v>0</v>
      </c>
      <c r="N17" s="83">
        <v>0</v>
      </c>
      <c r="O17" s="83">
        <v>0</v>
      </c>
      <c r="P17" s="83">
        <v>0</v>
      </c>
      <c r="Q17" s="83">
        <v>0</v>
      </c>
    </row>
    <row r="18" spans="1:17" x14ac:dyDescent="0.25">
      <c r="A18" s="154" t="s">
        <v>30</v>
      </c>
      <c r="B18" s="83">
        <v>0</v>
      </c>
      <c r="C18" s="83">
        <v>0</v>
      </c>
      <c r="D18" s="83">
        <v>0</v>
      </c>
      <c r="E18" s="83">
        <v>0.45581792205781774</v>
      </c>
      <c r="F18" s="83">
        <v>0</v>
      </c>
      <c r="G18" s="83">
        <v>0.50265113137061102</v>
      </c>
      <c r="H18" s="83">
        <v>0.54341859404577086</v>
      </c>
      <c r="I18" s="83">
        <v>0</v>
      </c>
      <c r="J18" s="83">
        <v>0.7379669927280903</v>
      </c>
      <c r="K18" s="83">
        <v>0.73205283322698134</v>
      </c>
      <c r="L18" s="83">
        <v>0</v>
      </c>
      <c r="M18" s="83">
        <v>0.63778267599209104</v>
      </c>
      <c r="N18" s="83">
        <v>1.3399162229973471</v>
      </c>
      <c r="O18" s="83">
        <v>1.2714819512518292</v>
      </c>
      <c r="P18" s="83">
        <v>0.66293082970065831</v>
      </c>
      <c r="Q18" s="83">
        <v>0.65113672872738038</v>
      </c>
    </row>
    <row r="19" spans="1:17" x14ac:dyDescent="0.25">
      <c r="A19" s="154" t="s">
        <v>125</v>
      </c>
      <c r="B19" s="83">
        <v>0.77872431617441307</v>
      </c>
      <c r="C19" s="83">
        <v>0.49183257479602094</v>
      </c>
      <c r="D19" s="83">
        <v>0.2575991619693066</v>
      </c>
      <c r="E19" s="83">
        <v>1.1137038393220948</v>
      </c>
      <c r="F19" s="83">
        <v>0.4385737316407291</v>
      </c>
      <c r="G19" s="83">
        <v>0.38275607757653235</v>
      </c>
      <c r="H19" s="83">
        <v>0</v>
      </c>
      <c r="I19" s="83">
        <v>0.45750939556905329</v>
      </c>
      <c r="J19" s="83">
        <v>0</v>
      </c>
      <c r="K19" s="83">
        <v>0.53007333573564097</v>
      </c>
      <c r="L19" s="83">
        <v>0.46477666019693725</v>
      </c>
      <c r="M19" s="83">
        <v>0.45289765057661263</v>
      </c>
      <c r="N19" s="83">
        <v>0.45210044308254277</v>
      </c>
      <c r="O19" s="83">
        <v>0.42782521105365257</v>
      </c>
      <c r="P19" s="83">
        <v>0.44346515373014672</v>
      </c>
      <c r="Q19" s="83">
        <v>0.42385101717217161</v>
      </c>
    </row>
    <row r="20" spans="1:17" x14ac:dyDescent="0.25">
      <c r="A20" s="154" t="s">
        <v>29</v>
      </c>
      <c r="B20" s="83">
        <v>0</v>
      </c>
      <c r="C20" s="83">
        <v>0</v>
      </c>
      <c r="D20" s="83">
        <v>0</v>
      </c>
      <c r="E20" s="83">
        <v>0</v>
      </c>
      <c r="F20" s="83">
        <v>0</v>
      </c>
      <c r="G20" s="83">
        <v>0</v>
      </c>
      <c r="H20" s="83">
        <v>0</v>
      </c>
      <c r="I20" s="83">
        <v>0</v>
      </c>
      <c r="J20" s="83">
        <v>0</v>
      </c>
      <c r="K20" s="83">
        <v>0</v>
      </c>
      <c r="L20" s="83">
        <v>0</v>
      </c>
      <c r="M20" s="83">
        <v>0</v>
      </c>
      <c r="N20" s="83">
        <v>0</v>
      </c>
      <c r="O20" s="83">
        <v>0</v>
      </c>
      <c r="P20" s="83">
        <v>0</v>
      </c>
      <c r="Q20" s="83">
        <v>0</v>
      </c>
    </row>
    <row r="21" spans="1:17" x14ac:dyDescent="0.25">
      <c r="A21" s="154" t="s">
        <v>26</v>
      </c>
      <c r="B21" s="83">
        <v>27.235466812559228</v>
      </c>
      <c r="C21" s="83">
        <v>28.777343336746689</v>
      </c>
      <c r="D21" s="83">
        <v>34.815471450472451</v>
      </c>
      <c r="E21" s="83">
        <v>37.810292127911552</v>
      </c>
      <c r="F21" s="83">
        <v>26.482528646180391</v>
      </c>
      <c r="G21" s="83">
        <v>29.35703034489784</v>
      </c>
      <c r="H21" s="83">
        <v>32.27184568025622</v>
      </c>
      <c r="I21" s="83">
        <v>35.19199722897919</v>
      </c>
      <c r="J21" s="83">
        <v>41.160870609959275</v>
      </c>
      <c r="K21" s="83">
        <v>28.356977832491534</v>
      </c>
      <c r="L21" s="83">
        <v>35.430831019800102</v>
      </c>
      <c r="M21" s="83">
        <v>35.119069802452998</v>
      </c>
      <c r="N21" s="83">
        <v>34.433546744120932</v>
      </c>
      <c r="O21" s="83">
        <v>36.284344672966313</v>
      </c>
      <c r="P21" s="83">
        <v>39.843153335665598</v>
      </c>
      <c r="Q21" s="83">
        <v>41.637626386604246</v>
      </c>
    </row>
    <row r="22" spans="1:17" x14ac:dyDescent="0.25">
      <c r="A22" s="152" t="s">
        <v>300</v>
      </c>
      <c r="B22" s="264">
        <v>0</v>
      </c>
      <c r="C22" s="264">
        <v>0</v>
      </c>
      <c r="D22" s="264">
        <v>0</v>
      </c>
      <c r="E22" s="264">
        <v>0</v>
      </c>
      <c r="F22" s="264">
        <v>0</v>
      </c>
      <c r="G22" s="264">
        <v>0</v>
      </c>
      <c r="H22" s="264">
        <v>0</v>
      </c>
      <c r="I22" s="264">
        <v>0</v>
      </c>
      <c r="J22" s="264">
        <v>0</v>
      </c>
      <c r="K22" s="264">
        <v>0</v>
      </c>
      <c r="L22" s="264">
        <v>0</v>
      </c>
      <c r="M22" s="264">
        <v>0</v>
      </c>
      <c r="N22" s="264">
        <v>0</v>
      </c>
      <c r="O22" s="264">
        <v>0</v>
      </c>
      <c r="P22" s="264">
        <v>0</v>
      </c>
      <c r="Q22" s="264">
        <v>0</v>
      </c>
    </row>
    <row r="23" spans="1:17" x14ac:dyDescent="0.25">
      <c r="A23" s="156" t="s">
        <v>294</v>
      </c>
      <c r="B23" s="204">
        <v>17.047461766952971</v>
      </c>
      <c r="C23" s="204">
        <v>16.641060090054989</v>
      </c>
      <c r="D23" s="204">
        <v>17.035491440328855</v>
      </c>
      <c r="E23" s="204">
        <v>19.127338174798712</v>
      </c>
      <c r="F23" s="204">
        <v>13.854195778291322</v>
      </c>
      <c r="G23" s="204">
        <v>14.951156027260135</v>
      </c>
      <c r="H23" s="204">
        <v>15.938842647518111</v>
      </c>
      <c r="I23" s="204">
        <v>17.349151184829658</v>
      </c>
      <c r="J23" s="204">
        <v>20.350863978448153</v>
      </c>
      <c r="K23" s="204">
        <v>14.38642194356345</v>
      </c>
      <c r="L23" s="204">
        <v>17.435009444569989</v>
      </c>
      <c r="M23" s="204">
        <v>17.58759291981054</v>
      </c>
      <c r="N23" s="204">
        <v>17.595273656383259</v>
      </c>
      <c r="O23" s="204">
        <v>18.449202319989155</v>
      </c>
      <c r="P23" s="204">
        <v>19.889781097846825</v>
      </c>
      <c r="Q23" s="204">
        <v>20.746126864358988</v>
      </c>
    </row>
    <row r="24" spans="1:17" x14ac:dyDescent="0.25">
      <c r="A24" s="152" t="s">
        <v>299</v>
      </c>
      <c r="B24" s="151">
        <v>12.785596325214728</v>
      </c>
      <c r="C24" s="151">
        <v>12.480795067541241</v>
      </c>
      <c r="D24" s="151">
        <v>12.776618580246639</v>
      </c>
      <c r="E24" s="151">
        <v>14.345503631099033</v>
      </c>
      <c r="F24" s="151">
        <v>10.390646833718492</v>
      </c>
      <c r="G24" s="151">
        <v>11.213367020445101</v>
      </c>
      <c r="H24" s="151">
        <v>11.954131985638584</v>
      </c>
      <c r="I24" s="151">
        <v>13.011863388622244</v>
      </c>
      <c r="J24" s="151">
        <v>15.263147983836115</v>
      </c>
      <c r="K24" s="151">
        <v>10.789816457672588</v>
      </c>
      <c r="L24" s="151">
        <v>13.076257083427492</v>
      </c>
      <c r="M24" s="151">
        <v>13.190694689857906</v>
      </c>
      <c r="N24" s="151">
        <v>13.196455242287444</v>
      </c>
      <c r="O24" s="151">
        <v>13.836901739991866</v>
      </c>
      <c r="P24" s="151">
        <v>14.917335823385118</v>
      </c>
      <c r="Q24" s="151">
        <v>15.559595148269242</v>
      </c>
    </row>
    <row r="25" spans="1:17" x14ac:dyDescent="0.25">
      <c r="A25" s="152" t="s">
        <v>298</v>
      </c>
      <c r="B25" s="151">
        <v>4.2618654417382427</v>
      </c>
      <c r="C25" s="151">
        <v>4.1602650225137472</v>
      </c>
      <c r="D25" s="151">
        <v>4.2588728600822137</v>
      </c>
      <c r="E25" s="151">
        <v>4.7818345436996781</v>
      </c>
      <c r="F25" s="151">
        <v>3.4635489445728305</v>
      </c>
      <c r="G25" s="151">
        <v>3.7377890068150337</v>
      </c>
      <c r="H25" s="151">
        <v>3.9847106618795278</v>
      </c>
      <c r="I25" s="151">
        <v>4.3372877962074146</v>
      </c>
      <c r="J25" s="151">
        <v>5.0877159946120383</v>
      </c>
      <c r="K25" s="151">
        <v>3.5966054858908625</v>
      </c>
      <c r="L25" s="151">
        <v>4.3587523611424972</v>
      </c>
      <c r="M25" s="151">
        <v>4.3968982299526349</v>
      </c>
      <c r="N25" s="151">
        <v>4.3988184140958149</v>
      </c>
      <c r="O25" s="151">
        <v>4.6123005799972887</v>
      </c>
      <c r="P25" s="151">
        <v>4.9724452744617063</v>
      </c>
      <c r="Q25" s="151">
        <v>5.1865317160897471</v>
      </c>
    </row>
    <row r="26" spans="1:17" x14ac:dyDescent="0.25">
      <c r="A26" s="156" t="s">
        <v>293</v>
      </c>
      <c r="B26" s="204">
        <v>50.139593432214625</v>
      </c>
      <c r="C26" s="204">
        <v>48.94429438251467</v>
      </c>
      <c r="D26" s="204">
        <v>50.104386589202505</v>
      </c>
      <c r="E26" s="204">
        <v>56.256876984702096</v>
      </c>
      <c r="F26" s="204">
        <v>40.747634642033304</v>
      </c>
      <c r="G26" s="204">
        <v>43.97398831547099</v>
      </c>
      <c r="H26" s="204">
        <v>46.878948963288558</v>
      </c>
      <c r="I26" s="204">
        <v>51.026915249498991</v>
      </c>
      <c r="J26" s="204">
        <v>59.855482289553379</v>
      </c>
      <c r="K26" s="204">
        <v>42.31300571636308</v>
      </c>
      <c r="L26" s="204">
        <v>51.279439542852906</v>
      </c>
      <c r="M26" s="204">
        <v>51.728214470031006</v>
      </c>
      <c r="N26" s="204">
        <v>51.750804871715459</v>
      </c>
      <c r="O26" s="204">
        <v>54.262359764673974</v>
      </c>
      <c r="P26" s="204">
        <v>58.499356170137702</v>
      </c>
      <c r="Q26" s="204">
        <v>61.018020189291128</v>
      </c>
    </row>
    <row r="27" spans="1:17" x14ac:dyDescent="0.25">
      <c r="A27" s="152" t="s">
        <v>297</v>
      </c>
      <c r="B27" s="264">
        <v>47.600106074509114</v>
      </c>
      <c r="C27" s="264">
        <v>24.417668092916202</v>
      </c>
      <c r="D27" s="264">
        <v>49.565278046828567</v>
      </c>
      <c r="E27" s="264">
        <v>55.651569445496158</v>
      </c>
      <c r="F27" s="264">
        <v>25.309202013426177</v>
      </c>
      <c r="G27" s="264">
        <v>36.500841065161552</v>
      </c>
      <c r="H27" s="264">
        <v>33.57630669704357</v>
      </c>
      <c r="I27" s="264">
        <v>25.477880568612868</v>
      </c>
      <c r="J27" s="264">
        <v>20.469065801814203</v>
      </c>
      <c r="K27" s="264">
        <v>14.857730152923196</v>
      </c>
      <c r="L27" s="264">
        <v>25.727687774442707</v>
      </c>
      <c r="M27" s="264">
        <v>26.171634014687083</v>
      </c>
      <c r="N27" s="264">
        <v>23.1939813502579</v>
      </c>
      <c r="O27" s="264">
        <v>27.678512647287871</v>
      </c>
      <c r="P27" s="264">
        <v>26.869920210901913</v>
      </c>
      <c r="Q27" s="264">
        <v>29.361484142008571</v>
      </c>
    </row>
    <row r="28" spans="1:17" x14ac:dyDescent="0.25">
      <c r="A28" s="154" t="s">
        <v>33</v>
      </c>
      <c r="B28" s="83">
        <v>9.6067935746760966</v>
      </c>
      <c r="C28" s="83">
        <v>3.5576553615986235</v>
      </c>
      <c r="D28" s="83">
        <v>0</v>
      </c>
      <c r="E28" s="83">
        <v>0</v>
      </c>
      <c r="F28" s="83">
        <v>1.421693853572926</v>
      </c>
      <c r="G28" s="83">
        <v>0.63956265092090803</v>
      </c>
      <c r="H28" s="83">
        <v>0</v>
      </c>
      <c r="I28" s="83">
        <v>4.945526266944851E-2</v>
      </c>
      <c r="J28" s="83">
        <v>0</v>
      </c>
      <c r="K28" s="83">
        <v>0</v>
      </c>
      <c r="L28" s="83">
        <v>0</v>
      </c>
      <c r="M28" s="83">
        <v>0</v>
      </c>
      <c r="N28" s="83">
        <v>0</v>
      </c>
      <c r="O28" s="83">
        <v>0</v>
      </c>
      <c r="P28" s="83">
        <v>0</v>
      </c>
      <c r="Q28" s="83">
        <v>0</v>
      </c>
    </row>
    <row r="29" spans="1:17" x14ac:dyDescent="0.25">
      <c r="A29" s="154" t="s">
        <v>30</v>
      </c>
      <c r="B29" s="83">
        <v>0</v>
      </c>
      <c r="C29" s="83">
        <v>0</v>
      </c>
      <c r="D29" s="83">
        <v>0</v>
      </c>
      <c r="E29" s="83">
        <v>0.64416207794218217</v>
      </c>
      <c r="F29" s="83">
        <v>0</v>
      </c>
      <c r="G29" s="83">
        <v>0.59604032033531507</v>
      </c>
      <c r="H29" s="83">
        <v>0.55602140595423044</v>
      </c>
      <c r="I29" s="83">
        <v>0</v>
      </c>
      <c r="J29" s="83">
        <v>0.36052300727190967</v>
      </c>
      <c r="K29" s="83">
        <v>0.36721716677301863</v>
      </c>
      <c r="L29" s="83">
        <v>0</v>
      </c>
      <c r="M29" s="83">
        <v>0.46097569625575674</v>
      </c>
      <c r="N29" s="83">
        <v>0.85790223702517143</v>
      </c>
      <c r="O29" s="83">
        <v>0.92652305842383176</v>
      </c>
      <c r="P29" s="83">
        <v>0.4349962037578966</v>
      </c>
      <c r="Q29" s="83">
        <v>0.44760408893492398</v>
      </c>
    </row>
    <row r="30" spans="1:17" x14ac:dyDescent="0.25">
      <c r="A30" s="154" t="s">
        <v>125</v>
      </c>
      <c r="B30" s="83">
        <v>1.056118884877854</v>
      </c>
      <c r="C30" s="83">
        <v>0.35052690936459452</v>
      </c>
      <c r="D30" s="83">
        <v>0.36403924334784138</v>
      </c>
      <c r="E30" s="83">
        <v>1.5738867311560167</v>
      </c>
      <c r="F30" s="83">
        <v>0.3891532169164138</v>
      </c>
      <c r="G30" s="83">
        <v>0.45386957444406112</v>
      </c>
      <c r="H30" s="83">
        <v>0</v>
      </c>
      <c r="I30" s="83">
        <v>0.32633673207651065</v>
      </c>
      <c r="J30" s="83">
        <v>0</v>
      </c>
      <c r="K30" s="83">
        <v>0.26589888010229323</v>
      </c>
      <c r="L30" s="83">
        <v>0.33312233922866524</v>
      </c>
      <c r="M30" s="83">
        <v>0.32734474871459102</v>
      </c>
      <c r="N30" s="83">
        <v>0.28946435219133287</v>
      </c>
      <c r="O30" s="83">
        <v>0.31175426644946747</v>
      </c>
      <c r="P30" s="83">
        <v>0.29098911942084671</v>
      </c>
      <c r="Q30" s="83">
        <v>0.29136345719014428</v>
      </c>
    </row>
    <row r="31" spans="1:17" x14ac:dyDescent="0.25">
      <c r="A31" s="154" t="s">
        <v>29</v>
      </c>
      <c r="B31" s="83">
        <v>0</v>
      </c>
      <c r="C31" s="83">
        <v>0</v>
      </c>
      <c r="D31" s="83">
        <v>0</v>
      </c>
      <c r="E31" s="83">
        <v>0</v>
      </c>
      <c r="F31" s="83">
        <v>0</v>
      </c>
      <c r="G31" s="83">
        <v>0</v>
      </c>
      <c r="H31" s="83">
        <v>0</v>
      </c>
      <c r="I31" s="83">
        <v>0</v>
      </c>
      <c r="J31" s="83">
        <v>0</v>
      </c>
      <c r="K31" s="83">
        <v>0</v>
      </c>
      <c r="L31" s="83">
        <v>0</v>
      </c>
      <c r="M31" s="83">
        <v>0</v>
      </c>
      <c r="N31" s="83">
        <v>0</v>
      </c>
      <c r="O31" s="83">
        <v>0</v>
      </c>
      <c r="P31" s="83">
        <v>0</v>
      </c>
      <c r="Q31" s="83">
        <v>0</v>
      </c>
    </row>
    <row r="32" spans="1:17" x14ac:dyDescent="0.25">
      <c r="A32" s="154" t="s">
        <v>26</v>
      </c>
      <c r="B32" s="83">
        <v>36.937193614955163</v>
      </c>
      <c r="C32" s="83">
        <v>20.509485821952985</v>
      </c>
      <c r="D32" s="83">
        <v>49.201238803480727</v>
      </c>
      <c r="E32" s="83">
        <v>53.433520636397958</v>
      </c>
      <c r="F32" s="83">
        <v>23.498354942936835</v>
      </c>
      <c r="G32" s="83">
        <v>34.811368519461269</v>
      </c>
      <c r="H32" s="83">
        <v>33.020285291089337</v>
      </c>
      <c r="I32" s="83">
        <v>25.102088573866908</v>
      </c>
      <c r="J32" s="83">
        <v>20.108542794542295</v>
      </c>
      <c r="K32" s="83">
        <v>14.224614106047884</v>
      </c>
      <c r="L32" s="83">
        <v>25.394565435214041</v>
      </c>
      <c r="M32" s="83">
        <v>25.383313569716734</v>
      </c>
      <c r="N32" s="83">
        <v>22.046614761041397</v>
      </c>
      <c r="O32" s="83">
        <v>26.440235322414573</v>
      </c>
      <c r="P32" s="83">
        <v>26.143934887723169</v>
      </c>
      <c r="Q32" s="83">
        <v>28.622516595883503</v>
      </c>
    </row>
    <row r="33" spans="1:17" x14ac:dyDescent="0.25">
      <c r="A33" s="152" t="s">
        <v>296</v>
      </c>
      <c r="B33" s="264">
        <v>2.5394873577055108</v>
      </c>
      <c r="C33" s="264">
        <v>24.526626289598468</v>
      </c>
      <c r="D33" s="264">
        <v>0.53910854237393835</v>
      </c>
      <c r="E33" s="264">
        <v>0.60530753920593838</v>
      </c>
      <c r="F33" s="264">
        <v>15.438432628607131</v>
      </c>
      <c r="G33" s="264">
        <v>7.473147250309438</v>
      </c>
      <c r="H33" s="264">
        <v>13.302642266244987</v>
      </c>
      <c r="I33" s="264">
        <v>25.549034680886123</v>
      </c>
      <c r="J33" s="264">
        <v>39.386416487739176</v>
      </c>
      <c r="K33" s="264">
        <v>27.455275563439884</v>
      </c>
      <c r="L33" s="264">
        <v>25.551751768410199</v>
      </c>
      <c r="M33" s="264">
        <v>25.556580455343919</v>
      </c>
      <c r="N33" s="264">
        <v>28.556823521457559</v>
      </c>
      <c r="O33" s="264">
        <v>26.583847117386107</v>
      </c>
      <c r="P33" s="264">
        <v>31.629435959235792</v>
      </c>
      <c r="Q33" s="264">
        <v>31.656536047282557</v>
      </c>
    </row>
    <row r="34" spans="1:17" x14ac:dyDescent="0.25">
      <c r="A34" s="156" t="s">
        <v>292</v>
      </c>
      <c r="B34" s="204">
        <v>4.5606947768854127</v>
      </c>
      <c r="C34" s="204">
        <v>3.5224244821838226</v>
      </c>
      <c r="D34" s="204">
        <v>31.936814218109081</v>
      </c>
      <c r="E34" s="204">
        <v>19.909045494907389</v>
      </c>
      <c r="F34" s="204">
        <v>6.3866842748248871</v>
      </c>
      <c r="G34" s="204">
        <v>6.5594389154333328</v>
      </c>
      <c r="H34" s="204">
        <v>6.9499447767708489</v>
      </c>
      <c r="I34" s="204">
        <v>9.5939506872294942</v>
      </c>
      <c r="J34" s="204">
        <v>8.5771021239231118</v>
      </c>
      <c r="K34" s="204">
        <v>7.3153138245101843</v>
      </c>
      <c r="L34" s="204">
        <v>8.3582277013129271</v>
      </c>
      <c r="M34" s="204">
        <v>9.6296925419873958</v>
      </c>
      <c r="N34" s="204">
        <v>8.3584642865229171</v>
      </c>
      <c r="O34" s="204">
        <v>7.3490301033418461</v>
      </c>
      <c r="P34" s="204">
        <v>6.1893567829792175</v>
      </c>
      <c r="Q34" s="204">
        <v>7.5154074889200047</v>
      </c>
    </row>
    <row r="35" spans="1:17" x14ac:dyDescent="0.25">
      <c r="A35" s="88" t="s">
        <v>33</v>
      </c>
      <c r="B35" s="87">
        <v>0.47716863624349592</v>
      </c>
      <c r="C35" s="87">
        <v>0.349434482183824</v>
      </c>
      <c r="D35" s="87">
        <v>5.3011200000000009</v>
      </c>
      <c r="E35" s="87">
        <v>6.1016600000000007</v>
      </c>
      <c r="F35" s="87">
        <v>0.87903427482488716</v>
      </c>
      <c r="G35" s="87">
        <v>1.3048174189409085</v>
      </c>
      <c r="H35" s="87">
        <v>1.49858</v>
      </c>
      <c r="I35" s="87">
        <v>0.78197068722949403</v>
      </c>
      <c r="J35" s="87">
        <v>1.2003200000000001</v>
      </c>
      <c r="K35" s="87">
        <v>0.50087999999999999</v>
      </c>
      <c r="L35" s="87">
        <v>0.26449121966059885</v>
      </c>
      <c r="M35" s="87">
        <v>0.26278182470617401</v>
      </c>
      <c r="N35" s="87">
        <v>0.26265605977661544</v>
      </c>
      <c r="O35" s="87">
        <v>0.26221896972930941</v>
      </c>
      <c r="P35" s="87">
        <v>0.28629489382549861</v>
      </c>
      <c r="Q35" s="87">
        <v>0.26279552421459551</v>
      </c>
    </row>
    <row r="36" spans="1:17" x14ac:dyDescent="0.25">
      <c r="A36" s="88" t="s">
        <v>31</v>
      </c>
      <c r="B36" s="87">
        <v>0</v>
      </c>
      <c r="C36" s="87">
        <v>0</v>
      </c>
      <c r="D36" s="87">
        <v>0</v>
      </c>
      <c r="E36" s="87">
        <v>0</v>
      </c>
      <c r="F36" s="87">
        <v>0</v>
      </c>
      <c r="G36" s="87">
        <v>0</v>
      </c>
      <c r="H36" s="87">
        <v>0</v>
      </c>
      <c r="I36" s="87">
        <v>0</v>
      </c>
      <c r="J36" s="87">
        <v>0</v>
      </c>
      <c r="K36" s="87">
        <v>0</v>
      </c>
      <c r="L36" s="87">
        <v>0</v>
      </c>
      <c r="M36" s="87">
        <v>0</v>
      </c>
      <c r="N36" s="87">
        <v>0</v>
      </c>
      <c r="O36" s="87">
        <v>0</v>
      </c>
      <c r="P36" s="87">
        <v>0</v>
      </c>
      <c r="Q36" s="87">
        <v>0</v>
      </c>
    </row>
    <row r="37" spans="1:17" x14ac:dyDescent="0.25">
      <c r="A37" s="88" t="s">
        <v>30</v>
      </c>
      <c r="B37" s="87">
        <v>0</v>
      </c>
      <c r="C37" s="87">
        <v>0</v>
      </c>
      <c r="D37" s="87">
        <v>0</v>
      </c>
      <c r="E37" s="87">
        <v>0</v>
      </c>
      <c r="F37" s="87">
        <v>0</v>
      </c>
      <c r="G37" s="87">
        <v>0</v>
      </c>
      <c r="H37" s="87">
        <v>0</v>
      </c>
      <c r="I37" s="87">
        <v>0</v>
      </c>
      <c r="J37" s="87">
        <v>0</v>
      </c>
      <c r="K37" s="87">
        <v>0</v>
      </c>
      <c r="L37" s="87">
        <v>0</v>
      </c>
      <c r="M37" s="87">
        <v>0</v>
      </c>
      <c r="N37" s="87">
        <v>0</v>
      </c>
      <c r="O37" s="87">
        <v>0</v>
      </c>
      <c r="P37" s="87">
        <v>0</v>
      </c>
      <c r="Q37" s="87">
        <v>0</v>
      </c>
    </row>
    <row r="38" spans="1:17" x14ac:dyDescent="0.25">
      <c r="A38" s="88" t="s">
        <v>125</v>
      </c>
      <c r="B38" s="87">
        <v>0</v>
      </c>
      <c r="C38" s="87">
        <v>0</v>
      </c>
      <c r="D38" s="87">
        <v>0.19083817773327499</v>
      </c>
      <c r="E38" s="87">
        <v>0.18507641383951515</v>
      </c>
      <c r="F38" s="87">
        <v>0</v>
      </c>
      <c r="G38" s="87">
        <v>0</v>
      </c>
      <c r="H38" s="87">
        <v>0</v>
      </c>
      <c r="I38" s="87">
        <v>0</v>
      </c>
      <c r="J38" s="87">
        <v>0</v>
      </c>
      <c r="K38" s="87">
        <v>2.8517558786113156E-2</v>
      </c>
      <c r="L38" s="87">
        <v>7.6027463454870362E-3</v>
      </c>
      <c r="M38" s="87">
        <v>2.4975408373536505E-2</v>
      </c>
      <c r="N38" s="87">
        <v>3.9201086251727246E-2</v>
      </c>
      <c r="O38" s="87">
        <v>3.0318739785478947E-2</v>
      </c>
      <c r="P38" s="87">
        <v>1.6766900937895776E-2</v>
      </c>
      <c r="Q38" s="87">
        <v>2.466699533414627E-2</v>
      </c>
    </row>
    <row r="39" spans="1:17" x14ac:dyDescent="0.25">
      <c r="A39" s="88" t="s">
        <v>29</v>
      </c>
      <c r="B39" s="87">
        <v>0</v>
      </c>
      <c r="C39" s="87">
        <v>0</v>
      </c>
      <c r="D39" s="87">
        <v>0</v>
      </c>
      <c r="E39" s="87">
        <v>0</v>
      </c>
      <c r="F39" s="87">
        <v>0</v>
      </c>
      <c r="G39" s="87">
        <v>0</v>
      </c>
      <c r="H39" s="87">
        <v>0</v>
      </c>
      <c r="I39" s="87">
        <v>0</v>
      </c>
      <c r="J39" s="87">
        <v>0</v>
      </c>
      <c r="K39" s="87">
        <v>0</v>
      </c>
      <c r="L39" s="87">
        <v>0</v>
      </c>
      <c r="M39" s="87">
        <v>0</v>
      </c>
      <c r="N39" s="87">
        <v>0</v>
      </c>
      <c r="O39" s="87">
        <v>0</v>
      </c>
      <c r="P39" s="87">
        <v>0</v>
      </c>
      <c r="Q39" s="87">
        <v>0</v>
      </c>
    </row>
    <row r="40" spans="1:17" x14ac:dyDescent="0.25">
      <c r="A40" s="88" t="s">
        <v>28</v>
      </c>
      <c r="B40" s="87">
        <v>0</v>
      </c>
      <c r="C40" s="87">
        <v>1.0720399999999985</v>
      </c>
      <c r="D40" s="87">
        <v>3.1953299999999816</v>
      </c>
      <c r="E40" s="87">
        <v>3.1772899999999691</v>
      </c>
      <c r="F40" s="87">
        <v>0</v>
      </c>
      <c r="G40" s="87">
        <v>0</v>
      </c>
      <c r="H40" s="87">
        <v>0</v>
      </c>
      <c r="I40" s="87">
        <v>0</v>
      </c>
      <c r="J40" s="87">
        <v>0</v>
      </c>
      <c r="K40" s="87">
        <v>0</v>
      </c>
      <c r="L40" s="87">
        <v>0</v>
      </c>
      <c r="M40" s="87">
        <v>0</v>
      </c>
      <c r="N40" s="87">
        <v>0</v>
      </c>
      <c r="O40" s="87">
        <v>0</v>
      </c>
      <c r="P40" s="87">
        <v>0</v>
      </c>
      <c r="Q40" s="87">
        <v>0</v>
      </c>
    </row>
    <row r="41" spans="1:17" x14ac:dyDescent="0.25">
      <c r="A41" s="88" t="s">
        <v>26</v>
      </c>
      <c r="B41" s="87">
        <v>0</v>
      </c>
      <c r="C41" s="87">
        <v>0</v>
      </c>
      <c r="D41" s="87">
        <v>19.832116040375823</v>
      </c>
      <c r="E41" s="87">
        <v>5.9450290810679034</v>
      </c>
      <c r="F41" s="87">
        <v>0</v>
      </c>
      <c r="G41" s="87">
        <v>0</v>
      </c>
      <c r="H41" s="87">
        <v>0.2529447767708497</v>
      </c>
      <c r="I41" s="87">
        <v>0</v>
      </c>
      <c r="J41" s="87">
        <v>0.57169212392311231</v>
      </c>
      <c r="K41" s="87">
        <v>1.2824962657240706</v>
      </c>
      <c r="L41" s="87">
        <v>0.46826070313284079</v>
      </c>
      <c r="M41" s="87">
        <v>1.5548975837124626</v>
      </c>
      <c r="N41" s="87">
        <v>2.3713419489503988</v>
      </c>
      <c r="O41" s="87">
        <v>2.0171790844524762</v>
      </c>
      <c r="P41" s="87">
        <v>1.1577036087339301</v>
      </c>
      <c r="Q41" s="87">
        <v>1.829224148100755</v>
      </c>
    </row>
    <row r="42" spans="1:17" x14ac:dyDescent="0.25">
      <c r="A42" s="88" t="s">
        <v>25</v>
      </c>
      <c r="B42" s="87">
        <v>0</v>
      </c>
      <c r="C42" s="87">
        <v>0</v>
      </c>
      <c r="D42" s="87">
        <v>0</v>
      </c>
      <c r="E42" s="87">
        <v>0</v>
      </c>
      <c r="F42" s="87">
        <v>0</v>
      </c>
      <c r="G42" s="87">
        <v>0</v>
      </c>
      <c r="H42" s="87">
        <v>0</v>
      </c>
      <c r="I42" s="87">
        <v>0</v>
      </c>
      <c r="J42" s="87">
        <v>0</v>
      </c>
      <c r="K42" s="87">
        <v>0</v>
      </c>
      <c r="L42" s="87">
        <v>0</v>
      </c>
      <c r="M42" s="87">
        <v>0</v>
      </c>
      <c r="N42" s="87">
        <v>0</v>
      </c>
      <c r="O42" s="87">
        <v>0</v>
      </c>
      <c r="P42" s="87">
        <v>0</v>
      </c>
      <c r="Q42" s="87">
        <v>0</v>
      </c>
    </row>
    <row r="43" spans="1:17" x14ac:dyDescent="0.25">
      <c r="A43" s="88" t="s">
        <v>86</v>
      </c>
      <c r="B43" s="87">
        <v>0</v>
      </c>
      <c r="C43" s="87">
        <v>2.1009500000000001</v>
      </c>
      <c r="D43" s="87">
        <v>3.4174100000000012</v>
      </c>
      <c r="E43" s="87">
        <v>4.4999900000000004</v>
      </c>
      <c r="F43" s="87">
        <v>5.5076499999999999</v>
      </c>
      <c r="G43" s="87">
        <v>5.2546214964924243</v>
      </c>
      <c r="H43" s="87">
        <v>5.1984199999999996</v>
      </c>
      <c r="I43" s="87">
        <v>8.8119800000000001</v>
      </c>
      <c r="J43" s="87">
        <v>6.8050899999999999</v>
      </c>
      <c r="K43" s="87">
        <v>5.5034200000000002</v>
      </c>
      <c r="L43" s="87">
        <v>7.6178730321740007</v>
      </c>
      <c r="M43" s="87">
        <v>7.7870377251952219</v>
      </c>
      <c r="N43" s="87">
        <v>5.6852651915441754</v>
      </c>
      <c r="O43" s="87">
        <v>5.0393133093745819</v>
      </c>
      <c r="P43" s="87">
        <v>4.7285913794818928</v>
      </c>
      <c r="Q43" s="87">
        <v>5.3987208212705076</v>
      </c>
    </row>
    <row r="44" spans="1:17" x14ac:dyDescent="0.25">
      <c r="A44" s="88" t="s">
        <v>22</v>
      </c>
      <c r="B44" s="87">
        <v>4.0835261406419168</v>
      </c>
      <c r="C44" s="87">
        <v>0</v>
      </c>
      <c r="D44" s="87">
        <v>0</v>
      </c>
      <c r="E44" s="87">
        <v>0</v>
      </c>
      <c r="F44" s="87">
        <v>0</v>
      </c>
      <c r="G44" s="87">
        <v>0</v>
      </c>
      <c r="H44" s="87">
        <v>0</v>
      </c>
      <c r="I44" s="87">
        <v>0</v>
      </c>
      <c r="J44" s="87">
        <v>0</v>
      </c>
      <c r="K44" s="87">
        <v>0</v>
      </c>
      <c r="L44" s="87">
        <v>0</v>
      </c>
      <c r="M44" s="87">
        <v>0</v>
      </c>
      <c r="N44" s="87">
        <v>0</v>
      </c>
      <c r="O44" s="87">
        <v>0</v>
      </c>
      <c r="P44" s="87">
        <v>0</v>
      </c>
      <c r="Q44" s="87">
        <v>0</v>
      </c>
    </row>
    <row r="45" spans="1:17" x14ac:dyDescent="0.25">
      <c r="A45" s="156" t="s">
        <v>291</v>
      </c>
      <c r="B45" s="204">
        <v>8.0223349491543363</v>
      </c>
      <c r="C45" s="204">
        <v>7.8310871012023444</v>
      </c>
      <c r="D45" s="204">
        <v>8.0167018542723998</v>
      </c>
      <c r="E45" s="204">
        <v>9.0011003175523321</v>
      </c>
      <c r="F45" s="204">
        <v>6.5196215427253259</v>
      </c>
      <c r="G45" s="204">
        <v>7.035838130475355</v>
      </c>
      <c r="H45" s="204">
        <v>7.5006318341261684</v>
      </c>
      <c r="I45" s="204">
        <v>8.1643064399198355</v>
      </c>
      <c r="J45" s="204">
        <v>9.5768771663285399</v>
      </c>
      <c r="K45" s="204">
        <v>6.7700809146180916</v>
      </c>
      <c r="L45" s="204">
        <v>8.2047103268564641</v>
      </c>
      <c r="M45" s="204">
        <v>8.2765143152049578</v>
      </c>
      <c r="N45" s="204">
        <v>8.280128779474472</v>
      </c>
      <c r="O45" s="204">
        <v>8.6819775623478339</v>
      </c>
      <c r="P45" s="204">
        <v>9.3598969872220312</v>
      </c>
      <c r="Q45" s="204">
        <v>9.7628832302865796</v>
      </c>
    </row>
    <row r="46" spans="1:17" x14ac:dyDescent="0.25">
      <c r="A46" s="72" t="s">
        <v>290</v>
      </c>
      <c r="B46" s="306">
        <v>48.787832634990899</v>
      </c>
      <c r="C46" s="306">
        <v>48.554304740811745</v>
      </c>
      <c r="D46" s="306">
        <v>21.37425311280235</v>
      </c>
      <c r="E46" s="306">
        <v>39.948271616815596</v>
      </c>
      <c r="F46" s="306">
        <v>36.968798984298495</v>
      </c>
      <c r="G46" s="306">
        <v>40.228884652227755</v>
      </c>
      <c r="H46" s="306">
        <v>42.929256920168143</v>
      </c>
      <c r="I46" s="306">
        <v>44.698687138237403</v>
      </c>
      <c r="J46" s="306">
        <v>55.109131032161656</v>
      </c>
      <c r="K46" s="306">
        <v>37.705724257700098</v>
      </c>
      <c r="L46" s="306">
        <v>46.203095972282554</v>
      </c>
      <c r="M46" s="306">
        <v>45.40912765412557</v>
      </c>
      <c r="N46" s="306">
        <v>46.704392096982318</v>
      </c>
      <c r="O46" s="306">
        <v>50.386120686271241</v>
      </c>
      <c r="P46" s="306">
        <v>56.053958182047268</v>
      </c>
      <c r="Q46" s="306">
        <v>57.40776599248575</v>
      </c>
    </row>
    <row r="48" spans="1:17" ht="12.75" x14ac:dyDescent="0.25">
      <c r="A48" s="98" t="str">
        <f>FBT_fec!$A$81</f>
        <v>Market shares of energy uses (%)</v>
      </c>
      <c r="B48" s="197"/>
      <c r="C48" s="197"/>
      <c r="D48" s="197"/>
      <c r="E48" s="197"/>
      <c r="F48" s="197"/>
      <c r="G48" s="197"/>
      <c r="H48" s="197"/>
      <c r="I48" s="197"/>
      <c r="J48" s="197"/>
      <c r="K48" s="197"/>
      <c r="L48" s="197"/>
      <c r="M48" s="197"/>
      <c r="N48" s="197"/>
      <c r="O48" s="197"/>
      <c r="P48" s="197"/>
      <c r="Q48" s="197"/>
    </row>
    <row r="50" spans="1:17" x14ac:dyDescent="0.25">
      <c r="A50" s="78" t="s">
        <v>6</v>
      </c>
      <c r="B50" s="77">
        <f t="shared" ref="B50:Q50" si="0">SUM(B$51:B$55,B$57:B$58,B$60:B$61,B$63:B$67)</f>
        <v>1</v>
      </c>
      <c r="C50" s="77">
        <f t="shared" si="0"/>
        <v>1</v>
      </c>
      <c r="D50" s="77">
        <f t="shared" si="0"/>
        <v>1</v>
      </c>
      <c r="E50" s="77">
        <f t="shared" si="0"/>
        <v>1</v>
      </c>
      <c r="F50" s="77">
        <f t="shared" si="0"/>
        <v>1</v>
      </c>
      <c r="G50" s="77">
        <f t="shared" si="0"/>
        <v>0.99999999999999989</v>
      </c>
      <c r="H50" s="77">
        <f t="shared" si="0"/>
        <v>0.99999999999999978</v>
      </c>
      <c r="I50" s="77">
        <f t="shared" si="0"/>
        <v>1</v>
      </c>
      <c r="J50" s="77">
        <f t="shared" si="0"/>
        <v>1</v>
      </c>
      <c r="K50" s="77">
        <f t="shared" si="0"/>
        <v>1.0000000000000002</v>
      </c>
      <c r="L50" s="77">
        <f t="shared" si="0"/>
        <v>0.99999999999999989</v>
      </c>
      <c r="M50" s="77">
        <f t="shared" si="0"/>
        <v>0.99999999999999989</v>
      </c>
      <c r="N50" s="77">
        <f t="shared" si="0"/>
        <v>1</v>
      </c>
      <c r="O50" s="77">
        <f t="shared" si="0"/>
        <v>1</v>
      </c>
      <c r="P50" s="77">
        <f t="shared" si="0"/>
        <v>1</v>
      </c>
      <c r="Q50" s="77">
        <f t="shared" si="0"/>
        <v>1</v>
      </c>
    </row>
    <row r="51" spans="1:17" x14ac:dyDescent="0.25">
      <c r="A51" s="132" t="s">
        <v>83</v>
      </c>
      <c r="B51" s="203">
        <f t="shared" ref="B51:Q51" si="1">IF(B$6=0,0,B$6/B$5)</f>
        <v>4.0660206781469293E-3</v>
      </c>
      <c r="C51" s="203">
        <f t="shared" si="1"/>
        <v>4.0660206781469293E-3</v>
      </c>
      <c r="D51" s="203">
        <f t="shared" si="1"/>
        <v>4.0660206781469293E-3</v>
      </c>
      <c r="E51" s="203">
        <f t="shared" si="1"/>
        <v>4.0660206781469293E-3</v>
      </c>
      <c r="F51" s="203">
        <f t="shared" si="1"/>
        <v>4.0660206781469293E-3</v>
      </c>
      <c r="G51" s="203">
        <f t="shared" si="1"/>
        <v>4.0660206781469293E-3</v>
      </c>
      <c r="H51" s="203">
        <f t="shared" si="1"/>
        <v>4.0660206781469293E-3</v>
      </c>
      <c r="I51" s="203">
        <f t="shared" si="1"/>
        <v>4.0660206781469293E-3</v>
      </c>
      <c r="J51" s="203">
        <f t="shared" si="1"/>
        <v>4.0660206781469293E-3</v>
      </c>
      <c r="K51" s="203">
        <f t="shared" si="1"/>
        <v>4.0660206781469302E-3</v>
      </c>
      <c r="L51" s="203">
        <f t="shared" si="1"/>
        <v>4.0660206781469293E-3</v>
      </c>
      <c r="M51" s="203">
        <f t="shared" si="1"/>
        <v>4.0660206781469293E-3</v>
      </c>
      <c r="N51" s="203">
        <f t="shared" si="1"/>
        <v>4.0660206781469293E-3</v>
      </c>
      <c r="O51" s="203">
        <f t="shared" si="1"/>
        <v>4.0660206781469284E-3</v>
      </c>
      <c r="P51" s="203">
        <f t="shared" si="1"/>
        <v>4.0660206781469293E-3</v>
      </c>
      <c r="Q51" s="203">
        <f t="shared" si="1"/>
        <v>4.0660206781469293E-3</v>
      </c>
    </row>
    <row r="52" spans="1:17" x14ac:dyDescent="0.25">
      <c r="A52" s="76" t="s">
        <v>82</v>
      </c>
      <c r="B52" s="202">
        <f t="shared" ref="B52:Q52" si="2">IF(B$7=0,0,B$7/B$5)</f>
        <v>1.3894497191491963E-2</v>
      </c>
      <c r="C52" s="202">
        <f t="shared" si="2"/>
        <v>1.3894497191491962E-2</v>
      </c>
      <c r="D52" s="202">
        <f t="shared" si="2"/>
        <v>1.3894497191491962E-2</v>
      </c>
      <c r="E52" s="202">
        <f t="shared" si="2"/>
        <v>1.3894497191491962E-2</v>
      </c>
      <c r="F52" s="202">
        <f t="shared" si="2"/>
        <v>1.3894497191491962E-2</v>
      </c>
      <c r="G52" s="202">
        <f t="shared" si="2"/>
        <v>1.3894497191491962E-2</v>
      </c>
      <c r="H52" s="202">
        <f t="shared" si="2"/>
        <v>1.389449719149196E-2</v>
      </c>
      <c r="I52" s="202">
        <f t="shared" si="2"/>
        <v>1.3894497191491962E-2</v>
      </c>
      <c r="J52" s="202">
        <f t="shared" si="2"/>
        <v>1.389449719149196E-2</v>
      </c>
      <c r="K52" s="202">
        <f t="shared" si="2"/>
        <v>1.3894497191491963E-2</v>
      </c>
      <c r="L52" s="202">
        <f t="shared" si="2"/>
        <v>1.3894497191491958E-2</v>
      </c>
      <c r="M52" s="202">
        <f t="shared" si="2"/>
        <v>1.3894497191491958E-2</v>
      </c>
      <c r="N52" s="202">
        <f t="shared" si="2"/>
        <v>1.3894497191491962E-2</v>
      </c>
      <c r="O52" s="202">
        <f t="shared" si="2"/>
        <v>1.389449719149196E-2</v>
      </c>
      <c r="P52" s="202">
        <f t="shared" si="2"/>
        <v>1.3894497191491962E-2</v>
      </c>
      <c r="Q52" s="202">
        <f t="shared" si="2"/>
        <v>1.3894497191491962E-2</v>
      </c>
    </row>
    <row r="53" spans="1:17" x14ac:dyDescent="0.25">
      <c r="A53" s="76" t="s">
        <v>81</v>
      </c>
      <c r="B53" s="202">
        <f t="shared" ref="B53:Q53" si="3">IF(B$8=0,0,B$8/B$5)</f>
        <v>2.2630920758909778E-2</v>
      </c>
      <c r="C53" s="202">
        <f t="shared" si="3"/>
        <v>2.2630920758909778E-2</v>
      </c>
      <c r="D53" s="202">
        <f t="shared" si="3"/>
        <v>2.2630920758909778E-2</v>
      </c>
      <c r="E53" s="202">
        <f t="shared" si="3"/>
        <v>2.2630920758909774E-2</v>
      </c>
      <c r="F53" s="202">
        <f t="shared" si="3"/>
        <v>2.2630920758909778E-2</v>
      </c>
      <c r="G53" s="202">
        <f t="shared" si="3"/>
        <v>2.2630920758909778E-2</v>
      </c>
      <c r="H53" s="202">
        <f t="shared" si="3"/>
        <v>2.2630920758909778E-2</v>
      </c>
      <c r="I53" s="202">
        <f t="shared" si="3"/>
        <v>2.2630920758909778E-2</v>
      </c>
      <c r="J53" s="202">
        <f t="shared" si="3"/>
        <v>2.2630920758909781E-2</v>
      </c>
      <c r="K53" s="202">
        <f t="shared" si="3"/>
        <v>2.2630920758909785E-2</v>
      </c>
      <c r="L53" s="202">
        <f t="shared" si="3"/>
        <v>2.2630920758909774E-2</v>
      </c>
      <c r="M53" s="202">
        <f t="shared" si="3"/>
        <v>2.2630920758909774E-2</v>
      </c>
      <c r="N53" s="202">
        <f t="shared" si="3"/>
        <v>2.2630920758909781E-2</v>
      </c>
      <c r="O53" s="202">
        <f t="shared" si="3"/>
        <v>2.2630920758909774E-2</v>
      </c>
      <c r="P53" s="202">
        <f t="shared" si="3"/>
        <v>2.2630920758909778E-2</v>
      </c>
      <c r="Q53" s="202">
        <f t="shared" si="3"/>
        <v>2.2630920758909778E-2</v>
      </c>
    </row>
    <row r="54" spans="1:17" x14ac:dyDescent="0.25">
      <c r="A54" s="76" t="s">
        <v>80</v>
      </c>
      <c r="B54" s="202">
        <f t="shared" ref="B54:Q54" si="4">IF(B$9=0,0,B$9/B$5)</f>
        <v>5.1580736240741509E-3</v>
      </c>
      <c r="C54" s="202">
        <f t="shared" si="4"/>
        <v>5.1580736240741509E-3</v>
      </c>
      <c r="D54" s="202">
        <f t="shared" si="4"/>
        <v>5.1580736240741509E-3</v>
      </c>
      <c r="E54" s="202">
        <f t="shared" si="4"/>
        <v>5.1580736240741509E-3</v>
      </c>
      <c r="F54" s="202">
        <f t="shared" si="4"/>
        <v>5.1580736240741509E-3</v>
      </c>
      <c r="G54" s="202">
        <f t="shared" si="4"/>
        <v>5.1580736240741509E-3</v>
      </c>
      <c r="H54" s="202">
        <f t="shared" si="4"/>
        <v>5.1580736240741509E-3</v>
      </c>
      <c r="I54" s="202">
        <f t="shared" si="4"/>
        <v>5.1580736240741509E-3</v>
      </c>
      <c r="J54" s="202">
        <f t="shared" si="4"/>
        <v>5.15807362407415E-3</v>
      </c>
      <c r="K54" s="202">
        <f t="shared" si="4"/>
        <v>5.1580736240741517E-3</v>
      </c>
      <c r="L54" s="202">
        <f t="shared" si="4"/>
        <v>5.15807362407415E-3</v>
      </c>
      <c r="M54" s="202">
        <f t="shared" si="4"/>
        <v>5.15807362407415E-3</v>
      </c>
      <c r="N54" s="202">
        <f t="shared" si="4"/>
        <v>5.1580736240741509E-3</v>
      </c>
      <c r="O54" s="202">
        <f t="shared" si="4"/>
        <v>5.15807362407415E-3</v>
      </c>
      <c r="P54" s="202">
        <f t="shared" si="4"/>
        <v>5.1580736240741509E-3</v>
      </c>
      <c r="Q54" s="202">
        <f t="shared" si="4"/>
        <v>5.1580736240741509E-3</v>
      </c>
    </row>
    <row r="55" spans="1:17" x14ac:dyDescent="0.25">
      <c r="A55" s="129" t="s">
        <v>79</v>
      </c>
      <c r="B55" s="201">
        <f t="shared" ref="B55:Q55" si="5">IF(B$10=0,0,B$10/B$5)</f>
        <v>6.2501265700013811E-3</v>
      </c>
      <c r="C55" s="201">
        <f t="shared" si="5"/>
        <v>6.2501265700013811E-3</v>
      </c>
      <c r="D55" s="201">
        <f t="shared" si="5"/>
        <v>6.2501265700013811E-3</v>
      </c>
      <c r="E55" s="201">
        <f t="shared" si="5"/>
        <v>6.2501265700013802E-3</v>
      </c>
      <c r="F55" s="201">
        <f t="shared" si="5"/>
        <v>6.2501265700013811E-3</v>
      </c>
      <c r="G55" s="201">
        <f t="shared" si="5"/>
        <v>6.2501265700013811E-3</v>
      </c>
      <c r="H55" s="201">
        <f t="shared" si="5"/>
        <v>6.250126570001382E-3</v>
      </c>
      <c r="I55" s="201">
        <f t="shared" si="5"/>
        <v>6.2501265700013828E-3</v>
      </c>
      <c r="J55" s="201">
        <f t="shared" si="5"/>
        <v>6.2501265700013811E-3</v>
      </c>
      <c r="K55" s="201">
        <f t="shared" si="5"/>
        <v>6.2501265700013837E-3</v>
      </c>
      <c r="L55" s="201">
        <f t="shared" si="5"/>
        <v>6.250126570001382E-3</v>
      </c>
      <c r="M55" s="201">
        <f t="shared" si="5"/>
        <v>6.2501265700013802E-3</v>
      </c>
      <c r="N55" s="201">
        <f t="shared" si="5"/>
        <v>6.2501265700013802E-3</v>
      </c>
      <c r="O55" s="201">
        <f t="shared" si="5"/>
        <v>6.2501265700013811E-3</v>
      </c>
      <c r="P55" s="201">
        <f t="shared" si="5"/>
        <v>6.2501265700013811E-3</v>
      </c>
      <c r="Q55" s="201">
        <f t="shared" si="5"/>
        <v>6.2501265700013828E-3</v>
      </c>
    </row>
    <row r="56" spans="1:17" x14ac:dyDescent="0.25">
      <c r="A56" s="127" t="s">
        <v>295</v>
      </c>
      <c r="B56" s="200">
        <f t="shared" ref="B56:Q56" si="6">IF(B$15=0,0,B$15/B$5)</f>
        <v>0.20330890098779511</v>
      </c>
      <c r="C56" s="200">
        <f t="shared" si="6"/>
        <v>0.20330890098779508</v>
      </c>
      <c r="D56" s="200">
        <f t="shared" si="6"/>
        <v>0.20330890098779514</v>
      </c>
      <c r="E56" s="200">
        <f t="shared" si="6"/>
        <v>0.20330890098779511</v>
      </c>
      <c r="F56" s="200">
        <f t="shared" si="6"/>
        <v>0.20330890098779508</v>
      </c>
      <c r="G56" s="200">
        <f t="shared" si="6"/>
        <v>0.20330890098779508</v>
      </c>
      <c r="H56" s="200">
        <f t="shared" si="6"/>
        <v>0.20330890098779505</v>
      </c>
      <c r="I56" s="200">
        <f t="shared" si="6"/>
        <v>0.20330890098779514</v>
      </c>
      <c r="J56" s="200">
        <f t="shared" si="6"/>
        <v>0.20330890098779505</v>
      </c>
      <c r="K56" s="200">
        <f t="shared" si="6"/>
        <v>0.20330890098779511</v>
      </c>
      <c r="L56" s="200">
        <f t="shared" si="6"/>
        <v>0.20330890098779508</v>
      </c>
      <c r="M56" s="200">
        <f t="shared" si="6"/>
        <v>0.20330890098779505</v>
      </c>
      <c r="N56" s="200">
        <f t="shared" si="6"/>
        <v>0.20330890098779508</v>
      </c>
      <c r="O56" s="200">
        <f t="shared" si="6"/>
        <v>0.20330890098779511</v>
      </c>
      <c r="P56" s="200">
        <f t="shared" si="6"/>
        <v>0.20330890098779514</v>
      </c>
      <c r="Q56" s="200">
        <f t="shared" si="6"/>
        <v>0.20330890098779511</v>
      </c>
    </row>
    <row r="57" spans="1:17" x14ac:dyDescent="0.25">
      <c r="A57" s="142" t="s">
        <v>301</v>
      </c>
      <c r="B57" s="199">
        <f t="shared" ref="B57:Q57" si="7">IF(B$16=0,0,B$16/B$5)</f>
        <v>0.20330890098779511</v>
      </c>
      <c r="C57" s="199">
        <f t="shared" si="7"/>
        <v>0.20330890098779508</v>
      </c>
      <c r="D57" s="199">
        <f t="shared" si="7"/>
        <v>0.20330890098779514</v>
      </c>
      <c r="E57" s="199">
        <f t="shared" si="7"/>
        <v>0.20330890098779511</v>
      </c>
      <c r="F57" s="199">
        <f t="shared" si="7"/>
        <v>0.20330890098779508</v>
      </c>
      <c r="G57" s="199">
        <f t="shared" si="7"/>
        <v>0.20330890098779508</v>
      </c>
      <c r="H57" s="199">
        <f t="shared" si="7"/>
        <v>0.20330890098779505</v>
      </c>
      <c r="I57" s="199">
        <f t="shared" si="7"/>
        <v>0.20330890098779514</v>
      </c>
      <c r="J57" s="199">
        <f t="shared" si="7"/>
        <v>0.20330890098779505</v>
      </c>
      <c r="K57" s="199">
        <f t="shared" si="7"/>
        <v>0.20330890098779511</v>
      </c>
      <c r="L57" s="199">
        <f t="shared" si="7"/>
        <v>0.20330890098779508</v>
      </c>
      <c r="M57" s="199">
        <f t="shared" si="7"/>
        <v>0.20330890098779505</v>
      </c>
      <c r="N57" s="199">
        <f t="shared" si="7"/>
        <v>0.20330890098779508</v>
      </c>
      <c r="O57" s="199">
        <f t="shared" si="7"/>
        <v>0.20330890098779511</v>
      </c>
      <c r="P57" s="199">
        <f t="shared" si="7"/>
        <v>0.20330890098779514</v>
      </c>
      <c r="Q57" s="199">
        <f t="shared" si="7"/>
        <v>0.20330890098779511</v>
      </c>
    </row>
    <row r="58" spans="1:17" x14ac:dyDescent="0.25">
      <c r="A58" s="142" t="s">
        <v>300</v>
      </c>
      <c r="B58" s="199">
        <f t="shared" ref="B58:Q58" si="8">IF(B$22=0,0,B$22/B$5)</f>
        <v>0</v>
      </c>
      <c r="C58" s="199">
        <f t="shared" si="8"/>
        <v>0</v>
      </c>
      <c r="D58" s="199">
        <f t="shared" si="8"/>
        <v>0</v>
      </c>
      <c r="E58" s="199">
        <f t="shared" si="8"/>
        <v>0</v>
      </c>
      <c r="F58" s="199">
        <f t="shared" si="8"/>
        <v>0</v>
      </c>
      <c r="G58" s="199">
        <f t="shared" si="8"/>
        <v>0</v>
      </c>
      <c r="H58" s="199">
        <f t="shared" si="8"/>
        <v>0</v>
      </c>
      <c r="I58" s="199">
        <f t="shared" si="8"/>
        <v>0</v>
      </c>
      <c r="J58" s="199">
        <f t="shared" si="8"/>
        <v>0</v>
      </c>
      <c r="K58" s="199">
        <f t="shared" si="8"/>
        <v>0</v>
      </c>
      <c r="L58" s="199">
        <f t="shared" si="8"/>
        <v>0</v>
      </c>
      <c r="M58" s="199">
        <f t="shared" si="8"/>
        <v>0</v>
      </c>
      <c r="N58" s="199">
        <f t="shared" si="8"/>
        <v>0</v>
      </c>
      <c r="O58" s="199">
        <f t="shared" si="8"/>
        <v>0</v>
      </c>
      <c r="P58" s="199">
        <f t="shared" si="8"/>
        <v>0</v>
      </c>
      <c r="Q58" s="199">
        <f t="shared" si="8"/>
        <v>0</v>
      </c>
    </row>
    <row r="59" spans="1:17" x14ac:dyDescent="0.25">
      <c r="A59" s="127" t="s">
        <v>294</v>
      </c>
      <c r="B59" s="200">
        <f t="shared" ref="B59:Q59" si="9">IF(B$23=0,0,B$23/B$5)</f>
        <v>9.8750037622643339E-2</v>
      </c>
      <c r="C59" s="200">
        <f t="shared" si="9"/>
        <v>9.8750037622643352E-2</v>
      </c>
      <c r="D59" s="200">
        <f t="shared" si="9"/>
        <v>9.8750037622643352E-2</v>
      </c>
      <c r="E59" s="200">
        <f t="shared" si="9"/>
        <v>9.8750037622643339E-2</v>
      </c>
      <c r="F59" s="200">
        <f t="shared" si="9"/>
        <v>9.8750037622643339E-2</v>
      </c>
      <c r="G59" s="200">
        <f t="shared" si="9"/>
        <v>9.8750037622643339E-2</v>
      </c>
      <c r="H59" s="200">
        <f t="shared" si="9"/>
        <v>9.8750037622643339E-2</v>
      </c>
      <c r="I59" s="200">
        <f t="shared" si="9"/>
        <v>9.8750037622643339E-2</v>
      </c>
      <c r="J59" s="200">
        <f t="shared" si="9"/>
        <v>9.8750037622643339E-2</v>
      </c>
      <c r="K59" s="200">
        <f t="shared" si="9"/>
        <v>9.8750037622643352E-2</v>
      </c>
      <c r="L59" s="200">
        <f t="shared" si="9"/>
        <v>9.8750037622643311E-2</v>
      </c>
      <c r="M59" s="200">
        <f t="shared" si="9"/>
        <v>9.8750037622643311E-2</v>
      </c>
      <c r="N59" s="200">
        <f t="shared" si="9"/>
        <v>9.8750037622643352E-2</v>
      </c>
      <c r="O59" s="200">
        <f t="shared" si="9"/>
        <v>9.8750037622643325E-2</v>
      </c>
      <c r="P59" s="200">
        <f t="shared" si="9"/>
        <v>9.8750037622643352E-2</v>
      </c>
      <c r="Q59" s="200">
        <f t="shared" si="9"/>
        <v>9.8750037622643339E-2</v>
      </c>
    </row>
    <row r="60" spans="1:17" x14ac:dyDescent="0.25">
      <c r="A60" s="142" t="s">
        <v>299</v>
      </c>
      <c r="B60" s="199">
        <f t="shared" ref="B60:Q60" si="10">IF(B$24=0,0,B$24/B$5)</f>
        <v>7.4062528216982504E-2</v>
      </c>
      <c r="C60" s="199">
        <f t="shared" si="10"/>
        <v>7.4062528216982504E-2</v>
      </c>
      <c r="D60" s="199">
        <f t="shared" si="10"/>
        <v>7.4062528216982504E-2</v>
      </c>
      <c r="E60" s="199">
        <f t="shared" si="10"/>
        <v>7.4062528216982504E-2</v>
      </c>
      <c r="F60" s="199">
        <f t="shared" si="10"/>
        <v>7.4062528216982504E-2</v>
      </c>
      <c r="G60" s="199">
        <f t="shared" si="10"/>
        <v>7.4062528216982504E-2</v>
      </c>
      <c r="H60" s="199">
        <f t="shared" si="10"/>
        <v>7.4062528216982504E-2</v>
      </c>
      <c r="I60" s="199">
        <f t="shared" si="10"/>
        <v>7.4062528216982504E-2</v>
      </c>
      <c r="J60" s="199">
        <f t="shared" si="10"/>
        <v>7.4062528216982504E-2</v>
      </c>
      <c r="K60" s="199">
        <f t="shared" si="10"/>
        <v>7.4062528216982518E-2</v>
      </c>
      <c r="L60" s="199">
        <f t="shared" si="10"/>
        <v>7.406252821698249E-2</v>
      </c>
      <c r="M60" s="199">
        <f t="shared" si="10"/>
        <v>7.406252821698249E-2</v>
      </c>
      <c r="N60" s="199">
        <f t="shared" si="10"/>
        <v>7.4062528216982504E-2</v>
      </c>
      <c r="O60" s="199">
        <f t="shared" si="10"/>
        <v>7.406252821698249E-2</v>
      </c>
      <c r="P60" s="199">
        <f t="shared" si="10"/>
        <v>7.4062528216982504E-2</v>
      </c>
      <c r="Q60" s="199">
        <f t="shared" si="10"/>
        <v>7.4062528216982504E-2</v>
      </c>
    </row>
    <row r="61" spans="1:17" x14ac:dyDescent="0.25">
      <c r="A61" s="142" t="s">
        <v>298</v>
      </c>
      <c r="B61" s="199">
        <f t="shared" ref="B61:Q61" si="11">IF(B$25=0,0,B$25/B$5)</f>
        <v>2.4687509405660835E-2</v>
      </c>
      <c r="C61" s="199">
        <f t="shared" si="11"/>
        <v>2.4687509405660838E-2</v>
      </c>
      <c r="D61" s="199">
        <f t="shared" si="11"/>
        <v>2.4687509405660838E-2</v>
      </c>
      <c r="E61" s="199">
        <f t="shared" si="11"/>
        <v>2.4687509405660835E-2</v>
      </c>
      <c r="F61" s="199">
        <f t="shared" si="11"/>
        <v>2.4687509405660835E-2</v>
      </c>
      <c r="G61" s="199">
        <f t="shared" si="11"/>
        <v>2.4687509405660835E-2</v>
      </c>
      <c r="H61" s="199">
        <f t="shared" si="11"/>
        <v>2.4687509405660835E-2</v>
      </c>
      <c r="I61" s="199">
        <f t="shared" si="11"/>
        <v>2.4687509405660835E-2</v>
      </c>
      <c r="J61" s="199">
        <f t="shared" si="11"/>
        <v>2.4687509405660835E-2</v>
      </c>
      <c r="K61" s="199">
        <f t="shared" si="11"/>
        <v>2.4687509405660838E-2</v>
      </c>
      <c r="L61" s="199">
        <f t="shared" si="11"/>
        <v>2.4687509405660828E-2</v>
      </c>
      <c r="M61" s="199">
        <f t="shared" si="11"/>
        <v>2.4687509405660828E-2</v>
      </c>
      <c r="N61" s="199">
        <f t="shared" si="11"/>
        <v>2.4687509405660838E-2</v>
      </c>
      <c r="O61" s="199">
        <f t="shared" si="11"/>
        <v>2.4687509405660831E-2</v>
      </c>
      <c r="P61" s="199">
        <f t="shared" si="11"/>
        <v>2.4687509405660838E-2</v>
      </c>
      <c r="Q61" s="199">
        <f t="shared" si="11"/>
        <v>2.4687509405660835E-2</v>
      </c>
    </row>
    <row r="62" spans="1:17" x14ac:dyDescent="0.25">
      <c r="A62" s="127" t="s">
        <v>293</v>
      </c>
      <c r="B62" s="200">
        <f t="shared" ref="B62:Q62" si="12">IF(B$26=0,0,B$26/B$5)</f>
        <v>0.29044128712542161</v>
      </c>
      <c r="C62" s="200">
        <f t="shared" si="12"/>
        <v>0.29044128712542161</v>
      </c>
      <c r="D62" s="200">
        <f t="shared" si="12"/>
        <v>0.29044128712542155</v>
      </c>
      <c r="E62" s="200">
        <f t="shared" si="12"/>
        <v>0.29044128712542161</v>
      </c>
      <c r="F62" s="200">
        <f t="shared" si="12"/>
        <v>0.29044128712542161</v>
      </c>
      <c r="G62" s="200">
        <f t="shared" si="12"/>
        <v>0.29044128712542161</v>
      </c>
      <c r="H62" s="200">
        <f t="shared" si="12"/>
        <v>0.29044128712542155</v>
      </c>
      <c r="I62" s="200">
        <f t="shared" si="12"/>
        <v>0.29044128712542155</v>
      </c>
      <c r="J62" s="200">
        <f t="shared" si="12"/>
        <v>0.2904412871254215</v>
      </c>
      <c r="K62" s="200">
        <f t="shared" si="12"/>
        <v>0.29044128712542161</v>
      </c>
      <c r="L62" s="200">
        <f t="shared" si="12"/>
        <v>0.2904412871254215</v>
      </c>
      <c r="M62" s="200">
        <f t="shared" si="12"/>
        <v>0.29044128712542155</v>
      </c>
      <c r="N62" s="200">
        <f t="shared" si="12"/>
        <v>0.29044128712542155</v>
      </c>
      <c r="O62" s="200">
        <f t="shared" si="12"/>
        <v>0.2904412871254215</v>
      </c>
      <c r="P62" s="200">
        <f t="shared" si="12"/>
        <v>0.2904412871254215</v>
      </c>
      <c r="Q62" s="200">
        <f t="shared" si="12"/>
        <v>0.2904412871254215</v>
      </c>
    </row>
    <row r="63" spans="1:17" x14ac:dyDescent="0.25">
      <c r="A63" s="142" t="s">
        <v>297</v>
      </c>
      <c r="B63" s="199">
        <f t="shared" ref="B63:Q63" si="13">IF(B$27=0,0,B$27/B$5)</f>
        <v>0.27573091701027752</v>
      </c>
      <c r="C63" s="199">
        <f t="shared" si="13"/>
        <v>0.14489735808800419</v>
      </c>
      <c r="D63" s="199">
        <f t="shared" si="13"/>
        <v>0.28731622384042088</v>
      </c>
      <c r="E63" s="199">
        <f t="shared" si="13"/>
        <v>0.28731622384042088</v>
      </c>
      <c r="F63" s="199">
        <f t="shared" si="13"/>
        <v>0.18039911453692187</v>
      </c>
      <c r="G63" s="199">
        <f t="shared" si="13"/>
        <v>0.24108232312410435</v>
      </c>
      <c r="H63" s="199">
        <f t="shared" si="13"/>
        <v>0.20802398410519199</v>
      </c>
      <c r="I63" s="199">
        <f t="shared" si="13"/>
        <v>0.14501814168843657</v>
      </c>
      <c r="J63" s="199">
        <f t="shared" si="13"/>
        <v>9.932359727676042E-2</v>
      </c>
      <c r="K63" s="199">
        <f t="shared" si="13"/>
        <v>0.10198515081400632</v>
      </c>
      <c r="L63" s="199">
        <f t="shared" si="13"/>
        <v>0.14571888496803154</v>
      </c>
      <c r="M63" s="199">
        <f t="shared" si="13"/>
        <v>0.14694733130224405</v>
      </c>
      <c r="N63" s="199">
        <f t="shared" si="13"/>
        <v>0.13017169131245288</v>
      </c>
      <c r="O63" s="199">
        <f t="shared" si="13"/>
        <v>0.1481502624260935</v>
      </c>
      <c r="P63" s="199">
        <f t="shared" si="13"/>
        <v>0.13340547181945778</v>
      </c>
      <c r="Q63" s="199">
        <f t="shared" si="13"/>
        <v>0.13975850444938359</v>
      </c>
    </row>
    <row r="64" spans="1:17" x14ac:dyDescent="0.25">
      <c r="A64" s="142" t="s">
        <v>296</v>
      </c>
      <c r="B64" s="199">
        <f t="shared" ref="B64:Q64" si="14">IF(B$33=0,0,B$33/B$5)</f>
        <v>1.4710370115144082E-2</v>
      </c>
      <c r="C64" s="199">
        <f t="shared" si="14"/>
        <v>0.14554392903741739</v>
      </c>
      <c r="D64" s="199">
        <f t="shared" si="14"/>
        <v>3.1250632850006667E-3</v>
      </c>
      <c r="E64" s="199">
        <f t="shared" si="14"/>
        <v>3.1250632850007166E-3</v>
      </c>
      <c r="F64" s="199">
        <f t="shared" si="14"/>
        <v>0.11004217258849978</v>
      </c>
      <c r="G64" s="199">
        <f t="shared" si="14"/>
        <v>4.9358964001317264E-2</v>
      </c>
      <c r="H64" s="199">
        <f t="shared" si="14"/>
        <v>8.2417303020229538E-2</v>
      </c>
      <c r="I64" s="199">
        <f t="shared" si="14"/>
        <v>0.14542314543698501</v>
      </c>
      <c r="J64" s="199">
        <f t="shared" si="14"/>
        <v>0.19111768984866109</v>
      </c>
      <c r="K64" s="199">
        <f t="shared" si="14"/>
        <v>0.18845613631141528</v>
      </c>
      <c r="L64" s="199">
        <f t="shared" si="14"/>
        <v>0.14472240215738996</v>
      </c>
      <c r="M64" s="199">
        <f t="shared" si="14"/>
        <v>0.1434939558231775</v>
      </c>
      <c r="N64" s="199">
        <f t="shared" si="14"/>
        <v>0.16026959581296868</v>
      </c>
      <c r="O64" s="199">
        <f t="shared" si="14"/>
        <v>0.142291024699328</v>
      </c>
      <c r="P64" s="199">
        <f t="shared" si="14"/>
        <v>0.15703581530596375</v>
      </c>
      <c r="Q64" s="199">
        <f t="shared" si="14"/>
        <v>0.15068278267603791</v>
      </c>
    </row>
    <row r="65" spans="1:17" x14ac:dyDescent="0.25">
      <c r="A65" s="127" t="s">
        <v>292</v>
      </c>
      <c r="B65" s="200">
        <f t="shared" ref="B65:Q65" si="15">IF(B$34=0,0,B$34/B$5)</f>
        <v>2.6418524174424678E-2</v>
      </c>
      <c r="C65" s="200">
        <f t="shared" si="15"/>
        <v>2.0902487477131818E-2</v>
      </c>
      <c r="D65" s="200">
        <f t="shared" si="15"/>
        <v>0.18512888909794564</v>
      </c>
      <c r="E65" s="200">
        <f t="shared" si="15"/>
        <v>0.10278581231147768</v>
      </c>
      <c r="F65" s="200">
        <f t="shared" si="15"/>
        <v>4.5523054713226124E-2</v>
      </c>
      <c r="G65" s="200">
        <f t="shared" si="15"/>
        <v>4.3324063938698296E-2</v>
      </c>
      <c r="H65" s="200">
        <f t="shared" si="15"/>
        <v>4.3058791868321879E-2</v>
      </c>
      <c r="I65" s="200">
        <f t="shared" si="15"/>
        <v>5.4608031322138685E-2</v>
      </c>
      <c r="J65" s="200">
        <f t="shared" si="15"/>
        <v>4.1619321829659647E-2</v>
      </c>
      <c r="K65" s="200">
        <f t="shared" si="15"/>
        <v>5.0213146689682853E-2</v>
      </c>
      <c r="L65" s="200">
        <f t="shared" si="15"/>
        <v>4.7340112007815884E-2</v>
      </c>
      <c r="M65" s="200">
        <f t="shared" si="15"/>
        <v>5.4068371104076411E-2</v>
      </c>
      <c r="N65" s="200">
        <f t="shared" si="15"/>
        <v>4.6910248677048481E-2</v>
      </c>
      <c r="O65" s="200">
        <f t="shared" si="15"/>
        <v>3.9335955376707706E-2</v>
      </c>
      <c r="P65" s="200">
        <f t="shared" si="15"/>
        <v>3.0729308290141318E-2</v>
      </c>
      <c r="Q65" s="200">
        <f t="shared" si="15"/>
        <v>3.5772786753527679E-2</v>
      </c>
    </row>
    <row r="66" spans="1:17" x14ac:dyDescent="0.25">
      <c r="A66" s="127" t="s">
        <v>291</v>
      </c>
      <c r="B66" s="200">
        <f t="shared" ref="B66:Q66" si="16">IF(B$45=0,0,B$45/B$5)</f>
        <v>4.6470605940067439E-2</v>
      </c>
      <c r="C66" s="200">
        <f t="shared" si="16"/>
        <v>4.6470605940067439E-2</v>
      </c>
      <c r="D66" s="200">
        <f t="shared" si="16"/>
        <v>4.6470605940067446E-2</v>
      </c>
      <c r="E66" s="200">
        <f t="shared" si="16"/>
        <v>4.6470605940067439E-2</v>
      </c>
      <c r="F66" s="200">
        <f t="shared" si="16"/>
        <v>4.6470605940067439E-2</v>
      </c>
      <c r="G66" s="200">
        <f t="shared" si="16"/>
        <v>4.6470605940067439E-2</v>
      </c>
      <c r="H66" s="200">
        <f t="shared" si="16"/>
        <v>4.6470605940067439E-2</v>
      </c>
      <c r="I66" s="200">
        <f t="shared" si="16"/>
        <v>4.6470605940067432E-2</v>
      </c>
      <c r="J66" s="200">
        <f t="shared" si="16"/>
        <v>4.6470605940067439E-2</v>
      </c>
      <c r="K66" s="200">
        <f t="shared" si="16"/>
        <v>4.6470605940067446E-2</v>
      </c>
      <c r="L66" s="200">
        <f t="shared" si="16"/>
        <v>4.6470605940067432E-2</v>
      </c>
      <c r="M66" s="200">
        <f t="shared" si="16"/>
        <v>4.6470605940067432E-2</v>
      </c>
      <c r="N66" s="200">
        <f t="shared" si="16"/>
        <v>4.6470605940067439E-2</v>
      </c>
      <c r="O66" s="200">
        <f t="shared" si="16"/>
        <v>4.6470605940067432E-2</v>
      </c>
      <c r="P66" s="200">
        <f t="shared" si="16"/>
        <v>4.6470605940067439E-2</v>
      </c>
      <c r="Q66" s="200">
        <f t="shared" si="16"/>
        <v>4.6470605940067439E-2</v>
      </c>
    </row>
    <row r="67" spans="1:17" x14ac:dyDescent="0.25">
      <c r="A67" s="72" t="s">
        <v>290</v>
      </c>
      <c r="B67" s="71">
        <f t="shared" ref="B67:Q67" si="17">IF(B$46=0,0,B$46/B$5)</f>
        <v>0.28261100532702366</v>
      </c>
      <c r="C67" s="71">
        <f t="shared" si="17"/>
        <v>0.28812704202431649</v>
      </c>
      <c r="D67" s="71">
        <f t="shared" si="17"/>
        <v>0.12390064040350271</v>
      </c>
      <c r="E67" s="71">
        <f t="shared" si="17"/>
        <v>0.20624371718997067</v>
      </c>
      <c r="F67" s="71">
        <f t="shared" si="17"/>
        <v>0.26350647478822209</v>
      </c>
      <c r="G67" s="71">
        <f t="shared" si="17"/>
        <v>0.26570546556274999</v>
      </c>
      <c r="H67" s="71">
        <f t="shared" si="17"/>
        <v>0.26597073763312645</v>
      </c>
      <c r="I67" s="71">
        <f t="shared" si="17"/>
        <v>0.2544214981793097</v>
      </c>
      <c r="J67" s="71">
        <f t="shared" si="17"/>
        <v>0.26741020767178875</v>
      </c>
      <c r="K67" s="71">
        <f t="shared" si="17"/>
        <v>0.2588163828117655</v>
      </c>
      <c r="L67" s="71">
        <f t="shared" si="17"/>
        <v>0.2616894174936325</v>
      </c>
      <c r="M67" s="71">
        <f t="shared" si="17"/>
        <v>0.25496115839737199</v>
      </c>
      <c r="N67" s="71">
        <f t="shared" si="17"/>
        <v>0.26211928082439995</v>
      </c>
      <c r="O67" s="71">
        <f t="shared" si="17"/>
        <v>0.26969357412474065</v>
      </c>
      <c r="P67" s="71">
        <f t="shared" si="17"/>
        <v>0.27830022121130704</v>
      </c>
      <c r="Q67" s="71">
        <f t="shared" si="17"/>
        <v>0.27325674274792078</v>
      </c>
    </row>
    <row r="69" spans="1:17" ht="12.75" x14ac:dyDescent="0.25">
      <c r="A69" s="98" t="str">
        <f>FBT_fec!$A$110</f>
        <v>Energy intensity (toe/physical output index)</v>
      </c>
      <c r="B69" s="197"/>
      <c r="C69" s="197"/>
      <c r="D69" s="197"/>
      <c r="E69" s="197"/>
      <c r="F69" s="197"/>
      <c r="G69" s="197"/>
      <c r="H69" s="197"/>
      <c r="I69" s="197"/>
      <c r="J69" s="197"/>
      <c r="K69" s="197"/>
      <c r="L69" s="197"/>
      <c r="M69" s="197"/>
      <c r="N69" s="197"/>
      <c r="O69" s="197"/>
      <c r="P69" s="197"/>
      <c r="Q69" s="197"/>
    </row>
    <row r="71" spans="1:17" x14ac:dyDescent="0.25">
      <c r="A71" s="78" t="s">
        <v>6</v>
      </c>
      <c r="B71" s="253">
        <f t="shared" ref="B71:Q71" si="18">SUM(B$72:B$82)</f>
        <v>48.932585295239036</v>
      </c>
      <c r="C71" s="253">
        <f t="shared" si="18"/>
        <v>47.607637012205814</v>
      </c>
      <c r="D71" s="253">
        <f t="shared" si="18"/>
        <v>47.418586452320824</v>
      </c>
      <c r="E71" s="253">
        <f t="shared" si="18"/>
        <v>48.119110070224139</v>
      </c>
      <c r="F71" s="253">
        <f t="shared" si="18"/>
        <v>47.508713487754633</v>
      </c>
      <c r="G71" s="253">
        <f t="shared" si="18"/>
        <v>47.652413996779615</v>
      </c>
      <c r="H71" s="253">
        <f t="shared" si="18"/>
        <v>46.438982760669276</v>
      </c>
      <c r="I71" s="253">
        <f t="shared" si="18"/>
        <v>44.79056628388247</v>
      </c>
      <c r="J71" s="253">
        <f t="shared" si="18"/>
        <v>43.11453439006231</v>
      </c>
      <c r="K71" s="253">
        <f t="shared" si="18"/>
        <v>43.123956949642292</v>
      </c>
      <c r="L71" s="253">
        <f t="shared" si="18"/>
        <v>43.53907537769885</v>
      </c>
      <c r="M71" s="253">
        <f t="shared" si="18"/>
        <v>43.511040518578582</v>
      </c>
      <c r="N71" s="253">
        <f t="shared" si="18"/>
        <v>43.342924239951714</v>
      </c>
      <c r="O71" s="253">
        <f t="shared" si="18"/>
        <v>42.971972583991914</v>
      </c>
      <c r="P71" s="253">
        <f t="shared" si="18"/>
        <v>40.902822001574236</v>
      </c>
      <c r="Q71" s="253">
        <f t="shared" si="18"/>
        <v>40.083621724563812</v>
      </c>
    </row>
    <row r="72" spans="1:17" x14ac:dyDescent="0.25">
      <c r="A72" s="132" t="s">
        <v>83</v>
      </c>
      <c r="B72" s="282">
        <f>IF(B$6=0,0,B$6/MAE!B$5*1000)</f>
        <v>0.19896090364563029</v>
      </c>
      <c r="C72" s="282">
        <f>IF(C$6=0,0,C$6/MAE!C$5*1000)</f>
        <v>0.19357363652934192</v>
      </c>
      <c r="D72" s="282">
        <f>IF(D$6=0,0,D$6/MAE!D$5*1000)</f>
        <v>0.19280495304363429</v>
      </c>
      <c r="E72" s="282">
        <f>IF(E$6=0,0,E$6/MAE!E$5*1000)</f>
        <v>0.19565329655955946</v>
      </c>
      <c r="F72" s="282">
        <f>IF(F$6=0,0,F$6/MAE!F$5*1000)</f>
        <v>0.19317141143336827</v>
      </c>
      <c r="G72" s="282">
        <f>IF(G$6=0,0,G$6/MAE!G$5*1000)</f>
        <v>0.19375570067452402</v>
      </c>
      <c r="H72" s="282">
        <f>IF(H$6=0,0,H$6/MAE!H$5*1000)</f>
        <v>0.18882186417699012</v>
      </c>
      <c r="I72" s="282">
        <f>IF(I$6=0,0,I$6/MAE!I$5*1000)</f>
        <v>0.18211936869617673</v>
      </c>
      <c r="J72" s="282">
        <f>IF(J$6=0,0,J$6/MAE!J$5*1000)</f>
        <v>0.17530458835867027</v>
      </c>
      <c r="K72" s="282">
        <f>IF(K$6=0,0,K$6/MAE!K$5*1000)</f>
        <v>0.17534290068076358</v>
      </c>
      <c r="L72" s="282">
        <f>IF(L$6=0,0,L$6/MAE!L$5*1000)</f>
        <v>0.17703078079312132</v>
      </c>
      <c r="M72" s="282">
        <f>IF(M$6=0,0,M$6/MAE!M$5*1000)</f>
        <v>0.17691679047622938</v>
      </c>
      <c r="N72" s="282">
        <f>IF(N$6=0,0,N$6/MAE!N$5*1000)</f>
        <v>0.17623322621099946</v>
      </c>
      <c r="O72" s="282">
        <f>IF(O$6=0,0,O$6/MAE!O$5*1000)</f>
        <v>0.17472492910727405</v>
      </c>
      <c r="P72" s="282">
        <f>IF(P$6=0,0,P$6/MAE!P$5*1000)</f>
        <v>0.16631172005296402</v>
      </c>
      <c r="Q72" s="282">
        <f>IF(Q$6=0,0,Q$6/MAE!Q$5*1000)</f>
        <v>0.16298083478709591</v>
      </c>
    </row>
    <row r="73" spans="1:17" x14ac:dyDescent="0.25">
      <c r="A73" s="76" t="s">
        <v>82</v>
      </c>
      <c r="B73" s="281">
        <f>IF(B$7=0,0,B$7/MAE!B$5*1000)</f>
        <v>0.67989366895713965</v>
      </c>
      <c r="C73" s="281">
        <f>IF(C$7=0,0,C$7/MAE!C$5*1000)</f>
        <v>0.66148417875966237</v>
      </c>
      <c r="D73" s="281">
        <f>IF(D$7=0,0,D$7/MAE!D$5*1000)</f>
        <v>0.65885741628629035</v>
      </c>
      <c r="E73" s="281">
        <f>IF(E$7=0,0,E$7/MAE!E$5*1000)</f>
        <v>0.66859083972782185</v>
      </c>
      <c r="F73" s="281">
        <f>IF(F$7=0,0,F$7/MAE!F$5*1000)</f>
        <v>0.66010968612700316</v>
      </c>
      <c r="G73" s="281">
        <f>IF(G$7=0,0,G$7/MAE!G$5*1000)</f>
        <v>0.66210633244606654</v>
      </c>
      <c r="H73" s="281">
        <f>IF(H$7=0,0,H$7/MAE!H$5*1000)</f>
        <v>0.64524631554386314</v>
      </c>
      <c r="I73" s="281">
        <f>IF(I$7=0,0,I$7/MAE!I$5*1000)</f>
        <v>0.62234239743673936</v>
      </c>
      <c r="J73" s="281">
        <f>IF(J$7=0,0,J$7/MAE!J$5*1000)</f>
        <v>0.59905477699520437</v>
      </c>
      <c r="K73" s="281">
        <f>IF(K$7=0,0,K$7/MAE!K$5*1000)</f>
        <v>0.59918569872282512</v>
      </c>
      <c r="L73" s="281">
        <f>IF(L$7=0,0,L$7/MAE!L$5*1000)</f>
        <v>0.60495356055559324</v>
      </c>
      <c r="M73" s="281">
        <f>IF(M$7=0,0,M$7/MAE!M$5*1000)</f>
        <v>0.60456403028428296</v>
      </c>
      <c r="N73" s="281">
        <f>IF(N$7=0,0,N$7/MAE!N$5*1000)</f>
        <v>0.60222813912305806</v>
      </c>
      <c r="O73" s="281">
        <f>IF(O$7=0,0,O$7/MAE!O$5*1000)</f>
        <v>0.59707395238114525</v>
      </c>
      <c r="P73" s="281">
        <f>IF(P$7=0,0,P$7/MAE!P$5*1000)</f>
        <v>0.5683241454249689</v>
      </c>
      <c r="Q73" s="281">
        <f>IF(Q$7=0,0,Q$7/MAE!Q$5*1000)</f>
        <v>0.55694176947677798</v>
      </c>
    </row>
    <row r="74" spans="1:17" x14ac:dyDescent="0.25">
      <c r="A74" s="76" t="s">
        <v>81</v>
      </c>
      <c r="B74" s="281">
        <f>IF(B$8=0,0,B$8/MAE!B$5*1000)</f>
        <v>1.1073894603451484</v>
      </c>
      <c r="C74" s="281">
        <f>IF(C$8=0,0,C$8/MAE!C$5*1000)</f>
        <v>1.0774046607421701</v>
      </c>
      <c r="D74" s="281">
        <f>IF(D$8=0,0,D$8/MAE!D$5*1000)</f>
        <v>1.0731262725019852</v>
      </c>
      <c r="E74" s="281">
        <f>IF(E$8=0,0,E$8/MAE!E$5*1000)</f>
        <v>1.0889797669884997</v>
      </c>
      <c r="F74" s="281">
        <f>IF(F$8=0,0,F$8/MAE!F$5*1000)</f>
        <v>1.0751659302991234</v>
      </c>
      <c r="G74" s="281">
        <f>IF(G$8=0,0,G$8/MAE!G$5*1000)</f>
        <v>1.0784180051318826</v>
      </c>
      <c r="H74" s="281">
        <f>IF(H$8=0,0,H$8/MAE!H$5*1000)</f>
        <v>1.050956938981084</v>
      </c>
      <c r="I74" s="281">
        <f>IF(I$8=0,0,I$8/MAE!I$5*1000)</f>
        <v>1.01365175631724</v>
      </c>
      <c r="J74" s="281">
        <f>IF(J$8=0,0,J$8/MAE!J$5*1000)</f>
        <v>0.97572161133879087</v>
      </c>
      <c r="K74" s="281">
        <f>IF(K$8=0,0,K$8/MAE!K$5*1000)</f>
        <v>0.97593485253799162</v>
      </c>
      <c r="L74" s="281">
        <f>IF(L$8=0,0,L$8/MAE!L$5*1000)</f>
        <v>0.98532936478890232</v>
      </c>
      <c r="M74" s="281">
        <f>IF(M$8=0,0,M$8/MAE!M$5*1000)</f>
        <v>0.9846949101136645</v>
      </c>
      <c r="N74" s="281">
        <f>IF(N$8=0,0,N$8/MAE!N$5*1000)</f>
        <v>0.9808902839337772</v>
      </c>
      <c r="O74" s="281">
        <f>IF(O$8=0,0,O$8/MAE!O$5*1000)</f>
        <v>0.97249530640236437</v>
      </c>
      <c r="P74" s="281">
        <f>IF(P$8=0,0,P$8/MAE!P$5*1000)</f>
        <v>0.925668523533418</v>
      </c>
      <c r="Q74" s="281">
        <f>IF(Q$8=0,0,Q$8/MAE!Q$5*1000)</f>
        <v>0.90712926697871799</v>
      </c>
    </row>
    <row r="75" spans="1:17" x14ac:dyDescent="0.25">
      <c r="A75" s="76" t="s">
        <v>80</v>
      </c>
      <c r="B75" s="281">
        <f>IF(B$9=0,0,B$9/MAE!B$5*1000)</f>
        <v>0.25239787756913107</v>
      </c>
      <c r="C75" s="281">
        <f>IF(C$9=0,0,C$9/MAE!C$5*1000)</f>
        <v>0.24556369677715509</v>
      </c>
      <c r="D75" s="281">
        <f>IF(D$9=0,0,D$9/MAE!D$5*1000)</f>
        <v>0.24458856007059587</v>
      </c>
      <c r="E75" s="281">
        <f>IF(E$9=0,0,E$9/MAE!E$5*1000)</f>
        <v>0.24820191246714399</v>
      </c>
      <c r="F75" s="281">
        <f>IF(F$9=0,0,F$9/MAE!F$5*1000)</f>
        <v>0.24505344195488307</v>
      </c>
      <c r="G75" s="281">
        <f>IF(G$9=0,0,G$9/MAE!G$5*1000)</f>
        <v>0.24579465976025081</v>
      </c>
      <c r="H75" s="281">
        <f>IF(H$9=0,0,H$9/MAE!H$5*1000)</f>
        <v>0.23953569210664247</v>
      </c>
      <c r="I75" s="281">
        <f>IF(I$9=0,0,I$9/MAE!I$5*1000)</f>
        <v>0.23103303855623908</v>
      </c>
      <c r="J75" s="281">
        <f>IF(J$9=0,0,J$9/MAE!J$5*1000)</f>
        <v>0.22238794265161829</v>
      </c>
      <c r="K75" s="281">
        <f>IF(K$9=0,0,K$9/MAE!K$5*1000)</f>
        <v>0.22243654490765913</v>
      </c>
      <c r="L75" s="281">
        <f>IF(L$9=0,0,L$9/MAE!L$5*1000)</f>
        <v>0.22457775632228466</v>
      </c>
      <c r="M75" s="281">
        <f>IF(M$9=0,0,M$9/MAE!M$5*1000)</f>
        <v>0.22443315045490184</v>
      </c>
      <c r="N75" s="281">
        <f>IF(N$9=0,0,N$9/MAE!N$5*1000)</f>
        <v>0.22356599431233909</v>
      </c>
      <c r="O75" s="281">
        <f>IF(O$9=0,0,O$9/MAE!O$5*1000)</f>
        <v>0.22165259835992621</v>
      </c>
      <c r="P75" s="281">
        <f>IF(P$9=0,0,P$9/MAE!P$5*1000)</f>
        <v>0.21097976731651996</v>
      </c>
      <c r="Q75" s="281">
        <f>IF(Q$9=0,0,Q$9/MAE!Q$5*1000)</f>
        <v>0.20675427197483817</v>
      </c>
    </row>
    <row r="76" spans="1:17" x14ac:dyDescent="0.25">
      <c r="A76" s="129" t="s">
        <v>79</v>
      </c>
      <c r="B76" s="280">
        <f>IF(B$10=0,0,B$10/MAE!B$5*1000)</f>
        <v>0.3058348514926324</v>
      </c>
      <c r="C76" s="280">
        <f>IF(C$10=0,0,C$10/MAE!C$5*1000)</f>
        <v>0.29755375702496867</v>
      </c>
      <c r="D76" s="280">
        <f>IF(D$10=0,0,D$10/MAE!D$5*1000)</f>
        <v>0.29637216709755781</v>
      </c>
      <c r="E76" s="280">
        <f>IF(E$10=0,0,E$10/MAE!E$5*1000)</f>
        <v>0.30075052837472888</v>
      </c>
      <c r="F76" s="280">
        <f>IF(F$10=0,0,F$10/MAE!F$5*1000)</f>
        <v>0.29693547247639823</v>
      </c>
      <c r="G76" s="280">
        <f>IF(G$10=0,0,G$10/MAE!G$5*1000)</f>
        <v>0.29783361884597792</v>
      </c>
      <c r="H76" s="280">
        <f>IF(H$10=0,0,H$10/MAE!H$5*1000)</f>
        <v>0.29024952003629528</v>
      </c>
      <c r="I76" s="280">
        <f>IF(I$10=0,0,I$10/MAE!I$5*1000)</f>
        <v>0.27994670841630187</v>
      </c>
      <c r="J76" s="280">
        <f>IF(J$10=0,0,J$10/MAE!J$5*1000)</f>
        <v>0.26947129694456673</v>
      </c>
      <c r="K76" s="280">
        <f>IF(K$10=0,0,K$10/MAE!K$5*1000)</f>
        <v>0.26953018913455512</v>
      </c>
      <c r="L76" s="280">
        <f>IF(L$10=0,0,L$10/MAE!L$5*1000)</f>
        <v>0.27212473185144853</v>
      </c>
      <c r="M76" s="280">
        <f>IF(M$10=0,0,M$10/MAE!M$5*1000)</f>
        <v>0.27194951043357463</v>
      </c>
      <c r="N76" s="280">
        <f>IF(N$10=0,0,N$10/MAE!N$5*1000)</f>
        <v>0.27089876241367911</v>
      </c>
      <c r="O76" s="280">
        <f>IF(O$10=0,0,O$10/MAE!O$5*1000)</f>
        <v>0.2685802676125788</v>
      </c>
      <c r="P76" s="280">
        <f>IF(P$10=0,0,P$10/MAE!P$5*1000)</f>
        <v>0.25564781458007618</v>
      </c>
      <c r="Q76" s="280">
        <f>IF(Q$10=0,0,Q$10/MAE!Q$5*1000)</f>
        <v>0.25052770916258088</v>
      </c>
    </row>
    <row r="77" spans="1:17" x14ac:dyDescent="0.25">
      <c r="A77" s="127" t="s">
        <v>295</v>
      </c>
      <c r="B77" s="305">
        <f>IF(B$15=0,0,B$15/MAE!B$5*1000)</f>
        <v>9.9484301388665912</v>
      </c>
      <c r="C77" s="305">
        <f>IF(C$15=0,0,C$15/MAE!C$5*1000)</f>
        <v>9.6790563595774408</v>
      </c>
      <c r="D77" s="305">
        <f>IF(D$15=0,0,D$15/MAE!D$5*1000)</f>
        <v>9.6406206980160967</v>
      </c>
      <c r="E77" s="305">
        <f>IF(E$15=0,0,E$15/MAE!E$5*1000)</f>
        <v>9.7830433848880123</v>
      </c>
      <c r="F77" s="305">
        <f>IF(F$15=0,0,F$15/MAE!F$5*1000)</f>
        <v>9.6589443265394337</v>
      </c>
      <c r="G77" s="305">
        <f>IF(G$15=0,0,G$15/MAE!G$5*1000)</f>
        <v>9.688159919100686</v>
      </c>
      <c r="H77" s="305">
        <f>IF(H$15=0,0,H$15/MAE!H$5*1000)</f>
        <v>9.441458548062835</v>
      </c>
      <c r="I77" s="305">
        <f>IF(I$15=0,0,I$15/MAE!I$5*1000)</f>
        <v>9.1063208057971341</v>
      </c>
      <c r="J77" s="305">
        <f>IF(J$15=0,0,J$15/MAE!J$5*1000)</f>
        <v>8.7655686034440627</v>
      </c>
      <c r="K77" s="305">
        <f>IF(K$15=0,0,K$15/MAE!K$5*1000)</f>
        <v>8.7674842936767643</v>
      </c>
      <c r="L77" s="305">
        <f>IF(L$15=0,0,L$15/MAE!L$5*1000)</f>
        <v>8.8518815650647209</v>
      </c>
      <c r="M77" s="305">
        <f>IF(M$15=0,0,M$15/MAE!M$5*1000)</f>
        <v>8.8461818286676319</v>
      </c>
      <c r="N77" s="305">
        <f>IF(N$15=0,0,N$15/MAE!N$5*1000)</f>
        <v>8.8120022928218464</v>
      </c>
      <c r="O77" s="305">
        <f>IF(O$15=0,0,O$15/MAE!O$5*1000)</f>
        <v>8.7365845193290568</v>
      </c>
      <c r="P77" s="305">
        <f>IF(P$15=0,0,P$15/MAE!P$5*1000)</f>
        <v>8.3159077884394659</v>
      </c>
      <c r="Q77" s="305">
        <f>IF(Q$15=0,0,Q$15/MAE!Q$5*1000)</f>
        <v>8.1493570804315763</v>
      </c>
    </row>
    <row r="78" spans="1:17" x14ac:dyDescent="0.25">
      <c r="A78" s="127" t="s">
        <v>294</v>
      </c>
      <c r="B78" s="305">
        <f>IF(B$23=0,0,B$23/MAE!B$5*1000)</f>
        <v>4.8320946388780586</v>
      </c>
      <c r="C78" s="305">
        <f>IF(C$23=0,0,C$23/MAE!C$5*1000)</f>
        <v>4.7012559460804724</v>
      </c>
      <c r="D78" s="305">
        <f>IF(D$23=0,0,D$23/MAE!D$5*1000)</f>
        <v>4.6825871961792469</v>
      </c>
      <c r="E78" s="305">
        <f>IF(E$23=0,0,E$23/MAE!E$5*1000)</f>
        <v>4.7517639298027499</v>
      </c>
      <c r="F78" s="305">
        <f>IF(F$23=0,0,F$23/MAE!F$5*1000)</f>
        <v>4.6914872443191538</v>
      </c>
      <c r="G78" s="305">
        <f>IF(G$23=0,0,G$23/MAE!G$5*1000)</f>
        <v>4.7056776749917626</v>
      </c>
      <c r="H78" s="305">
        <f>IF(H$23=0,0,H$23/MAE!H$5*1000)</f>
        <v>4.5858512947733781</v>
      </c>
      <c r="I78" s="305">
        <f>IF(I$23=0,0,I$23/MAE!I$5*1000)</f>
        <v>4.4230701056728936</v>
      </c>
      <c r="J78" s="305">
        <f>IF(J$23=0,0,J$23/MAE!J$5*1000)</f>
        <v>4.2575618931014034</v>
      </c>
      <c r="K78" s="305">
        <f>IF(K$23=0,0,K$23/MAE!K$5*1000)</f>
        <v>4.2584923712144294</v>
      </c>
      <c r="L78" s="305">
        <f>IF(L$23=0,0,L$23/MAE!L$5*1000)</f>
        <v>4.2994853316028649</v>
      </c>
      <c r="M78" s="305">
        <f>IF(M$23=0,0,M$23/MAE!M$5*1000)</f>
        <v>4.2967168882099935</v>
      </c>
      <c r="N78" s="305">
        <f>IF(N$23=0,0,N$23/MAE!N$5*1000)</f>
        <v>4.2801153993706125</v>
      </c>
      <c r="O78" s="305">
        <f>IF(O$23=0,0,O$23/MAE!O$5*1000)</f>
        <v>4.2434839093883987</v>
      </c>
      <c r="P78" s="305">
        <f>IF(P$23=0,0,P$23/MAE!P$5*1000)</f>
        <v>4.0391552115277394</v>
      </c>
      <c r="Q78" s="305">
        <f>IF(Q$23=0,0,Q$23/MAE!Q$5*1000)</f>
        <v>3.9582591533524796</v>
      </c>
    </row>
    <row r="79" spans="1:17" x14ac:dyDescent="0.25">
      <c r="A79" s="127" t="s">
        <v>293</v>
      </c>
      <c r="B79" s="305">
        <f>IF(B$26=0,0,B$26/MAE!B$5*1000)</f>
        <v>14.212043055523703</v>
      </c>
      <c r="C79" s="305">
        <f>IF(C$26=0,0,C$26/MAE!C$5*1000)</f>
        <v>13.827223370824917</v>
      </c>
      <c r="D79" s="305">
        <f>IF(D$26=0,0,D$26/MAE!D$5*1000)</f>
        <v>13.772315282880134</v>
      </c>
      <c r="E79" s="305">
        <f>IF(E$26=0,0,E$26/MAE!E$5*1000)</f>
        <v>13.975776264125734</v>
      </c>
      <c r="F79" s="305">
        <f>IF(F$26=0,0,F$26/MAE!F$5*1000)</f>
        <v>13.798491895056335</v>
      </c>
      <c r="G79" s="305">
        <f>IF(G$26=0,0,G$26/MAE!G$5*1000)</f>
        <v>13.840228455858126</v>
      </c>
      <c r="H79" s="305">
        <f>IF(H$26=0,0,H$26/MAE!H$5*1000)</f>
        <v>13.487797925804051</v>
      </c>
      <c r="I79" s="305">
        <f>IF(I$26=0,0,I$26/MAE!I$5*1000)</f>
        <v>13.009029722567332</v>
      </c>
      <c r="J79" s="305">
        <f>IF(J$26=0,0,J$26/MAE!J$5*1000)</f>
        <v>12.522240862062949</v>
      </c>
      <c r="K79" s="305">
        <f>IF(K$26=0,0,K$26/MAE!K$5*1000)</f>
        <v>12.524977562395376</v>
      </c>
      <c r="L79" s="305">
        <f>IF(L$26=0,0,L$26/MAE!L$5*1000)</f>
        <v>12.6455450929496</v>
      </c>
      <c r="M79" s="305">
        <f>IF(M$26=0,0,M$26/MAE!M$5*1000)</f>
        <v>12.637402612382333</v>
      </c>
      <c r="N79" s="305">
        <f>IF(N$26=0,0,N$26/MAE!N$5*1000)</f>
        <v>12.58857470403121</v>
      </c>
      <c r="O79" s="305">
        <f>IF(O$26=0,0,O$26/MAE!O$5*1000)</f>
        <v>12.480835027612937</v>
      </c>
      <c r="P79" s="305">
        <f>IF(P$26=0,0,P$26/MAE!P$5*1000)</f>
        <v>11.879868269199232</v>
      </c>
      <c r="Q79" s="305">
        <f>IF(Q$26=0,0,Q$26/MAE!Q$5*1000)</f>
        <v>11.641938686330819</v>
      </c>
    </row>
    <row r="80" spans="1:17" x14ac:dyDescent="0.25">
      <c r="A80" s="127" t="s">
        <v>292</v>
      </c>
      <c r="B80" s="305">
        <f>IF(B$34=0,0,B$34/MAE!B$5*1000)</f>
        <v>1.2927266875393697</v>
      </c>
      <c r="C80" s="305">
        <f>IF(C$34=0,0,C$34/MAE!C$5*1000)</f>
        <v>0.9951180364634693</v>
      </c>
      <c r="D80" s="305">
        <f>IF(D$34=0,0,D$34/MAE!D$5*1000)</f>
        <v>8.778550232513048</v>
      </c>
      <c r="E80" s="305">
        <f>IF(E$34=0,0,E$34/MAE!E$5*1000)</f>
        <v>4.9459618162733943</v>
      </c>
      <c r="F80" s="305">
        <f>IF(F$34=0,0,F$34/MAE!F$5*1000)</f>
        <v>2.1627417634580381</v>
      </c>
      <c r="G80" s="305">
        <f>IF(G$34=0,0,G$34/MAE!G$5*1000)</f>
        <v>2.0644962308298012</v>
      </c>
      <c r="H80" s="305">
        <f>IF(H$34=0,0,H$34/MAE!H$5*1000)</f>
        <v>1.9996064932682471</v>
      </c>
      <c r="I80" s="305">
        <f>IF(I$34=0,0,I$34/MAE!I$5*1000)</f>
        <v>2.4459246465665823</v>
      </c>
      <c r="J80" s="305">
        <f>IF(J$34=0,0,J$34/MAE!J$5*1000)</f>
        <v>1.794397682315932</v>
      </c>
      <c r="K80" s="305">
        <f>IF(K$34=0,0,K$34/MAE!K$5*1000)</f>
        <v>2.1653895761519566</v>
      </c>
      <c r="L80" s="305">
        <f>IF(L$34=0,0,L$34/MAE!L$5*1000)</f>
        <v>2.0611447050970022</v>
      </c>
      <c r="M80" s="305">
        <f>IF(M$34=0,0,M$34/MAE!M$5*1000)</f>
        <v>2.3525710858830124</v>
      </c>
      <c r="N80" s="305">
        <f>IF(N$34=0,0,N$34/MAE!N$5*1000)</f>
        <v>2.0332273544866073</v>
      </c>
      <c r="O80" s="305">
        <f>IF(O$34=0,0,O$34/MAE!O$5*1000)</f>
        <v>1.6903435960130131</v>
      </c>
      <c r="P80" s="305">
        <f>IF(P$34=0,0,P$34/MAE!P$5*1000)</f>
        <v>1.25691542722315</v>
      </c>
      <c r="Q80" s="305">
        <f>IF(Q$34=0,0,Q$34/MAE!Q$5*1000)</f>
        <v>1.4339028522618906</v>
      </c>
    </row>
    <row r="81" spans="1:17" x14ac:dyDescent="0.25">
      <c r="A81" s="127" t="s">
        <v>291</v>
      </c>
      <c r="B81" s="305">
        <f>IF(B$45=0,0,B$45/MAE!B$5*1000)</f>
        <v>2.2739268888837914</v>
      </c>
      <c r="C81" s="305">
        <f>IF(C$45=0,0,C$45/MAE!C$5*1000)</f>
        <v>2.2123557393319859</v>
      </c>
      <c r="D81" s="305">
        <f>IF(D$45=0,0,D$45/MAE!D$5*1000)</f>
        <v>2.2035704452608216</v>
      </c>
      <c r="E81" s="305">
        <f>IF(E$45=0,0,E$45/MAE!E$5*1000)</f>
        <v>2.2361242022601164</v>
      </c>
      <c r="F81" s="305">
        <f>IF(F$45=0,0,F$45/MAE!F$5*1000)</f>
        <v>2.2077587032090129</v>
      </c>
      <c r="G81" s="305">
        <f>IF(G$45=0,0,G$45/MAE!G$5*1000)</f>
        <v>2.2144365529372991</v>
      </c>
      <c r="H81" s="305">
        <f>IF(H$45=0,0,H$45/MAE!H$5*1000)</f>
        <v>2.1580476681286482</v>
      </c>
      <c r="I81" s="305">
        <f>IF(I$45=0,0,I$45/MAE!I$5*1000)</f>
        <v>2.0814447556107725</v>
      </c>
      <c r="J81" s="305">
        <f>IF(J$45=0,0,J$45/MAE!J$5*1000)</f>
        <v>2.0035585379300715</v>
      </c>
      <c r="K81" s="305">
        <f>IF(K$45=0,0,K$45/MAE!K$5*1000)</f>
        <v>2.0039964099832601</v>
      </c>
      <c r="L81" s="305">
        <f>IF(L$45=0,0,L$45/MAE!L$5*1000)</f>
        <v>2.0232872148719356</v>
      </c>
      <c r="M81" s="305">
        <f>IF(M$45=0,0,M$45/MAE!M$5*1000)</f>
        <v>2.0219844179811726</v>
      </c>
      <c r="N81" s="305">
        <f>IF(N$45=0,0,N$45/MAE!N$5*1000)</f>
        <v>2.0141719526449933</v>
      </c>
      <c r="O81" s="305">
        <f>IF(O$45=0,0,O$45/MAE!O$5*1000)</f>
        <v>1.9969336044180697</v>
      </c>
      <c r="P81" s="305">
        <f>IF(P$45=0,0,P$45/MAE!P$5*1000)</f>
        <v>1.9007789230718768</v>
      </c>
      <c r="Q81" s="305">
        <f>IF(Q$45=0,0,Q$45/MAE!Q$5*1000)</f>
        <v>1.862710189812931</v>
      </c>
    </row>
    <row r="82" spans="1:17" x14ac:dyDescent="0.25">
      <c r="A82" s="72" t="s">
        <v>290</v>
      </c>
      <c r="B82" s="304">
        <f>IF(B$46=0,0,B$46/MAE!B$5*1000)</f>
        <v>13.828887123537836</v>
      </c>
      <c r="C82" s="304">
        <f>IF(C$46=0,0,C$46/MAE!C$5*1000)</f>
        <v>13.71704763009423</v>
      </c>
      <c r="D82" s="304">
        <f>IF(D$46=0,0,D$46/MAE!D$5*1000)</f>
        <v>5.8751932284714066</v>
      </c>
      <c r="E82" s="304">
        <f>IF(E$46=0,0,E$46/MAE!E$5*1000)</f>
        <v>9.9242641287563753</v>
      </c>
      <c r="F82" s="304">
        <f>IF(F$46=0,0,F$46/MAE!F$5*1000)</f>
        <v>12.518853612881886</v>
      </c>
      <c r="G82" s="304">
        <f>IF(G$46=0,0,G$46/MAE!G$5*1000)</f>
        <v>12.661506846203231</v>
      </c>
      <c r="H82" s="304">
        <f>IF(H$46=0,0,H$46/MAE!H$5*1000)</f>
        <v>12.351410499787253</v>
      </c>
      <c r="I82" s="304">
        <f>IF(I$46=0,0,I$46/MAE!I$5*1000)</f>
        <v>11.395682978245052</v>
      </c>
      <c r="J82" s="304">
        <f>IF(J$46=0,0,J$46/MAE!J$5*1000)</f>
        <v>11.52926659491904</v>
      </c>
      <c r="K82" s="304">
        <f>IF(K$46=0,0,K$46/MAE!K$5*1000)</f>
        <v>11.161186550236714</v>
      </c>
      <c r="L82" s="304">
        <f>IF(L$46=0,0,L$46/MAE!L$5*1000)</f>
        <v>11.393715273801369</v>
      </c>
      <c r="M82" s="304">
        <f>IF(M$46=0,0,M$46/MAE!M$5*1000)</f>
        <v>11.093625293691785</v>
      </c>
      <c r="N82" s="304">
        <f>IF(N$46=0,0,N$46/MAE!N$5*1000)</f>
        <v>11.361016130602597</v>
      </c>
      <c r="O82" s="304">
        <f>IF(O$46=0,0,O$46/MAE!O$5*1000)</f>
        <v>11.589264873367146</v>
      </c>
      <c r="P82" s="304">
        <f>IF(P$46=0,0,P$46/MAE!P$5*1000)</f>
        <v>11.383264411204825</v>
      </c>
      <c r="Q82" s="304">
        <f>IF(Q$46=0,0,Q$46/MAE!Q$5*1000)</f>
        <v>10.953119909994102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tabColor theme="6" tint="0.59999389629810485"/>
    <pageSetUpPr fitToPage="1"/>
  </sheetPr>
  <dimension ref="A1:Q82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17" width="9.7109375" style="14" customWidth="1"/>
    <col min="18" max="16384" width="9.140625" style="13"/>
  </cols>
  <sheetData>
    <row r="1" spans="1:17" ht="12.75" x14ac:dyDescent="0.25">
      <c r="A1" s="12" t="s">
        <v>385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3" spans="1:17" ht="12.75" x14ac:dyDescent="0.25">
      <c r="A3" s="98" t="s">
        <v>91</v>
      </c>
      <c r="B3" s="197"/>
      <c r="C3" s="197"/>
      <c r="D3" s="197"/>
      <c r="E3" s="197"/>
      <c r="F3" s="197"/>
      <c r="G3" s="197"/>
      <c r="H3" s="197"/>
      <c r="I3" s="197"/>
      <c r="J3" s="197"/>
      <c r="K3" s="197"/>
      <c r="L3" s="197"/>
      <c r="M3" s="197"/>
      <c r="N3" s="197"/>
      <c r="O3" s="197"/>
      <c r="P3" s="197"/>
      <c r="Q3" s="197"/>
    </row>
    <row r="5" spans="1:17" ht="12.75" x14ac:dyDescent="0.25">
      <c r="A5" s="97" t="s">
        <v>6</v>
      </c>
      <c r="B5" s="96">
        <v>67.900989025569302</v>
      </c>
      <c r="C5" s="96">
        <v>68.126942688837516</v>
      </c>
      <c r="D5" s="96">
        <v>70.01975711174272</v>
      </c>
      <c r="E5" s="96">
        <v>77.473198519352849</v>
      </c>
      <c r="F5" s="96">
        <v>56.835879815160581</v>
      </c>
      <c r="G5" s="96">
        <v>61.151118403655005</v>
      </c>
      <c r="H5" s="96">
        <v>66.894224289788184</v>
      </c>
      <c r="I5" s="96">
        <v>75.492918497218398</v>
      </c>
      <c r="J5" s="96">
        <v>91.997004805159946</v>
      </c>
      <c r="K5" s="96">
        <v>65.020263729409294</v>
      </c>
      <c r="L5" s="96">
        <v>78.047235022882973</v>
      </c>
      <c r="M5" s="96">
        <v>78.780997003974662</v>
      </c>
      <c r="N5" s="96">
        <v>79.121106794860594</v>
      </c>
      <c r="O5" s="96">
        <v>83.677142372738814</v>
      </c>
      <c r="P5" s="96">
        <v>94.774448952691486</v>
      </c>
      <c r="Q5" s="96">
        <v>100.87524700821693</v>
      </c>
    </row>
    <row r="6" spans="1:17" x14ac:dyDescent="0.25">
      <c r="A6" s="76" t="s">
        <v>83</v>
      </c>
      <c r="B6" s="95">
        <v>0.25221537316099502</v>
      </c>
      <c r="C6" s="95">
        <v>0.2462027038267966</v>
      </c>
      <c r="D6" s="95">
        <v>0.2520382734591371</v>
      </c>
      <c r="E6" s="95">
        <v>0.28437573416181677</v>
      </c>
      <c r="F6" s="95">
        <v>0.20597728025031886</v>
      </c>
      <c r="G6" s="95">
        <v>0.22407701068320574</v>
      </c>
      <c r="H6" s="95">
        <v>0.24283393991870822</v>
      </c>
      <c r="I6" s="95">
        <v>0.27065579175910726</v>
      </c>
      <c r="J6" s="95">
        <v>0.32645135680806531</v>
      </c>
      <c r="K6" s="95">
        <v>0.23077481958816273</v>
      </c>
      <c r="L6" s="95">
        <v>0.27967768322607223</v>
      </c>
      <c r="M6" s="95">
        <v>0.28212529835295419</v>
      </c>
      <c r="N6" s="95">
        <v>0.28224850623631997</v>
      </c>
      <c r="O6" s="95">
        <v>0.29976351149809843</v>
      </c>
      <c r="P6" s="95">
        <v>0.33871862427718108</v>
      </c>
      <c r="Q6" s="95">
        <v>0.36073978940387097</v>
      </c>
    </row>
    <row r="7" spans="1:17" x14ac:dyDescent="0.25">
      <c r="A7" s="76" t="s">
        <v>82</v>
      </c>
      <c r="B7" s="95">
        <v>0.21734229269713271</v>
      </c>
      <c r="C7" s="95">
        <v>0.2121609775300739</v>
      </c>
      <c r="D7" s="95">
        <v>0.21718968005201367</v>
      </c>
      <c r="E7" s="95">
        <v>0.245055934836719</v>
      </c>
      <c r="F7" s="95">
        <v>0.1774974053803926</v>
      </c>
      <c r="G7" s="95">
        <v>0.19309453913231756</v>
      </c>
      <c r="H7" s="95">
        <v>0.20925800273451331</v>
      </c>
      <c r="I7" s="95">
        <v>0.23323300866015301</v>
      </c>
      <c r="J7" s="95">
        <v>0.28131388445328626</v>
      </c>
      <c r="K7" s="95">
        <v>0.19886626162966667</v>
      </c>
      <c r="L7" s="95">
        <v>0.24100746963499298</v>
      </c>
      <c r="M7" s="95">
        <v>0.24311666019165723</v>
      </c>
      <c r="N7" s="95">
        <v>0.24322283248208296</v>
      </c>
      <c r="O7" s="95">
        <v>0.2583160892986186</v>
      </c>
      <c r="P7" s="95">
        <v>0.29188499280188268</v>
      </c>
      <c r="Q7" s="95">
        <v>0.31086135596528847</v>
      </c>
    </row>
    <row r="8" spans="1:17" x14ac:dyDescent="0.25">
      <c r="A8" s="76" t="s">
        <v>81</v>
      </c>
      <c r="B8" s="95">
        <v>1.926741031586515</v>
      </c>
      <c r="C8" s="95">
        <v>1.8808086343247217</v>
      </c>
      <c r="D8" s="95">
        <v>1.9253881193592599</v>
      </c>
      <c r="E8" s="95">
        <v>2.1724226740427994</v>
      </c>
      <c r="F8" s="95">
        <v>1.5735158109476375</v>
      </c>
      <c r="G8" s="95">
        <v>1.7117845169691286</v>
      </c>
      <c r="H8" s="95">
        <v>1.8550737413001859</v>
      </c>
      <c r="I8" s="95">
        <v>2.0676123460798403</v>
      </c>
      <c r="J8" s="95">
        <v>2.4938496654511693</v>
      </c>
      <c r="K8" s="95">
        <v>1.7629508795788675</v>
      </c>
      <c r="L8" s="95">
        <v>2.1365330000989187</v>
      </c>
      <c r="M8" s="95">
        <v>2.1552309899771371</v>
      </c>
      <c r="N8" s="95">
        <v>2.1561722081166996</v>
      </c>
      <c r="O8" s="95">
        <v>2.2899740413807681</v>
      </c>
      <c r="P8" s="95">
        <v>2.5875626191144039</v>
      </c>
      <c r="Q8" s="95">
        <v>2.7557882188515466</v>
      </c>
    </row>
    <row r="9" spans="1:17" x14ac:dyDescent="0.25">
      <c r="A9" s="76" t="s">
        <v>80</v>
      </c>
      <c r="B9" s="95">
        <v>0.31341851056089148</v>
      </c>
      <c r="C9" s="95">
        <v>0.30594679365639998</v>
      </c>
      <c r="D9" s="95">
        <v>0.31319843545570886</v>
      </c>
      <c r="E9" s="95">
        <v>0.3533829755245082</v>
      </c>
      <c r="F9" s="95">
        <v>0.25596018028698808</v>
      </c>
      <c r="G9" s="95">
        <v>0.27845203113149614</v>
      </c>
      <c r="H9" s="95">
        <v>0.30176055808609481</v>
      </c>
      <c r="I9" s="95">
        <v>0.33633372171041348</v>
      </c>
      <c r="J9" s="95">
        <v>0.40566876134094848</v>
      </c>
      <c r="K9" s="95">
        <v>0.28677514508249674</v>
      </c>
      <c r="L9" s="95">
        <v>0.34754488521159005</v>
      </c>
      <c r="M9" s="95">
        <v>0.35058644401064071</v>
      </c>
      <c r="N9" s="95">
        <v>0.35073954979007788</v>
      </c>
      <c r="O9" s="95">
        <v>0.37250478476688748</v>
      </c>
      <c r="P9" s="95">
        <v>0.42091283092574783</v>
      </c>
      <c r="Q9" s="95">
        <v>0.44827770043517701</v>
      </c>
    </row>
    <row r="10" spans="1:17" x14ac:dyDescent="0.25">
      <c r="A10" s="76" t="s">
        <v>79</v>
      </c>
      <c r="B10" s="95">
        <v>0.58379096916925755</v>
      </c>
      <c r="C10" s="95">
        <v>0.56987372846376971</v>
      </c>
      <c r="D10" s="95">
        <v>0.5833810448839476</v>
      </c>
      <c r="E10" s="95">
        <v>0.65823103236682645</v>
      </c>
      <c r="F10" s="95">
        <v>0.47676584720878401</v>
      </c>
      <c r="G10" s="95">
        <v>0.51866043530898098</v>
      </c>
      <c r="H10" s="95">
        <v>0.59719203378360319</v>
      </c>
      <c r="I10" s="95">
        <v>0.62647413201677749</v>
      </c>
      <c r="J10" s="95">
        <v>0.80282908463655722</v>
      </c>
      <c r="K10" s="95">
        <v>0.53416353610307654</v>
      </c>
      <c r="L10" s="95">
        <v>0.64735667655492257</v>
      </c>
      <c r="M10" s="95">
        <v>0.65302205527140411</v>
      </c>
      <c r="N10" s="95">
        <v>0.65330723871893892</v>
      </c>
      <c r="O10" s="95">
        <v>0.69384839118172481</v>
      </c>
      <c r="P10" s="95">
        <v>0.78401594424710364</v>
      </c>
      <c r="Q10" s="95">
        <v>0.83498729135583249</v>
      </c>
    </row>
    <row r="11" spans="1:17" x14ac:dyDescent="0.25">
      <c r="A11" s="92" t="s">
        <v>125</v>
      </c>
      <c r="B11" s="91">
        <v>9.539073027526479E-2</v>
      </c>
      <c r="C11" s="91">
        <v>9.3116670167410986E-2</v>
      </c>
      <c r="D11" s="91">
        <v>9.532374914846023E-2</v>
      </c>
      <c r="E11" s="91">
        <v>0.10755414554744282</v>
      </c>
      <c r="F11" s="91">
        <v>7.7902956258930359E-2</v>
      </c>
      <c r="G11" s="91">
        <v>8.4748480709481655E-2</v>
      </c>
      <c r="H11" s="91">
        <v>0</v>
      </c>
      <c r="I11" s="91">
        <v>0.10236510687495232</v>
      </c>
      <c r="J11" s="91">
        <v>0</v>
      </c>
      <c r="K11" s="91">
        <v>8.7281668416006555E-2</v>
      </c>
      <c r="L11" s="91">
        <v>0.10577728910917571</v>
      </c>
      <c r="M11" s="91">
        <v>0.10670300506161698</v>
      </c>
      <c r="N11" s="91">
        <v>0.1067496036881108</v>
      </c>
      <c r="O11" s="91">
        <v>0.11337397841101739</v>
      </c>
      <c r="P11" s="91">
        <v>0.12810724628989489</v>
      </c>
      <c r="Q11" s="91">
        <v>0.13643590205984385</v>
      </c>
    </row>
    <row r="12" spans="1:17" x14ac:dyDescent="0.25">
      <c r="A12" s="92" t="s">
        <v>26</v>
      </c>
      <c r="B12" s="91">
        <v>0.15874226982717035</v>
      </c>
      <c r="C12" s="91">
        <v>0.15495794547822736</v>
      </c>
      <c r="D12" s="91">
        <v>0.15863080473958943</v>
      </c>
      <c r="E12" s="91">
        <v>0.17898373504694848</v>
      </c>
      <c r="F12" s="91">
        <v>0.12964039657840895</v>
      </c>
      <c r="G12" s="91">
        <v>0.14103221721236511</v>
      </c>
      <c r="H12" s="91">
        <v>0.1528376733370822</v>
      </c>
      <c r="I12" s="91">
        <v>0.17034851677453208</v>
      </c>
      <c r="J12" s="91">
        <v>0.20546578393852621</v>
      </c>
      <c r="K12" s="91">
        <v>0.14524776274044374</v>
      </c>
      <c r="L12" s="91">
        <v>0.17602682064495567</v>
      </c>
      <c r="M12" s="91">
        <v>0.17756732936191061</v>
      </c>
      <c r="N12" s="91">
        <v>0.17764487538466472</v>
      </c>
      <c r="O12" s="91">
        <v>0.18866867483211064</v>
      </c>
      <c r="P12" s="91">
        <v>0.21318670062262302</v>
      </c>
      <c r="Q12" s="91">
        <v>0.22704663981918549</v>
      </c>
    </row>
    <row r="13" spans="1:17" x14ac:dyDescent="0.25">
      <c r="A13" s="92" t="s">
        <v>126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0" t="s">
        <v>21</v>
      </c>
      <c r="B14" s="89">
        <v>0.32965796906682243</v>
      </c>
      <c r="C14" s="89">
        <v>0.32179911281813134</v>
      </c>
      <c r="D14" s="89">
        <v>0.32942649099589794</v>
      </c>
      <c r="E14" s="89">
        <v>0.37169315177243517</v>
      </c>
      <c r="F14" s="89">
        <v>0.26922249437144469</v>
      </c>
      <c r="G14" s="89">
        <v>0.29287973738713424</v>
      </c>
      <c r="H14" s="89">
        <v>0.44435436044652099</v>
      </c>
      <c r="I14" s="89">
        <v>0.35376050836729317</v>
      </c>
      <c r="J14" s="89">
        <v>0.59736330069803101</v>
      </c>
      <c r="K14" s="89">
        <v>0.30163410494662629</v>
      </c>
      <c r="L14" s="89">
        <v>0.36555256680079118</v>
      </c>
      <c r="M14" s="89">
        <v>0.3687517208478765</v>
      </c>
      <c r="N14" s="89">
        <v>0.36891275964616344</v>
      </c>
      <c r="O14" s="89">
        <v>0.39180573793859685</v>
      </c>
      <c r="P14" s="89">
        <v>0.44272199733458573</v>
      </c>
      <c r="Q14" s="89">
        <v>0.47150474947680315</v>
      </c>
    </row>
    <row r="15" spans="1:17" x14ac:dyDescent="0.25">
      <c r="A15" s="74" t="s">
        <v>295</v>
      </c>
      <c r="B15" s="313">
        <v>13.627739485969126</v>
      </c>
      <c r="C15" s="313">
        <v>13.440902549354684</v>
      </c>
      <c r="D15" s="313">
        <v>14.111950517673771</v>
      </c>
      <c r="E15" s="313">
        <v>15.882936458259609</v>
      </c>
      <c r="F15" s="313">
        <v>11.417175605868652</v>
      </c>
      <c r="G15" s="313">
        <v>12.488914324442341</v>
      </c>
      <c r="H15" s="313">
        <v>13.586995668031459</v>
      </c>
      <c r="I15" s="313">
        <v>15.14309614584279</v>
      </c>
      <c r="J15" s="313">
        <v>18.264066844989603</v>
      </c>
      <c r="K15" s="313">
        <v>12.886495215641592</v>
      </c>
      <c r="L15" s="313">
        <v>15.65279947471433</v>
      </c>
      <c r="M15" s="313">
        <v>15.769017842989445</v>
      </c>
      <c r="N15" s="313">
        <v>15.752497160112462</v>
      </c>
      <c r="O15" s="313">
        <v>16.736100808283027</v>
      </c>
      <c r="P15" s="313">
        <v>18.936731233558778</v>
      </c>
      <c r="Q15" s="313">
        <v>20.170729390534422</v>
      </c>
    </row>
    <row r="16" spans="1:17" x14ac:dyDescent="0.25">
      <c r="A16" s="310" t="s">
        <v>301</v>
      </c>
      <c r="B16" s="309">
        <v>13.627739485969126</v>
      </c>
      <c r="C16" s="309">
        <v>13.440902549354684</v>
      </c>
      <c r="D16" s="309">
        <v>14.111950517673771</v>
      </c>
      <c r="E16" s="309">
        <v>15.882936458259609</v>
      </c>
      <c r="F16" s="309">
        <v>11.417175605868652</v>
      </c>
      <c r="G16" s="309">
        <v>12.488914324442341</v>
      </c>
      <c r="H16" s="309">
        <v>13.586995668031459</v>
      </c>
      <c r="I16" s="309">
        <v>15.14309614584279</v>
      </c>
      <c r="J16" s="309">
        <v>18.264066844989603</v>
      </c>
      <c r="K16" s="309">
        <v>12.886495215641592</v>
      </c>
      <c r="L16" s="309">
        <v>15.65279947471433</v>
      </c>
      <c r="M16" s="309">
        <v>15.769017842989445</v>
      </c>
      <c r="N16" s="309">
        <v>15.752497160112462</v>
      </c>
      <c r="O16" s="309">
        <v>16.736100808283027</v>
      </c>
      <c r="P16" s="309">
        <v>18.936731233558778</v>
      </c>
      <c r="Q16" s="309">
        <v>20.170729390534422</v>
      </c>
    </row>
    <row r="17" spans="1:17" x14ac:dyDescent="0.25">
      <c r="A17" s="154" t="s">
        <v>33</v>
      </c>
      <c r="B17" s="83">
        <v>2.3736388903061623</v>
      </c>
      <c r="C17" s="83">
        <v>1.672726983713285</v>
      </c>
      <c r="D17" s="83">
        <v>0</v>
      </c>
      <c r="E17" s="83">
        <v>0</v>
      </c>
      <c r="F17" s="83">
        <v>0.53953485859676431</v>
      </c>
      <c r="G17" s="83">
        <v>0.1830838685656189</v>
      </c>
      <c r="H17" s="83">
        <v>0</v>
      </c>
      <c r="I17" s="83">
        <v>2.4498477574758086E-2</v>
      </c>
      <c r="J17" s="83">
        <v>0</v>
      </c>
      <c r="K17" s="83">
        <v>0</v>
      </c>
      <c r="L17" s="83">
        <v>0</v>
      </c>
      <c r="M17" s="83">
        <v>0</v>
      </c>
      <c r="N17" s="83">
        <v>0</v>
      </c>
      <c r="O17" s="83">
        <v>0</v>
      </c>
      <c r="P17" s="83">
        <v>0</v>
      </c>
      <c r="Q17" s="83">
        <v>0</v>
      </c>
    </row>
    <row r="18" spans="1:17" x14ac:dyDescent="0.25">
      <c r="A18" s="154" t="s">
        <v>30</v>
      </c>
      <c r="B18" s="83">
        <v>0</v>
      </c>
      <c r="C18" s="83">
        <v>0</v>
      </c>
      <c r="D18" s="83">
        <v>0</v>
      </c>
      <c r="E18" s="83">
        <v>0.17029643322291244</v>
      </c>
      <c r="F18" s="83">
        <v>0</v>
      </c>
      <c r="G18" s="83">
        <v>0.1893064227785943</v>
      </c>
      <c r="H18" s="83">
        <v>0.20804786035061906</v>
      </c>
      <c r="I18" s="83">
        <v>0</v>
      </c>
      <c r="J18" s="83">
        <v>0.29747379912658806</v>
      </c>
      <c r="K18" s="83">
        <v>0.29508980700665355</v>
      </c>
      <c r="L18" s="83">
        <v>0</v>
      </c>
      <c r="M18" s="83">
        <v>0.25708959548871618</v>
      </c>
      <c r="N18" s="83">
        <v>0.54011896642270685</v>
      </c>
      <c r="O18" s="83">
        <v>0.51914363047599577</v>
      </c>
      <c r="P18" s="83">
        <v>0.28369615250002433</v>
      </c>
      <c r="Q18" s="83">
        <v>0.28451513079376933</v>
      </c>
    </row>
    <row r="19" spans="1:17" x14ac:dyDescent="0.25">
      <c r="A19" s="154" t="s">
        <v>125</v>
      </c>
      <c r="B19" s="83">
        <v>0.28951543442030936</v>
      </c>
      <c r="C19" s="83">
        <v>0.18285434087079042</v>
      </c>
      <c r="D19" s="83">
        <v>9.5770649169182723E-2</v>
      </c>
      <c r="E19" s="83">
        <v>0.41608673622789044</v>
      </c>
      <c r="F19" s="83">
        <v>0.16385389557851851</v>
      </c>
      <c r="G19" s="83">
        <v>0.14415203571750274</v>
      </c>
      <c r="H19" s="83">
        <v>0</v>
      </c>
      <c r="I19" s="83">
        <v>0.17935573450577674</v>
      </c>
      <c r="J19" s="83">
        <v>0</v>
      </c>
      <c r="K19" s="83">
        <v>0.21367206196318864</v>
      </c>
      <c r="L19" s="83">
        <v>0.18735103360522892</v>
      </c>
      <c r="M19" s="83">
        <v>0.18256261602498458</v>
      </c>
      <c r="N19" s="83">
        <v>0.18224126243560998</v>
      </c>
      <c r="O19" s="83">
        <v>0.17468020922898869</v>
      </c>
      <c r="P19" s="83">
        <v>0.18977750354118056</v>
      </c>
      <c r="Q19" s="83">
        <v>0.18520231199905535</v>
      </c>
    </row>
    <row r="20" spans="1:17" x14ac:dyDescent="0.25">
      <c r="A20" s="154" t="s">
        <v>29</v>
      </c>
      <c r="B20" s="83">
        <v>0</v>
      </c>
      <c r="C20" s="83">
        <v>0</v>
      </c>
      <c r="D20" s="83">
        <v>0</v>
      </c>
      <c r="E20" s="83">
        <v>0</v>
      </c>
      <c r="F20" s="83">
        <v>0</v>
      </c>
      <c r="G20" s="83">
        <v>0</v>
      </c>
      <c r="H20" s="83">
        <v>0</v>
      </c>
      <c r="I20" s="83">
        <v>0</v>
      </c>
      <c r="J20" s="83">
        <v>0</v>
      </c>
      <c r="K20" s="83">
        <v>0</v>
      </c>
      <c r="L20" s="83">
        <v>0</v>
      </c>
      <c r="M20" s="83">
        <v>0</v>
      </c>
      <c r="N20" s="83">
        <v>0</v>
      </c>
      <c r="O20" s="83">
        <v>0</v>
      </c>
      <c r="P20" s="83">
        <v>0</v>
      </c>
      <c r="Q20" s="83">
        <v>0</v>
      </c>
    </row>
    <row r="21" spans="1:17" x14ac:dyDescent="0.25">
      <c r="A21" s="154" t="s">
        <v>26</v>
      </c>
      <c r="B21" s="83">
        <v>10.964585161242654</v>
      </c>
      <c r="C21" s="83">
        <v>11.585321224770608</v>
      </c>
      <c r="D21" s="83">
        <v>14.016179868504588</v>
      </c>
      <c r="E21" s="83">
        <v>15.296553288808806</v>
      </c>
      <c r="F21" s="83">
        <v>10.713786851693369</v>
      </c>
      <c r="G21" s="83">
        <v>11.972371997380625</v>
      </c>
      <c r="H21" s="83">
        <v>13.37894780768084</v>
      </c>
      <c r="I21" s="83">
        <v>14.939241933762256</v>
      </c>
      <c r="J21" s="83">
        <v>17.966593045863014</v>
      </c>
      <c r="K21" s="83">
        <v>12.37773334667175</v>
      </c>
      <c r="L21" s="83">
        <v>15.465448441109102</v>
      </c>
      <c r="M21" s="83">
        <v>15.329365631475744</v>
      </c>
      <c r="N21" s="83">
        <v>15.030136931254145</v>
      </c>
      <c r="O21" s="83">
        <v>16.042276968578044</v>
      </c>
      <c r="P21" s="83">
        <v>18.463257577517574</v>
      </c>
      <c r="Q21" s="83">
        <v>19.701011947741598</v>
      </c>
    </row>
    <row r="22" spans="1:17" x14ac:dyDescent="0.25">
      <c r="A22" s="152" t="s">
        <v>300</v>
      </c>
      <c r="B22" s="264">
        <v>0</v>
      </c>
      <c r="C22" s="264">
        <v>0</v>
      </c>
      <c r="D22" s="264">
        <v>0</v>
      </c>
      <c r="E22" s="264">
        <v>0</v>
      </c>
      <c r="F22" s="264">
        <v>0</v>
      </c>
      <c r="G22" s="264">
        <v>0</v>
      </c>
      <c r="H22" s="264">
        <v>0</v>
      </c>
      <c r="I22" s="264">
        <v>0</v>
      </c>
      <c r="J22" s="264">
        <v>0</v>
      </c>
      <c r="K22" s="264">
        <v>0</v>
      </c>
      <c r="L22" s="264">
        <v>0</v>
      </c>
      <c r="M22" s="264">
        <v>0</v>
      </c>
      <c r="N22" s="264">
        <v>0</v>
      </c>
      <c r="O22" s="264">
        <v>0</v>
      </c>
      <c r="P22" s="264">
        <v>0</v>
      </c>
      <c r="Q22" s="264">
        <v>0</v>
      </c>
    </row>
    <row r="23" spans="1:17" x14ac:dyDescent="0.25">
      <c r="A23" s="74" t="s">
        <v>294</v>
      </c>
      <c r="B23" s="313">
        <v>6.1990951271576193</v>
      </c>
      <c r="C23" s="313">
        <v>6.0513122672006752</v>
      </c>
      <c r="D23" s="313">
        <v>6.1947422683883513</v>
      </c>
      <c r="E23" s="313">
        <v>6.9895510564263095</v>
      </c>
      <c r="F23" s="313">
        <v>5.0626285713752788</v>
      </c>
      <c r="G23" s="313">
        <v>5.5074942007901617</v>
      </c>
      <c r="H23" s="313">
        <v>5.9685128419894102</v>
      </c>
      <c r="I23" s="313">
        <v>6.6523343870870093</v>
      </c>
      <c r="J23" s="313">
        <v>8.0237100137075856</v>
      </c>
      <c r="K23" s="313">
        <v>5.672116816870143</v>
      </c>
      <c r="L23" s="313">
        <v>6.8740796468214658</v>
      </c>
      <c r="M23" s="313">
        <v>6.9342385452107642</v>
      </c>
      <c r="N23" s="313">
        <v>6.9372668197359353</v>
      </c>
      <c r="O23" s="313">
        <v>7.3677607361441311</v>
      </c>
      <c r="P23" s="313">
        <v>8.3252219994293775</v>
      </c>
      <c r="Q23" s="313">
        <v>8.8664709158626316</v>
      </c>
    </row>
    <row r="24" spans="1:17" x14ac:dyDescent="0.25">
      <c r="A24" s="310" t="s">
        <v>299</v>
      </c>
      <c r="B24" s="312">
        <v>4.3847258216480718</v>
      </c>
      <c r="C24" s="312">
        <v>4.2801964816785265</v>
      </c>
      <c r="D24" s="312">
        <v>4.3816469703234677</v>
      </c>
      <c r="E24" s="312">
        <v>4.9438287960088525</v>
      </c>
      <c r="F24" s="312">
        <v>3.5808836236556849</v>
      </c>
      <c r="G24" s="312">
        <v>3.8955446786076755</v>
      </c>
      <c r="H24" s="312">
        <v>4.221631034577876</v>
      </c>
      <c r="I24" s="312">
        <v>4.7053096884273966</v>
      </c>
      <c r="J24" s="312">
        <v>5.6753070828663406</v>
      </c>
      <c r="K24" s="312">
        <v>4.0119850655910767</v>
      </c>
      <c r="L24" s="312">
        <v>4.8621538965322557</v>
      </c>
      <c r="M24" s="312">
        <v>4.9047053124661506</v>
      </c>
      <c r="N24" s="312">
        <v>4.906847262740051</v>
      </c>
      <c r="O24" s="312">
        <v>5.2113429597117022</v>
      </c>
      <c r="P24" s="312">
        <v>5.8885716581329746</v>
      </c>
      <c r="Q24" s="312">
        <v>6.2714062575613738</v>
      </c>
    </row>
    <row r="25" spans="1:17" x14ac:dyDescent="0.25">
      <c r="A25" s="149" t="s">
        <v>298</v>
      </c>
      <c r="B25" s="148">
        <v>1.8143693055095473</v>
      </c>
      <c r="C25" s="148">
        <v>1.7711157855221491</v>
      </c>
      <c r="D25" s="148">
        <v>1.8130952980648838</v>
      </c>
      <c r="E25" s="148">
        <v>2.045722260417457</v>
      </c>
      <c r="F25" s="148">
        <v>1.4817449477195939</v>
      </c>
      <c r="G25" s="148">
        <v>1.6119495221824864</v>
      </c>
      <c r="H25" s="148">
        <v>1.7468818074115346</v>
      </c>
      <c r="I25" s="148">
        <v>1.9470246986596129</v>
      </c>
      <c r="J25" s="148">
        <v>2.3484029308412446</v>
      </c>
      <c r="K25" s="148">
        <v>1.6601317512790663</v>
      </c>
      <c r="L25" s="148">
        <v>2.0119257502892096</v>
      </c>
      <c r="M25" s="148">
        <v>2.0295332327446136</v>
      </c>
      <c r="N25" s="148">
        <v>2.0304195569958838</v>
      </c>
      <c r="O25" s="148">
        <v>2.1564177764324284</v>
      </c>
      <c r="P25" s="148">
        <v>2.4366503412964038</v>
      </c>
      <c r="Q25" s="148">
        <v>2.5950646583012578</v>
      </c>
    </row>
    <row r="26" spans="1:17" x14ac:dyDescent="0.25">
      <c r="A26" s="127" t="s">
        <v>293</v>
      </c>
      <c r="B26" s="311">
        <v>17.008066098045763</v>
      </c>
      <c r="C26" s="311">
        <v>18.803833473773128</v>
      </c>
      <c r="D26" s="311">
        <v>17.405156233630439</v>
      </c>
      <c r="E26" s="311">
        <v>19.590076129805482</v>
      </c>
      <c r="F26" s="311">
        <v>15.400127399998711</v>
      </c>
      <c r="G26" s="311">
        <v>16.010308989039785</v>
      </c>
      <c r="H26" s="311">
        <v>17.866470602878426</v>
      </c>
      <c r="I26" s="311">
        <v>20.894938636364394</v>
      </c>
      <c r="J26" s="311">
        <v>26.061095224472396</v>
      </c>
      <c r="K26" s="311">
        <v>18.377037614619578</v>
      </c>
      <c r="L26" s="311">
        <v>21.583197170005796</v>
      </c>
      <c r="M26" s="311">
        <v>21.739226186206167</v>
      </c>
      <c r="N26" s="311">
        <v>22.009596863786854</v>
      </c>
      <c r="O26" s="311">
        <v>23.065707011766719</v>
      </c>
      <c r="P26" s="311">
        <v>26.367805996339733</v>
      </c>
      <c r="Q26" s="311">
        <v>27.951366761437143</v>
      </c>
    </row>
    <row r="27" spans="1:17" x14ac:dyDescent="0.25">
      <c r="A27" s="310" t="s">
        <v>297</v>
      </c>
      <c r="B27" s="309">
        <v>15.915199550015883</v>
      </c>
      <c r="C27" s="309">
        <v>8.2488175857827315</v>
      </c>
      <c r="D27" s="309">
        <v>17.173151262260959</v>
      </c>
      <c r="E27" s="309">
        <v>19.328304045919637</v>
      </c>
      <c r="F27" s="309">
        <v>8.7236027916594967</v>
      </c>
      <c r="G27" s="309">
        <v>12.752427243058349</v>
      </c>
      <c r="H27" s="309">
        <v>11.971254041905814</v>
      </c>
      <c r="I27" s="309">
        <v>9.3012178356986368</v>
      </c>
      <c r="J27" s="309">
        <v>7.6833873569218705</v>
      </c>
      <c r="K27" s="309">
        <v>5.566401900018179</v>
      </c>
      <c r="L27" s="309">
        <v>9.6607459449701487</v>
      </c>
      <c r="M27" s="309">
        <v>9.8145218951197055</v>
      </c>
      <c r="N27" s="309">
        <v>8.6849787060036192</v>
      </c>
      <c r="O27" s="309">
        <v>10.501697602267935</v>
      </c>
      <c r="P27" s="309">
        <v>10.699942869141717</v>
      </c>
      <c r="Q27" s="309">
        <v>11.939953842938786</v>
      </c>
    </row>
    <row r="28" spans="1:17" x14ac:dyDescent="0.25">
      <c r="A28" s="154" t="s">
        <v>33</v>
      </c>
      <c r="B28" s="83">
        <v>2.7720618403217405</v>
      </c>
      <c r="C28" s="83">
        <v>1.0265694367473797</v>
      </c>
      <c r="D28" s="83">
        <v>0</v>
      </c>
      <c r="E28" s="83">
        <v>0</v>
      </c>
      <c r="F28" s="83">
        <v>0.41224624733222237</v>
      </c>
      <c r="G28" s="83">
        <v>0.18694689166786041</v>
      </c>
      <c r="H28" s="83">
        <v>0</v>
      </c>
      <c r="I28" s="83">
        <v>1.5047495860241143E-2</v>
      </c>
      <c r="J28" s="83">
        <v>0</v>
      </c>
      <c r="K28" s="83">
        <v>0</v>
      </c>
      <c r="L28" s="83">
        <v>0</v>
      </c>
      <c r="M28" s="83">
        <v>0</v>
      </c>
      <c r="N28" s="83">
        <v>0</v>
      </c>
      <c r="O28" s="83">
        <v>0</v>
      </c>
      <c r="P28" s="83">
        <v>0</v>
      </c>
      <c r="Q28" s="83">
        <v>0</v>
      </c>
    </row>
    <row r="29" spans="1:17" x14ac:dyDescent="0.25">
      <c r="A29" s="154" t="s">
        <v>30</v>
      </c>
      <c r="B29" s="83">
        <v>0</v>
      </c>
      <c r="C29" s="83">
        <v>0</v>
      </c>
      <c r="D29" s="83">
        <v>0</v>
      </c>
      <c r="E29" s="83">
        <v>0.20723757523794661</v>
      </c>
      <c r="F29" s="83">
        <v>0</v>
      </c>
      <c r="G29" s="83">
        <v>0.19330074019348056</v>
      </c>
      <c r="H29" s="83">
        <v>0.18330717474152644</v>
      </c>
      <c r="I29" s="83">
        <v>0</v>
      </c>
      <c r="J29" s="83">
        <v>0.12514225044307442</v>
      </c>
      <c r="K29" s="83">
        <v>0.12746588074654033</v>
      </c>
      <c r="L29" s="83">
        <v>0</v>
      </c>
      <c r="M29" s="83">
        <v>0.16001069242579591</v>
      </c>
      <c r="N29" s="83">
        <v>0.29778908540088278</v>
      </c>
      <c r="O29" s="83">
        <v>0.32575624883331183</v>
      </c>
      <c r="P29" s="83">
        <v>0.16029865907196009</v>
      </c>
      <c r="Q29" s="83">
        <v>0.16841718826932767</v>
      </c>
    </row>
    <row r="30" spans="1:17" x14ac:dyDescent="0.25">
      <c r="A30" s="154" t="s">
        <v>125</v>
      </c>
      <c r="B30" s="83">
        <v>0.33811153466448052</v>
      </c>
      <c r="C30" s="83">
        <v>0.11221955497952057</v>
      </c>
      <c r="D30" s="83">
        <v>0.11654546567517396</v>
      </c>
      <c r="E30" s="83">
        <v>0.50634534542287457</v>
      </c>
      <c r="F30" s="83">
        <v>0.12519701458899432</v>
      </c>
      <c r="G30" s="83">
        <v>0.14719360703984055</v>
      </c>
      <c r="H30" s="83">
        <v>0</v>
      </c>
      <c r="I30" s="83">
        <v>0.11016417915156246</v>
      </c>
      <c r="J30" s="83">
        <v>0</v>
      </c>
      <c r="K30" s="83">
        <v>9.2296978487139289E-2</v>
      </c>
      <c r="L30" s="83">
        <v>0.11563112024219638</v>
      </c>
      <c r="M30" s="83">
        <v>0.11362564302025448</v>
      </c>
      <c r="N30" s="83">
        <v>0.10047686201882106</v>
      </c>
      <c r="O30" s="83">
        <v>0.10960968480279661</v>
      </c>
      <c r="P30" s="83">
        <v>0.10723120166274652</v>
      </c>
      <c r="Q30" s="83">
        <v>0.10962950392423465</v>
      </c>
    </row>
    <row r="31" spans="1:17" x14ac:dyDescent="0.25">
      <c r="A31" s="154" t="s">
        <v>29</v>
      </c>
      <c r="B31" s="83">
        <v>0</v>
      </c>
      <c r="C31" s="83">
        <v>0</v>
      </c>
      <c r="D31" s="83">
        <v>0</v>
      </c>
      <c r="E31" s="83">
        <v>0</v>
      </c>
      <c r="F31" s="83">
        <v>0</v>
      </c>
      <c r="G31" s="83">
        <v>0</v>
      </c>
      <c r="H31" s="83">
        <v>0</v>
      </c>
      <c r="I31" s="83">
        <v>0</v>
      </c>
      <c r="J31" s="83">
        <v>0</v>
      </c>
      <c r="K31" s="83">
        <v>0</v>
      </c>
      <c r="L31" s="83">
        <v>0</v>
      </c>
      <c r="M31" s="83">
        <v>0</v>
      </c>
      <c r="N31" s="83">
        <v>0</v>
      </c>
      <c r="O31" s="83">
        <v>0</v>
      </c>
      <c r="P31" s="83">
        <v>0</v>
      </c>
      <c r="Q31" s="83">
        <v>0</v>
      </c>
    </row>
    <row r="32" spans="1:17" x14ac:dyDescent="0.25">
      <c r="A32" s="154" t="s">
        <v>26</v>
      </c>
      <c r="B32" s="83">
        <v>12.805026175029662</v>
      </c>
      <c r="C32" s="83">
        <v>7.1100285940558319</v>
      </c>
      <c r="D32" s="83">
        <v>17.056605796585785</v>
      </c>
      <c r="E32" s="83">
        <v>18.614721125258814</v>
      </c>
      <c r="F32" s="83">
        <v>8.1861595297382799</v>
      </c>
      <c r="G32" s="83">
        <v>12.224986004157168</v>
      </c>
      <c r="H32" s="83">
        <v>11.787946867164287</v>
      </c>
      <c r="I32" s="83">
        <v>9.1760061606868337</v>
      </c>
      <c r="J32" s="83">
        <v>7.5582451064787959</v>
      </c>
      <c r="K32" s="83">
        <v>5.346639040784499</v>
      </c>
      <c r="L32" s="83">
        <v>9.5451148247279516</v>
      </c>
      <c r="M32" s="83">
        <v>9.5408855596736544</v>
      </c>
      <c r="N32" s="83">
        <v>8.2867127585839153</v>
      </c>
      <c r="O32" s="83">
        <v>10.066331668631827</v>
      </c>
      <c r="P32" s="83">
        <v>10.432413008407011</v>
      </c>
      <c r="Q32" s="83">
        <v>11.661907150745224</v>
      </c>
    </row>
    <row r="33" spans="1:17" x14ac:dyDescent="0.25">
      <c r="A33" s="152" t="s">
        <v>296</v>
      </c>
      <c r="B33" s="264">
        <v>1.0928665480298814</v>
      </c>
      <c r="C33" s="264">
        <v>10.555015887990397</v>
      </c>
      <c r="D33" s="264">
        <v>0.23200497136948137</v>
      </c>
      <c r="E33" s="264">
        <v>0.26177208388584428</v>
      </c>
      <c r="F33" s="264">
        <v>6.6765246083392142</v>
      </c>
      <c r="G33" s="264">
        <v>3.2578817459814378</v>
      </c>
      <c r="H33" s="264">
        <v>5.895216560972611</v>
      </c>
      <c r="I33" s="264">
        <v>11.593720800665757</v>
      </c>
      <c r="J33" s="264">
        <v>18.377707867550527</v>
      </c>
      <c r="K33" s="264">
        <v>12.810635714601398</v>
      </c>
      <c r="L33" s="264">
        <v>11.922451225035648</v>
      </c>
      <c r="M33" s="264">
        <v>11.924704291086464</v>
      </c>
      <c r="N33" s="264">
        <v>13.324618157783236</v>
      </c>
      <c r="O33" s="264">
        <v>12.564009409498786</v>
      </c>
      <c r="P33" s="264">
        <v>15.667863127198018</v>
      </c>
      <c r="Q33" s="264">
        <v>16.011412918498358</v>
      </c>
    </row>
    <row r="34" spans="1:17" x14ac:dyDescent="0.25">
      <c r="A34" s="86" t="s">
        <v>292</v>
      </c>
      <c r="B34" s="85">
        <v>2.5327420139192811</v>
      </c>
      <c r="C34" s="85">
        <v>1.5703401045916152</v>
      </c>
      <c r="D34" s="85">
        <v>15.795147060619513</v>
      </c>
      <c r="E34" s="85">
        <v>9.3541813934449749</v>
      </c>
      <c r="F34" s="85">
        <v>2.8341097287112538</v>
      </c>
      <c r="G34" s="85">
        <v>2.9308362564348958</v>
      </c>
      <c r="H34" s="85">
        <v>3.1773819703246753</v>
      </c>
      <c r="I34" s="85">
        <v>4.4719610255883584</v>
      </c>
      <c r="J34" s="85">
        <v>4.1579209845282374</v>
      </c>
      <c r="K34" s="85">
        <v>3.6242470599693379</v>
      </c>
      <c r="L34" s="85">
        <v>4.0524003338636883</v>
      </c>
      <c r="M34" s="85">
        <v>4.7616921291823662</v>
      </c>
      <c r="N34" s="85">
        <v>4.2258849394147422</v>
      </c>
      <c r="O34" s="85">
        <v>3.7567389738870149</v>
      </c>
      <c r="P34" s="85">
        <v>3.2632058138401949</v>
      </c>
      <c r="Q34" s="85">
        <v>4.0882265827886393</v>
      </c>
    </row>
    <row r="35" spans="1:17" x14ac:dyDescent="0.25">
      <c r="A35" s="150" t="s">
        <v>33</v>
      </c>
      <c r="B35" s="87">
        <v>0.20729334995076568</v>
      </c>
      <c r="C35" s="87">
        <v>0.15180261001737907</v>
      </c>
      <c r="D35" s="87">
        <v>2.3029320031215308</v>
      </c>
      <c r="E35" s="87">
        <v>2.6637143681525122</v>
      </c>
      <c r="F35" s="87">
        <v>0.38374741102414345</v>
      </c>
      <c r="G35" s="87">
        <v>0.57421419534090512</v>
      </c>
      <c r="H35" s="87">
        <v>0.6704002780247067</v>
      </c>
      <c r="I35" s="87">
        <v>0.3582046483978556</v>
      </c>
      <c r="J35" s="87">
        <v>0.56537203002351555</v>
      </c>
      <c r="K35" s="87">
        <v>0.23592337243250006</v>
      </c>
      <c r="L35" s="87">
        <v>0.12458006013638724</v>
      </c>
      <c r="M35" s="87">
        <v>0.12377490476490705</v>
      </c>
      <c r="N35" s="87">
        <v>0.12371566725030236</v>
      </c>
      <c r="O35" s="87">
        <v>0.12510277153559551</v>
      </c>
      <c r="P35" s="87">
        <v>0.14316086905736447</v>
      </c>
      <c r="Q35" s="87">
        <v>0.13417655367917958</v>
      </c>
    </row>
    <row r="36" spans="1:17" x14ac:dyDescent="0.25">
      <c r="A36" s="150" t="s">
        <v>31</v>
      </c>
      <c r="B36" s="87">
        <v>0</v>
      </c>
      <c r="C36" s="87">
        <v>0</v>
      </c>
      <c r="D36" s="87">
        <v>0</v>
      </c>
      <c r="E36" s="87">
        <v>0</v>
      </c>
      <c r="F36" s="87">
        <v>0</v>
      </c>
      <c r="G36" s="87">
        <v>0</v>
      </c>
      <c r="H36" s="87">
        <v>0</v>
      </c>
      <c r="I36" s="87">
        <v>0</v>
      </c>
      <c r="J36" s="87">
        <v>0</v>
      </c>
      <c r="K36" s="87">
        <v>0</v>
      </c>
      <c r="L36" s="87">
        <v>0</v>
      </c>
      <c r="M36" s="87">
        <v>0</v>
      </c>
      <c r="N36" s="87">
        <v>0</v>
      </c>
      <c r="O36" s="87">
        <v>0</v>
      </c>
      <c r="P36" s="87">
        <v>0</v>
      </c>
      <c r="Q36" s="87">
        <v>0</v>
      </c>
    </row>
    <row r="37" spans="1:17" x14ac:dyDescent="0.25">
      <c r="A37" s="150" t="s">
        <v>30</v>
      </c>
      <c r="B37" s="87">
        <v>0</v>
      </c>
      <c r="C37" s="87">
        <v>0</v>
      </c>
      <c r="D37" s="87">
        <v>0</v>
      </c>
      <c r="E37" s="87">
        <v>0</v>
      </c>
      <c r="F37" s="87">
        <v>0</v>
      </c>
      <c r="G37" s="87">
        <v>0</v>
      </c>
      <c r="H37" s="87">
        <v>0</v>
      </c>
      <c r="I37" s="87">
        <v>0</v>
      </c>
      <c r="J37" s="87">
        <v>0</v>
      </c>
      <c r="K37" s="87">
        <v>0</v>
      </c>
      <c r="L37" s="87">
        <v>0</v>
      </c>
      <c r="M37" s="87">
        <v>0</v>
      </c>
      <c r="N37" s="87">
        <v>0</v>
      </c>
      <c r="O37" s="87">
        <v>0</v>
      </c>
      <c r="P37" s="87">
        <v>0</v>
      </c>
      <c r="Q37" s="87">
        <v>0</v>
      </c>
    </row>
    <row r="38" spans="1:17" x14ac:dyDescent="0.25">
      <c r="A38" s="150" t="s">
        <v>125</v>
      </c>
      <c r="B38" s="87">
        <v>0</v>
      </c>
      <c r="C38" s="87">
        <v>0</v>
      </c>
      <c r="D38" s="87">
        <v>9.4665181839626369E-2</v>
      </c>
      <c r="E38" s="87">
        <v>9.2257622350422355E-2</v>
      </c>
      <c r="F38" s="87">
        <v>0</v>
      </c>
      <c r="G38" s="87">
        <v>0</v>
      </c>
      <c r="H38" s="87">
        <v>0</v>
      </c>
      <c r="I38" s="87">
        <v>0</v>
      </c>
      <c r="J38" s="87">
        <v>0</v>
      </c>
      <c r="K38" s="87">
        <v>1.5337732359343846E-2</v>
      </c>
      <c r="L38" s="87">
        <v>4.0890207158911247E-3</v>
      </c>
      <c r="M38" s="87">
        <v>1.3432640993981402E-2</v>
      </c>
      <c r="N38" s="87">
        <v>2.1083704030701683E-2</v>
      </c>
      <c r="O38" s="87">
        <v>1.6516784518906757E-2</v>
      </c>
      <c r="P38" s="87">
        <v>9.5735950848057968E-3</v>
      </c>
      <c r="Q38" s="87">
        <v>1.4380912803189058E-2</v>
      </c>
    </row>
    <row r="39" spans="1:17" x14ac:dyDescent="0.25">
      <c r="A39" s="150" t="s">
        <v>29</v>
      </c>
      <c r="B39" s="87">
        <v>0</v>
      </c>
      <c r="C39" s="87">
        <v>0</v>
      </c>
      <c r="D39" s="87">
        <v>0</v>
      </c>
      <c r="E39" s="87">
        <v>0</v>
      </c>
      <c r="F39" s="87">
        <v>0</v>
      </c>
      <c r="G39" s="87">
        <v>0</v>
      </c>
      <c r="H39" s="87">
        <v>0</v>
      </c>
      <c r="I39" s="87">
        <v>0</v>
      </c>
      <c r="J39" s="87">
        <v>0</v>
      </c>
      <c r="K39" s="87">
        <v>0</v>
      </c>
      <c r="L39" s="87">
        <v>0</v>
      </c>
      <c r="M39" s="87">
        <v>0</v>
      </c>
      <c r="N39" s="87">
        <v>0</v>
      </c>
      <c r="O39" s="87">
        <v>0</v>
      </c>
      <c r="P39" s="87">
        <v>0</v>
      </c>
      <c r="Q39" s="87">
        <v>0</v>
      </c>
    </row>
    <row r="40" spans="1:17" x14ac:dyDescent="0.25">
      <c r="A40" s="150" t="s">
        <v>28</v>
      </c>
      <c r="B40" s="87">
        <v>0</v>
      </c>
      <c r="C40" s="87">
        <v>0.4883863635182969</v>
      </c>
      <c r="D40" s="87">
        <v>1.4556878464804603</v>
      </c>
      <c r="E40" s="87">
        <v>1.4545731434109457</v>
      </c>
      <c r="F40" s="87">
        <v>0</v>
      </c>
      <c r="G40" s="87">
        <v>0</v>
      </c>
      <c r="H40" s="87">
        <v>0</v>
      </c>
      <c r="I40" s="87">
        <v>0</v>
      </c>
      <c r="J40" s="87">
        <v>0</v>
      </c>
      <c r="K40" s="87">
        <v>0</v>
      </c>
      <c r="L40" s="87">
        <v>0</v>
      </c>
      <c r="M40" s="87">
        <v>0</v>
      </c>
      <c r="N40" s="87">
        <v>0</v>
      </c>
      <c r="O40" s="87">
        <v>0</v>
      </c>
      <c r="P40" s="87">
        <v>0</v>
      </c>
      <c r="Q40" s="87">
        <v>0</v>
      </c>
    </row>
    <row r="41" spans="1:17" x14ac:dyDescent="0.25">
      <c r="A41" s="150" t="s">
        <v>26</v>
      </c>
      <c r="B41" s="87">
        <v>0</v>
      </c>
      <c r="C41" s="87">
        <v>0</v>
      </c>
      <c r="D41" s="87">
        <v>10.428876105294949</v>
      </c>
      <c r="E41" s="87">
        <v>3.1415834918409136</v>
      </c>
      <c r="F41" s="87">
        <v>0</v>
      </c>
      <c r="G41" s="87">
        <v>0</v>
      </c>
      <c r="H41" s="87">
        <v>0.13697299209376149</v>
      </c>
      <c r="I41" s="87">
        <v>0</v>
      </c>
      <c r="J41" s="87">
        <v>0.32595260737822301</v>
      </c>
      <c r="K41" s="87">
        <v>0.73122050186197252</v>
      </c>
      <c r="L41" s="87">
        <v>0.26698075892932366</v>
      </c>
      <c r="M41" s="87">
        <v>0.88653122967518649</v>
      </c>
      <c r="N41" s="87">
        <v>1.3520303304890271</v>
      </c>
      <c r="O41" s="87">
        <v>1.1649365040974926</v>
      </c>
      <c r="P41" s="87">
        <v>0.70074996435103376</v>
      </c>
      <c r="Q41" s="87">
        <v>1.1305260344723593</v>
      </c>
    </row>
    <row r="42" spans="1:17" x14ac:dyDescent="0.25">
      <c r="A42" s="150" t="s">
        <v>25</v>
      </c>
      <c r="B42" s="87">
        <v>0</v>
      </c>
      <c r="C42" s="87">
        <v>0</v>
      </c>
      <c r="D42" s="87">
        <v>0</v>
      </c>
      <c r="E42" s="87">
        <v>0</v>
      </c>
      <c r="F42" s="87">
        <v>0</v>
      </c>
      <c r="G42" s="87">
        <v>0</v>
      </c>
      <c r="H42" s="87">
        <v>0</v>
      </c>
      <c r="I42" s="87">
        <v>0</v>
      </c>
      <c r="J42" s="87">
        <v>0</v>
      </c>
      <c r="K42" s="87">
        <v>0</v>
      </c>
      <c r="L42" s="87">
        <v>0</v>
      </c>
      <c r="M42" s="87">
        <v>0</v>
      </c>
      <c r="N42" s="87">
        <v>0</v>
      </c>
      <c r="O42" s="87">
        <v>0</v>
      </c>
      <c r="P42" s="87">
        <v>0</v>
      </c>
      <c r="Q42" s="87">
        <v>0</v>
      </c>
    </row>
    <row r="43" spans="1:17" x14ac:dyDescent="0.25">
      <c r="A43" s="150" t="s">
        <v>86</v>
      </c>
      <c r="B43" s="87">
        <v>0</v>
      </c>
      <c r="C43" s="87">
        <v>0.93015113105593927</v>
      </c>
      <c r="D43" s="87">
        <v>1.5129859238829473</v>
      </c>
      <c r="E43" s="87">
        <v>2.0020527676901803</v>
      </c>
      <c r="F43" s="87">
        <v>2.4503623176871105</v>
      </c>
      <c r="G43" s="87">
        <v>2.3566220610939905</v>
      </c>
      <c r="H43" s="87">
        <v>2.3700087002062071</v>
      </c>
      <c r="I43" s="87">
        <v>4.1137563771905024</v>
      </c>
      <c r="J43" s="87">
        <v>3.2665963471264994</v>
      </c>
      <c r="K43" s="87">
        <v>2.6417654533155215</v>
      </c>
      <c r="L43" s="87">
        <v>3.6567504940820861</v>
      </c>
      <c r="M43" s="87">
        <v>3.7379533537482912</v>
      </c>
      <c r="N43" s="87">
        <v>2.7290552376447108</v>
      </c>
      <c r="O43" s="87">
        <v>2.45018291373502</v>
      </c>
      <c r="P43" s="87">
        <v>2.409721385346991</v>
      </c>
      <c r="Q43" s="87">
        <v>2.8091430818339109</v>
      </c>
    </row>
    <row r="44" spans="1:17" x14ac:dyDescent="0.25">
      <c r="A44" s="150" t="s">
        <v>22</v>
      </c>
      <c r="B44" s="87">
        <v>2.3254486639685155</v>
      </c>
      <c r="C44" s="87">
        <v>0</v>
      </c>
      <c r="D44" s="87">
        <v>0</v>
      </c>
      <c r="E44" s="87">
        <v>0</v>
      </c>
      <c r="F44" s="87">
        <v>0</v>
      </c>
      <c r="G44" s="87">
        <v>0</v>
      </c>
      <c r="H44" s="87">
        <v>0</v>
      </c>
      <c r="I44" s="87">
        <v>0</v>
      </c>
      <c r="J44" s="87">
        <v>0</v>
      </c>
      <c r="K44" s="87">
        <v>0</v>
      </c>
      <c r="L44" s="87">
        <v>0</v>
      </c>
      <c r="M44" s="87">
        <v>0</v>
      </c>
      <c r="N44" s="87">
        <v>0</v>
      </c>
      <c r="O44" s="87">
        <v>0</v>
      </c>
      <c r="P44" s="87">
        <v>0</v>
      </c>
      <c r="Q44" s="87">
        <v>0</v>
      </c>
    </row>
    <row r="45" spans="1:17" x14ac:dyDescent="0.25">
      <c r="A45" s="86" t="s">
        <v>291</v>
      </c>
      <c r="B45" s="85">
        <v>3.8557870685785884</v>
      </c>
      <c r="C45" s="85">
        <v>3.7638673240527738</v>
      </c>
      <c r="D45" s="85">
        <v>3.8530796256035051</v>
      </c>
      <c r="E45" s="85">
        <v>4.347444268192004</v>
      </c>
      <c r="F45" s="85">
        <v>3.1489140556995618</v>
      </c>
      <c r="G45" s="85">
        <v>3.4256168818327484</v>
      </c>
      <c r="H45" s="85">
        <v>3.7123667507486631</v>
      </c>
      <c r="I45" s="85">
        <v>4.1376982252168908</v>
      </c>
      <c r="J45" s="85">
        <v>4.9906827816439154</v>
      </c>
      <c r="K45" s="85">
        <v>3.5280108185697401</v>
      </c>
      <c r="L45" s="85">
        <v>4.2756219846470431</v>
      </c>
      <c r="M45" s="85">
        <v>4.3130403332465335</v>
      </c>
      <c r="N45" s="85">
        <v>4.314923895526956</v>
      </c>
      <c r="O45" s="85">
        <v>4.5826876323208374</v>
      </c>
      <c r="P45" s="85">
        <v>5.1782207999708909</v>
      </c>
      <c r="Q45" s="85">
        <v>5.5148732516686918</v>
      </c>
    </row>
    <row r="46" spans="1:17" x14ac:dyDescent="0.25">
      <c r="A46" s="86" t="s">
        <v>290</v>
      </c>
      <c r="B46" s="85">
        <v>21.384051054724132</v>
      </c>
      <c r="C46" s="85">
        <v>21.281694132062892</v>
      </c>
      <c r="D46" s="85">
        <v>9.3684858526170718</v>
      </c>
      <c r="E46" s="85">
        <v>17.595540862291791</v>
      </c>
      <c r="F46" s="85">
        <v>16.283207929433008</v>
      </c>
      <c r="G46" s="85">
        <v>17.861879217889939</v>
      </c>
      <c r="H46" s="85">
        <v>19.376378179992447</v>
      </c>
      <c r="I46" s="85">
        <v>20.658581076892656</v>
      </c>
      <c r="J46" s="85">
        <v>26.189416203128182</v>
      </c>
      <c r="K46" s="85">
        <v>17.918825561756641</v>
      </c>
      <c r="L46" s="85">
        <v>21.957016698104155</v>
      </c>
      <c r="M46" s="85">
        <v>21.579700519335599</v>
      </c>
      <c r="N46" s="85">
        <v>22.195246780939527</v>
      </c>
      <c r="O46" s="85">
        <v>24.25374039221099</v>
      </c>
      <c r="P46" s="85">
        <v>28.280168098186206</v>
      </c>
      <c r="Q46" s="85">
        <v>29.572925749913679</v>
      </c>
    </row>
    <row r="48" spans="1:17" ht="12.75" x14ac:dyDescent="0.25">
      <c r="A48" s="98" t="s">
        <v>90</v>
      </c>
      <c r="B48" s="197"/>
      <c r="C48" s="197"/>
      <c r="D48" s="197"/>
      <c r="E48" s="197"/>
      <c r="F48" s="197"/>
      <c r="G48" s="197"/>
      <c r="H48" s="197"/>
      <c r="I48" s="197"/>
      <c r="J48" s="197"/>
      <c r="K48" s="197"/>
      <c r="L48" s="197"/>
      <c r="M48" s="197"/>
      <c r="N48" s="197"/>
      <c r="O48" s="197"/>
      <c r="P48" s="197"/>
      <c r="Q48" s="197"/>
    </row>
    <row r="50" spans="1:17" x14ac:dyDescent="0.25">
      <c r="A50" s="78" t="s">
        <v>6</v>
      </c>
      <c r="B50" s="77">
        <f t="shared" ref="B50:Q50" si="0">SUM(B$51:B$55,B$57:B$58,B$60:B$61,B$63:B$67)</f>
        <v>0.99999999999999989</v>
      </c>
      <c r="C50" s="77">
        <f t="shared" si="0"/>
        <v>1.0000000000000002</v>
      </c>
      <c r="D50" s="77">
        <f t="shared" si="0"/>
        <v>1.0000000000000002</v>
      </c>
      <c r="E50" s="77">
        <f t="shared" si="0"/>
        <v>0.99999999999999978</v>
      </c>
      <c r="F50" s="77">
        <f t="shared" si="0"/>
        <v>1</v>
      </c>
      <c r="G50" s="77">
        <f t="shared" si="0"/>
        <v>1</v>
      </c>
      <c r="H50" s="77">
        <f t="shared" si="0"/>
        <v>1</v>
      </c>
      <c r="I50" s="77">
        <f t="shared" si="0"/>
        <v>0.99999999999999978</v>
      </c>
      <c r="J50" s="77">
        <f t="shared" si="0"/>
        <v>1</v>
      </c>
      <c r="K50" s="77">
        <f t="shared" si="0"/>
        <v>1</v>
      </c>
      <c r="L50" s="77">
        <f t="shared" si="0"/>
        <v>1</v>
      </c>
      <c r="M50" s="77">
        <f t="shared" si="0"/>
        <v>1.0000000000000002</v>
      </c>
      <c r="N50" s="77">
        <f t="shared" si="0"/>
        <v>1</v>
      </c>
      <c r="O50" s="77">
        <f t="shared" si="0"/>
        <v>1</v>
      </c>
      <c r="P50" s="77">
        <f t="shared" si="0"/>
        <v>1</v>
      </c>
      <c r="Q50" s="77">
        <f t="shared" si="0"/>
        <v>0.99999999999999978</v>
      </c>
    </row>
    <row r="51" spans="1:17" x14ac:dyDescent="0.25">
      <c r="A51" s="76" t="s">
        <v>83</v>
      </c>
      <c r="B51" s="75">
        <f t="shared" ref="B51:Q51" si="1">IF(B$6=0,0,B$6/B$5)</f>
        <v>3.7144580186603601E-3</v>
      </c>
      <c r="C51" s="75">
        <f t="shared" si="1"/>
        <v>3.613881587954137E-3</v>
      </c>
      <c r="D51" s="75">
        <f t="shared" si="1"/>
        <v>3.599530816094031E-3</v>
      </c>
      <c r="E51" s="75">
        <f t="shared" si="1"/>
        <v>3.6706337107119641E-3</v>
      </c>
      <c r="F51" s="75">
        <f t="shared" si="1"/>
        <v>3.6240712894775287E-3</v>
      </c>
      <c r="G51" s="75">
        <f t="shared" si="1"/>
        <v>3.6643158217334036E-3</v>
      </c>
      <c r="H51" s="75">
        <f t="shared" si="1"/>
        <v>3.6301181828006985E-3</v>
      </c>
      <c r="I51" s="75">
        <f t="shared" si="1"/>
        <v>3.5851811950955346E-3</v>
      </c>
      <c r="J51" s="75">
        <f t="shared" si="1"/>
        <v>3.5484998397442959E-3</v>
      </c>
      <c r="K51" s="75">
        <f t="shared" si="1"/>
        <v>3.5492753543505092E-3</v>
      </c>
      <c r="L51" s="75">
        <f t="shared" si="1"/>
        <v>3.583441273019761E-3</v>
      </c>
      <c r="M51" s="75">
        <f t="shared" si="1"/>
        <v>3.5811338911935883E-3</v>
      </c>
      <c r="N51" s="75">
        <f t="shared" si="1"/>
        <v>3.5672972443132425E-3</v>
      </c>
      <c r="O51" s="75">
        <f t="shared" si="1"/>
        <v>3.5823822730800905E-3</v>
      </c>
      <c r="P51" s="75">
        <f t="shared" si="1"/>
        <v>3.573944539063045E-3</v>
      </c>
      <c r="Q51" s="75">
        <f t="shared" si="1"/>
        <v>3.5760982015190152E-3</v>
      </c>
    </row>
    <row r="52" spans="1:17" x14ac:dyDescent="0.25">
      <c r="A52" s="76" t="s">
        <v>82</v>
      </c>
      <c r="B52" s="75">
        <f t="shared" ref="B52:Q52" si="2">IF(B$7=0,0,B$7/B$5)</f>
        <v>3.2008707946107923E-3</v>
      </c>
      <c r="C52" s="75">
        <f t="shared" si="2"/>
        <v>3.1142007722127843E-3</v>
      </c>
      <c r="D52" s="75">
        <f t="shared" si="2"/>
        <v>3.1018342395190872E-3</v>
      </c>
      <c r="E52" s="75">
        <f t="shared" si="2"/>
        <v>3.1631059452838246E-3</v>
      </c>
      <c r="F52" s="75">
        <f t="shared" si="2"/>
        <v>3.1229815735701232E-3</v>
      </c>
      <c r="G52" s="75">
        <f t="shared" si="2"/>
        <v>3.1576616122981046E-3</v>
      </c>
      <c r="H52" s="75">
        <f t="shared" si="2"/>
        <v>3.1281923806754995E-3</v>
      </c>
      <c r="I52" s="75">
        <f t="shared" si="2"/>
        <v>3.0894686985607355E-3</v>
      </c>
      <c r="J52" s="75">
        <f t="shared" si="2"/>
        <v>3.0578591667096088E-3</v>
      </c>
      <c r="K52" s="75">
        <f t="shared" si="2"/>
        <v>3.0585274531840685E-3</v>
      </c>
      <c r="L52" s="75">
        <f t="shared" si="2"/>
        <v>3.087969350411082E-3</v>
      </c>
      <c r="M52" s="75">
        <f t="shared" si="2"/>
        <v>3.0859810035076289E-3</v>
      </c>
      <c r="N52" s="75">
        <f t="shared" si="2"/>
        <v>3.0740575092395167E-3</v>
      </c>
      <c r="O52" s="75">
        <f t="shared" si="2"/>
        <v>3.0870567752893942E-3</v>
      </c>
      <c r="P52" s="75">
        <f t="shared" si="2"/>
        <v>3.079785702025899E-3</v>
      </c>
      <c r="Q52" s="75">
        <f t="shared" si="2"/>
        <v>3.0816415838859539E-3</v>
      </c>
    </row>
    <row r="53" spans="1:17" x14ac:dyDescent="0.25">
      <c r="A53" s="76" t="s">
        <v>81</v>
      </c>
      <c r="B53" s="75">
        <f t="shared" ref="B53:Q53" si="3">IF(B$8=0,0,B$8/B$5)</f>
        <v>2.837574325848136E-2</v>
      </c>
      <c r="C53" s="75">
        <f t="shared" si="3"/>
        <v>2.7607412869165623E-2</v>
      </c>
      <c r="D53" s="75">
        <f t="shared" si="3"/>
        <v>2.7497783465409383E-2</v>
      </c>
      <c r="E53" s="75">
        <f t="shared" si="3"/>
        <v>2.8040957589999683E-2</v>
      </c>
      <c r="F53" s="75">
        <f t="shared" si="3"/>
        <v>2.7685254738115499E-2</v>
      </c>
      <c r="G53" s="75">
        <f t="shared" si="3"/>
        <v>2.7992693537830949E-2</v>
      </c>
      <c r="H53" s="75">
        <f t="shared" si="3"/>
        <v>2.7731448581628508E-2</v>
      </c>
      <c r="I53" s="75">
        <f t="shared" si="3"/>
        <v>2.73881628533943E-2</v>
      </c>
      <c r="J53" s="75">
        <f t="shared" si="3"/>
        <v>2.7107944119842624E-2</v>
      </c>
      <c r="K53" s="75">
        <f t="shared" si="3"/>
        <v>2.7113868484379397E-2</v>
      </c>
      <c r="L53" s="75">
        <f t="shared" si="3"/>
        <v>2.7374871120962839E-2</v>
      </c>
      <c r="M53" s="75">
        <f t="shared" si="3"/>
        <v>2.7357244410963742E-2</v>
      </c>
      <c r="N53" s="75">
        <f t="shared" si="3"/>
        <v>2.7251542546125711E-2</v>
      </c>
      <c r="O53" s="75">
        <f t="shared" si="3"/>
        <v>2.7366781135762339E-2</v>
      </c>
      <c r="P53" s="75">
        <f t="shared" si="3"/>
        <v>2.7302323017525918E-2</v>
      </c>
      <c r="Q53" s="75">
        <f t="shared" si="3"/>
        <v>2.7318775423935963E-2</v>
      </c>
    </row>
    <row r="54" spans="1:17" x14ac:dyDescent="0.25">
      <c r="A54" s="76" t="s">
        <v>80</v>
      </c>
      <c r="B54" s="75">
        <f t="shared" ref="B54:Q54" si="4">IF(B$9=0,0,B$9/B$5)</f>
        <v>4.6158165743781475E-3</v>
      </c>
      <c r="C54" s="75">
        <f t="shared" si="4"/>
        <v>4.4908340456987633E-3</v>
      </c>
      <c r="D54" s="75">
        <f t="shared" si="4"/>
        <v>4.4730008839631305E-3</v>
      </c>
      <c r="E54" s="75">
        <f t="shared" si="4"/>
        <v>4.5613577634365122E-3</v>
      </c>
      <c r="F54" s="75">
        <f t="shared" si="4"/>
        <v>4.5034964026141894E-3</v>
      </c>
      <c r="G54" s="75">
        <f t="shared" si="4"/>
        <v>4.5535067616171848E-3</v>
      </c>
      <c r="H54" s="75">
        <f t="shared" si="4"/>
        <v>4.5110106483761169E-3</v>
      </c>
      <c r="I54" s="75">
        <f t="shared" si="4"/>
        <v>4.4551691523597144E-3</v>
      </c>
      <c r="J54" s="75">
        <f t="shared" si="4"/>
        <v>4.4095866186090798E-3</v>
      </c>
      <c r="K54" s="75">
        <f t="shared" si="4"/>
        <v>4.4105503212959985E-3</v>
      </c>
      <c r="L54" s="75">
        <f t="shared" si="4"/>
        <v>4.4530070169646885E-3</v>
      </c>
      <c r="M54" s="75">
        <f t="shared" si="4"/>
        <v>4.4501397207876523E-3</v>
      </c>
      <c r="N54" s="75">
        <f t="shared" si="4"/>
        <v>4.4329454427305933E-3</v>
      </c>
      <c r="O54" s="75">
        <f t="shared" si="4"/>
        <v>4.4516910377695434E-3</v>
      </c>
      <c r="P54" s="75">
        <f t="shared" si="4"/>
        <v>4.4412057846504038E-3</v>
      </c>
      <c r="Q54" s="75">
        <f t="shared" si="4"/>
        <v>4.4438820595766367E-3</v>
      </c>
    </row>
    <row r="55" spans="1:17" x14ac:dyDescent="0.25">
      <c r="A55" s="76" t="s">
        <v>79</v>
      </c>
      <c r="B55" s="75">
        <f t="shared" ref="B55:Q55" si="5">IF(B$10=0,0,B$10/B$5)</f>
        <v>8.5976799093371217E-3</v>
      </c>
      <c r="C55" s="75">
        <f t="shared" si="5"/>
        <v>8.364880412535268E-3</v>
      </c>
      <c r="D55" s="75">
        <f t="shared" si="5"/>
        <v>8.3316633611416977E-3</v>
      </c>
      <c r="E55" s="75">
        <f t="shared" si="5"/>
        <v>8.496241861014683E-3</v>
      </c>
      <c r="F55" s="75">
        <f t="shared" si="5"/>
        <v>8.388466031656468E-3</v>
      </c>
      <c r="G55" s="75">
        <f t="shared" si="5"/>
        <v>8.4816181428658977E-3</v>
      </c>
      <c r="H55" s="75">
        <f t="shared" si="5"/>
        <v>8.927408010541326E-3</v>
      </c>
      <c r="I55" s="75">
        <f t="shared" si="5"/>
        <v>8.2984489735929406E-3</v>
      </c>
      <c r="J55" s="75">
        <f t="shared" si="5"/>
        <v>8.7266872039678395E-3</v>
      </c>
      <c r="K55" s="75">
        <f t="shared" si="5"/>
        <v>8.2153394259683564E-3</v>
      </c>
      <c r="L55" s="75">
        <f t="shared" si="5"/>
        <v>8.2944216584369904E-3</v>
      </c>
      <c r="M55" s="75">
        <f t="shared" si="5"/>
        <v>8.2890808710945584E-3</v>
      </c>
      <c r="N55" s="75">
        <f t="shared" si="5"/>
        <v>8.2570538404219494E-3</v>
      </c>
      <c r="O55" s="75">
        <f t="shared" si="5"/>
        <v>8.2919704414735583E-3</v>
      </c>
      <c r="P55" s="75">
        <f t="shared" si="5"/>
        <v>8.2724400184954958E-3</v>
      </c>
      <c r="Q55" s="75">
        <f t="shared" si="5"/>
        <v>8.2774249988980687E-3</v>
      </c>
    </row>
    <row r="56" spans="1:17" x14ac:dyDescent="0.25">
      <c r="A56" s="74" t="s">
        <v>295</v>
      </c>
      <c r="B56" s="73">
        <f t="shared" ref="B56:Q56" si="6">IF(B$15=0,0,B$15/B$5)</f>
        <v>0.20070016183177189</v>
      </c>
      <c r="C56" s="73">
        <f t="shared" si="6"/>
        <v>0.19729202601597082</v>
      </c>
      <c r="D56" s="73">
        <f t="shared" si="6"/>
        <v>0.20154240888257971</v>
      </c>
      <c r="E56" s="73">
        <f t="shared" si="6"/>
        <v>0.20501201398432056</v>
      </c>
      <c r="F56" s="73">
        <f t="shared" si="6"/>
        <v>0.20087971969465665</v>
      </c>
      <c r="G56" s="73">
        <f t="shared" si="6"/>
        <v>0.20423035016307858</v>
      </c>
      <c r="H56" s="73">
        <f t="shared" si="6"/>
        <v>0.2031116409867032</v>
      </c>
      <c r="I56" s="73">
        <f t="shared" si="6"/>
        <v>0.20058962413011958</v>
      </c>
      <c r="J56" s="73">
        <f t="shared" si="6"/>
        <v>0.19852892910667028</v>
      </c>
      <c r="K56" s="73">
        <f t="shared" si="6"/>
        <v>0.1981919862593991</v>
      </c>
      <c r="L56" s="73">
        <f t="shared" si="6"/>
        <v>0.20055546452254233</v>
      </c>
      <c r="M56" s="73">
        <f t="shared" si="6"/>
        <v>0.2001627098244754</v>
      </c>
      <c r="N56" s="73">
        <f t="shared" si="6"/>
        <v>0.19909348842849711</v>
      </c>
      <c r="O56" s="73">
        <f t="shared" si="6"/>
        <v>0.20000803485535237</v>
      </c>
      <c r="P56" s="73">
        <f t="shared" si="6"/>
        <v>0.19980840239980099</v>
      </c>
      <c r="Q56" s="73">
        <f t="shared" si="6"/>
        <v>0.19995717471592797</v>
      </c>
    </row>
    <row r="57" spans="1:17" x14ac:dyDescent="0.25">
      <c r="A57" s="142" t="s">
        <v>301</v>
      </c>
      <c r="B57" s="199">
        <f t="shared" ref="B57:Q57" si="7">IF(B$16=0,0,B$16/B$5)</f>
        <v>0.20070016183177189</v>
      </c>
      <c r="C57" s="199">
        <f t="shared" si="7"/>
        <v>0.19729202601597082</v>
      </c>
      <c r="D57" s="199">
        <f t="shared" si="7"/>
        <v>0.20154240888257971</v>
      </c>
      <c r="E57" s="199">
        <f t="shared" si="7"/>
        <v>0.20501201398432056</v>
      </c>
      <c r="F57" s="199">
        <f t="shared" si="7"/>
        <v>0.20087971969465665</v>
      </c>
      <c r="G57" s="199">
        <f t="shared" si="7"/>
        <v>0.20423035016307858</v>
      </c>
      <c r="H57" s="199">
        <f t="shared" si="7"/>
        <v>0.2031116409867032</v>
      </c>
      <c r="I57" s="199">
        <f t="shared" si="7"/>
        <v>0.20058962413011958</v>
      </c>
      <c r="J57" s="199">
        <f t="shared" si="7"/>
        <v>0.19852892910667028</v>
      </c>
      <c r="K57" s="199">
        <f t="shared" si="7"/>
        <v>0.1981919862593991</v>
      </c>
      <c r="L57" s="199">
        <f t="shared" si="7"/>
        <v>0.20055546452254233</v>
      </c>
      <c r="M57" s="199">
        <f t="shared" si="7"/>
        <v>0.2001627098244754</v>
      </c>
      <c r="N57" s="199">
        <f t="shared" si="7"/>
        <v>0.19909348842849711</v>
      </c>
      <c r="O57" s="199">
        <f t="shared" si="7"/>
        <v>0.20000803485535237</v>
      </c>
      <c r="P57" s="199">
        <f t="shared" si="7"/>
        <v>0.19980840239980099</v>
      </c>
      <c r="Q57" s="199">
        <f t="shared" si="7"/>
        <v>0.19995717471592797</v>
      </c>
    </row>
    <row r="58" spans="1:17" x14ac:dyDescent="0.25">
      <c r="A58" s="142" t="s">
        <v>300</v>
      </c>
      <c r="B58" s="199">
        <f t="shared" ref="B58:Q58" si="8">IF(B$22=0,0,B$22/B$5)</f>
        <v>0</v>
      </c>
      <c r="C58" s="199">
        <f t="shared" si="8"/>
        <v>0</v>
      </c>
      <c r="D58" s="199">
        <f t="shared" si="8"/>
        <v>0</v>
      </c>
      <c r="E58" s="199">
        <f t="shared" si="8"/>
        <v>0</v>
      </c>
      <c r="F58" s="199">
        <f t="shared" si="8"/>
        <v>0</v>
      </c>
      <c r="G58" s="199">
        <f t="shared" si="8"/>
        <v>0</v>
      </c>
      <c r="H58" s="199">
        <f t="shared" si="8"/>
        <v>0</v>
      </c>
      <c r="I58" s="199">
        <f t="shared" si="8"/>
        <v>0</v>
      </c>
      <c r="J58" s="199">
        <f t="shared" si="8"/>
        <v>0</v>
      </c>
      <c r="K58" s="199">
        <f t="shared" si="8"/>
        <v>0</v>
      </c>
      <c r="L58" s="199">
        <f t="shared" si="8"/>
        <v>0</v>
      </c>
      <c r="M58" s="199">
        <f t="shared" si="8"/>
        <v>0</v>
      </c>
      <c r="N58" s="199">
        <f t="shared" si="8"/>
        <v>0</v>
      </c>
      <c r="O58" s="199">
        <f t="shared" si="8"/>
        <v>0</v>
      </c>
      <c r="P58" s="199">
        <f t="shared" si="8"/>
        <v>0</v>
      </c>
      <c r="Q58" s="199">
        <f t="shared" si="8"/>
        <v>0</v>
      </c>
    </row>
    <row r="59" spans="1:17" x14ac:dyDescent="0.25">
      <c r="A59" s="127" t="s">
        <v>294</v>
      </c>
      <c r="B59" s="200">
        <f t="shared" ref="B59:Q59" si="9">IF(B$23=0,0,B$23/B$5)</f>
        <v>9.1296094742055106E-2</v>
      </c>
      <c r="C59" s="200">
        <f t="shared" si="9"/>
        <v>8.8824069132815681E-2</v>
      </c>
      <c r="D59" s="200">
        <f t="shared" si="9"/>
        <v>8.8471347572690415E-2</v>
      </c>
      <c r="E59" s="200">
        <f t="shared" si="9"/>
        <v>9.021895558733535E-2</v>
      </c>
      <c r="F59" s="200">
        <f t="shared" si="9"/>
        <v>8.9074517502671924E-2</v>
      </c>
      <c r="G59" s="200">
        <f t="shared" si="9"/>
        <v>9.0063670862657166E-2</v>
      </c>
      <c r="H59" s="200">
        <f t="shared" si="9"/>
        <v>8.9223141539598372E-2</v>
      </c>
      <c r="I59" s="200">
        <f t="shared" si="9"/>
        <v>8.811865429910648E-2</v>
      </c>
      <c r="J59" s="200">
        <f t="shared" si="9"/>
        <v>8.7217078759259242E-2</v>
      </c>
      <c r="K59" s="200">
        <f t="shared" si="9"/>
        <v>8.7236139805206447E-2</v>
      </c>
      <c r="L59" s="200">
        <f t="shared" si="9"/>
        <v>8.8075889489307696E-2</v>
      </c>
      <c r="M59" s="200">
        <f t="shared" si="9"/>
        <v>8.8019177325985326E-2</v>
      </c>
      <c r="N59" s="200">
        <f t="shared" si="9"/>
        <v>8.7679092226583377E-2</v>
      </c>
      <c r="O59" s="200">
        <f t="shared" si="9"/>
        <v>8.8049860777086889E-2</v>
      </c>
      <c r="P59" s="200">
        <f t="shared" si="9"/>
        <v>8.7842473276579791E-2</v>
      </c>
      <c r="Q59" s="200">
        <f t="shared" si="9"/>
        <v>8.7895407236429385E-2</v>
      </c>
    </row>
    <row r="60" spans="1:17" x14ac:dyDescent="0.25">
      <c r="A60" s="142" t="s">
        <v>299</v>
      </c>
      <c r="B60" s="199">
        <f t="shared" ref="B60:Q60" si="10">IF(B$24=0,0,B$24/B$5)</f>
        <v>6.4575286524868242E-2</v>
      </c>
      <c r="C60" s="199">
        <f t="shared" si="10"/>
        <v>6.2826780606137916E-2</v>
      </c>
      <c r="D60" s="199">
        <f t="shared" si="10"/>
        <v>6.2577294624585889E-2</v>
      </c>
      <c r="E60" s="199">
        <f t="shared" si="10"/>
        <v>6.3813407610554262E-2</v>
      </c>
      <c r="F60" s="199">
        <f t="shared" si="10"/>
        <v>6.3003927014085012E-2</v>
      </c>
      <c r="G60" s="199">
        <f t="shared" si="10"/>
        <v>6.3703572073586776E-2</v>
      </c>
      <c r="H60" s="199">
        <f t="shared" si="10"/>
        <v>6.3109051332886662E-2</v>
      </c>
      <c r="I60" s="199">
        <f t="shared" si="10"/>
        <v>6.2327828650587509E-2</v>
      </c>
      <c r="J60" s="199">
        <f t="shared" si="10"/>
        <v>6.1690128878500429E-2</v>
      </c>
      <c r="K60" s="199">
        <f t="shared" si="10"/>
        <v>6.1703611081731391E-2</v>
      </c>
      <c r="L60" s="199">
        <f t="shared" si="10"/>
        <v>6.2297580370485925E-2</v>
      </c>
      <c r="M60" s="199">
        <f t="shared" si="10"/>
        <v>6.2257466889111573E-2</v>
      </c>
      <c r="N60" s="199">
        <f t="shared" si="10"/>
        <v>6.2016918891973603E-2</v>
      </c>
      <c r="O60" s="199">
        <f t="shared" si="10"/>
        <v>6.227916981793951E-2</v>
      </c>
      <c r="P60" s="199">
        <f t="shared" si="10"/>
        <v>6.2132481098068633E-2</v>
      </c>
      <c r="Q60" s="199">
        <f t="shared" si="10"/>
        <v>6.2169922191620784E-2</v>
      </c>
    </row>
    <row r="61" spans="1:17" x14ac:dyDescent="0.25">
      <c r="A61" s="142" t="s">
        <v>298</v>
      </c>
      <c r="B61" s="199">
        <f t="shared" ref="B61:Q61" si="11">IF(B$25=0,0,B$25/B$5)</f>
        <v>2.6720808217186864E-2</v>
      </c>
      <c r="C61" s="199">
        <f t="shared" si="11"/>
        <v>2.5997288526677764E-2</v>
      </c>
      <c r="D61" s="199">
        <f t="shared" si="11"/>
        <v>2.5894052948104516E-2</v>
      </c>
      <c r="E61" s="199">
        <f t="shared" si="11"/>
        <v>2.6405547976781085E-2</v>
      </c>
      <c r="F61" s="199">
        <f t="shared" si="11"/>
        <v>2.6070590488586905E-2</v>
      </c>
      <c r="G61" s="199">
        <f t="shared" si="11"/>
        <v>2.6360098789070391E-2</v>
      </c>
      <c r="H61" s="199">
        <f t="shared" si="11"/>
        <v>2.6114090206711717E-2</v>
      </c>
      <c r="I61" s="199">
        <f t="shared" si="11"/>
        <v>2.5790825648518978E-2</v>
      </c>
      <c r="J61" s="199">
        <f t="shared" si="11"/>
        <v>2.5526949880758803E-2</v>
      </c>
      <c r="K61" s="199">
        <f t="shared" si="11"/>
        <v>2.553252872347506E-2</v>
      </c>
      <c r="L61" s="199">
        <f t="shared" si="11"/>
        <v>2.5778309118821764E-2</v>
      </c>
      <c r="M61" s="199">
        <f t="shared" si="11"/>
        <v>2.5761710436873749E-2</v>
      </c>
      <c r="N61" s="199">
        <f t="shared" si="11"/>
        <v>2.5662173334609774E-2</v>
      </c>
      <c r="O61" s="199">
        <f t="shared" si="11"/>
        <v>2.5770690959147382E-2</v>
      </c>
      <c r="P61" s="199">
        <f t="shared" si="11"/>
        <v>2.5709992178511165E-2</v>
      </c>
      <c r="Q61" s="199">
        <f t="shared" si="11"/>
        <v>2.5725485044808597E-2</v>
      </c>
    </row>
    <row r="62" spans="1:17" x14ac:dyDescent="0.25">
      <c r="A62" s="127" t="s">
        <v>293</v>
      </c>
      <c r="B62" s="200">
        <f t="shared" ref="B62:Q62" si="12">IF(B$26=0,0,B$26/B$5)</f>
        <v>0.25048333377943993</v>
      </c>
      <c r="C62" s="200">
        <f t="shared" si="12"/>
        <v>0.27601170302999822</v>
      </c>
      <c r="D62" s="200">
        <f t="shared" si="12"/>
        <v>0.24857493015655568</v>
      </c>
      <c r="E62" s="200">
        <f t="shared" si="12"/>
        <v>0.25286262222556705</v>
      </c>
      <c r="F62" s="200">
        <f t="shared" si="12"/>
        <v>0.27095784300484838</v>
      </c>
      <c r="G62" s="200">
        <f t="shared" si="12"/>
        <v>0.2618154729952224</v>
      </c>
      <c r="H62" s="200">
        <f t="shared" si="12"/>
        <v>0.2670853992637725</v>
      </c>
      <c r="I62" s="200">
        <f t="shared" si="12"/>
        <v>0.27678011464259772</v>
      </c>
      <c r="J62" s="200">
        <f t="shared" si="12"/>
        <v>0.28328199683964794</v>
      </c>
      <c r="K62" s="200">
        <f t="shared" si="12"/>
        <v>0.28263554406820202</v>
      </c>
      <c r="L62" s="200">
        <f t="shared" si="12"/>
        <v>0.27654018958746884</v>
      </c>
      <c r="M62" s="200">
        <f t="shared" si="12"/>
        <v>0.27594505036677031</v>
      </c>
      <c r="N62" s="200">
        <f t="shared" si="12"/>
        <v>0.27817604878621988</v>
      </c>
      <c r="O62" s="200">
        <f t="shared" si="12"/>
        <v>0.2756512275361987</v>
      </c>
      <c r="P62" s="200">
        <f t="shared" si="12"/>
        <v>0.27821639996558289</v>
      </c>
      <c r="Q62" s="200">
        <f t="shared" si="12"/>
        <v>0.27708845916541175</v>
      </c>
    </row>
    <row r="63" spans="1:17" x14ac:dyDescent="0.25">
      <c r="A63" s="142" t="s">
        <v>297</v>
      </c>
      <c r="B63" s="199">
        <f t="shared" ref="B63:Q63" si="13">IF(B$27=0,0,B$27/B$5)</f>
        <v>0.23438833186984562</v>
      </c>
      <c r="C63" s="199">
        <f t="shared" si="13"/>
        <v>0.1210801081072773</v>
      </c>
      <c r="D63" s="199">
        <f t="shared" si="13"/>
        <v>0.24526150861755733</v>
      </c>
      <c r="E63" s="199">
        <f t="shared" si="13"/>
        <v>0.24948374941679238</v>
      </c>
      <c r="F63" s="199">
        <f t="shared" si="13"/>
        <v>0.15348760008695309</v>
      </c>
      <c r="G63" s="199">
        <f t="shared" si="13"/>
        <v>0.20853955865337268</v>
      </c>
      <c r="H63" s="199">
        <f t="shared" si="13"/>
        <v>0.17895796190185137</v>
      </c>
      <c r="I63" s="199">
        <f t="shared" si="13"/>
        <v>0.12320649434213288</v>
      </c>
      <c r="J63" s="199">
        <f t="shared" si="13"/>
        <v>8.3517799010896968E-2</v>
      </c>
      <c r="K63" s="199">
        <f t="shared" si="13"/>
        <v>8.5610263335496775E-2</v>
      </c>
      <c r="L63" s="199">
        <f t="shared" si="13"/>
        <v>0.12378075843606345</v>
      </c>
      <c r="M63" s="199">
        <f t="shared" si="13"/>
        <v>0.1245798132590851</v>
      </c>
      <c r="N63" s="199">
        <f t="shared" si="13"/>
        <v>0.10976816500458463</v>
      </c>
      <c r="O63" s="199">
        <f t="shared" si="13"/>
        <v>0.12550258415241108</v>
      </c>
      <c r="P63" s="199">
        <f t="shared" si="13"/>
        <v>0.11289902486779746</v>
      </c>
      <c r="Q63" s="199">
        <f t="shared" si="13"/>
        <v>0.11836356486905257</v>
      </c>
    </row>
    <row r="64" spans="1:17" x14ac:dyDescent="0.25">
      <c r="A64" s="142" t="s">
        <v>296</v>
      </c>
      <c r="B64" s="199">
        <f t="shared" ref="B64:Q64" si="14">IF(B$33=0,0,B$33/B$5)</f>
        <v>1.6095001909594328E-2</v>
      </c>
      <c r="C64" s="199">
        <f t="shared" si="14"/>
        <v>0.15493159492272091</v>
      </c>
      <c r="D64" s="199">
        <f t="shared" si="14"/>
        <v>3.313421538998352E-3</v>
      </c>
      <c r="E64" s="199">
        <f t="shared" si="14"/>
        <v>3.3788728087746816E-3</v>
      </c>
      <c r="F64" s="199">
        <f t="shared" si="14"/>
        <v>0.11747024291789528</v>
      </c>
      <c r="G64" s="199">
        <f t="shared" si="14"/>
        <v>5.3275914341849778E-2</v>
      </c>
      <c r="H64" s="199">
        <f t="shared" si="14"/>
        <v>8.8127437361921135E-2</v>
      </c>
      <c r="I64" s="199">
        <f t="shared" si="14"/>
        <v>0.15357362030046484</v>
      </c>
      <c r="J64" s="199">
        <f t="shared" si="14"/>
        <v>0.19976419782875099</v>
      </c>
      <c r="K64" s="199">
        <f t="shared" si="14"/>
        <v>0.19702528073270523</v>
      </c>
      <c r="L64" s="199">
        <f t="shared" si="14"/>
        <v>0.15275943115140539</v>
      </c>
      <c r="M64" s="199">
        <f t="shared" si="14"/>
        <v>0.15136523710768521</v>
      </c>
      <c r="N64" s="199">
        <f t="shared" si="14"/>
        <v>0.16840788378163526</v>
      </c>
      <c r="O64" s="199">
        <f t="shared" si="14"/>
        <v>0.15014864338378764</v>
      </c>
      <c r="P64" s="199">
        <f t="shared" si="14"/>
        <v>0.16531737509778546</v>
      </c>
      <c r="Q64" s="199">
        <f t="shared" si="14"/>
        <v>0.15872489429635922</v>
      </c>
    </row>
    <row r="65" spans="1:17" x14ac:dyDescent="0.25">
      <c r="A65" s="127" t="s">
        <v>292</v>
      </c>
      <c r="B65" s="200">
        <f t="shared" ref="B65:Q65" si="15">IF(B$34=0,0,B$34/B$5)</f>
        <v>3.7300517271781311E-2</v>
      </c>
      <c r="C65" s="200">
        <f t="shared" si="15"/>
        <v>2.3050206608624356E-2</v>
      </c>
      <c r="D65" s="200">
        <f t="shared" si="15"/>
        <v>0.22558128894124049</v>
      </c>
      <c r="E65" s="200">
        <f t="shared" si="15"/>
        <v>0.12074087003272874</v>
      </c>
      <c r="F65" s="200">
        <f t="shared" si="15"/>
        <v>4.9864799100994554E-2</v>
      </c>
      <c r="G65" s="200">
        <f t="shared" si="15"/>
        <v>4.7927762123476055E-2</v>
      </c>
      <c r="H65" s="200">
        <f t="shared" si="15"/>
        <v>4.7498599528714804E-2</v>
      </c>
      <c r="I65" s="200">
        <f t="shared" si="15"/>
        <v>5.9236827964905502E-2</v>
      </c>
      <c r="J65" s="200">
        <f t="shared" si="15"/>
        <v>4.5196264740730199E-2</v>
      </c>
      <c r="K65" s="200">
        <f t="shared" si="15"/>
        <v>5.5740270064916025E-2</v>
      </c>
      <c r="L65" s="200">
        <f t="shared" si="15"/>
        <v>5.1922407407200902E-2</v>
      </c>
      <c r="M65" s="200">
        <f t="shared" si="15"/>
        <v>6.0442141001872937E-2</v>
      </c>
      <c r="N65" s="200">
        <f t="shared" si="15"/>
        <v>5.3410336515783419E-2</v>
      </c>
      <c r="O65" s="200">
        <f t="shared" si="15"/>
        <v>4.4895641358695865E-2</v>
      </c>
      <c r="P65" s="200">
        <f t="shared" si="15"/>
        <v>3.4431282375158814E-2</v>
      </c>
      <c r="Q65" s="200">
        <f t="shared" si="15"/>
        <v>4.0527549661966401E-2</v>
      </c>
    </row>
    <row r="66" spans="1:17" x14ac:dyDescent="0.25">
      <c r="A66" s="127" t="s">
        <v>291</v>
      </c>
      <c r="B66" s="200">
        <f t="shared" ref="B66:Q66" si="16">IF(B$45=0,0,B$45/B$5)</f>
        <v>5.6785433082964736E-2</v>
      </c>
      <c r="C66" s="200">
        <f t="shared" si="16"/>
        <v>5.5247853132700128E-2</v>
      </c>
      <c r="D66" s="200">
        <f t="shared" si="16"/>
        <v>5.5028463172965239E-2</v>
      </c>
      <c r="E66" s="200">
        <f t="shared" si="16"/>
        <v>5.6115461234068062E-2</v>
      </c>
      <c r="F66" s="200">
        <f t="shared" si="16"/>
        <v>5.540362999465015E-2</v>
      </c>
      <c r="G66" s="200">
        <f t="shared" si="16"/>
        <v>5.6018875390315005E-2</v>
      </c>
      <c r="H66" s="200">
        <f t="shared" si="16"/>
        <v>5.5496072944452676E-2</v>
      </c>
      <c r="I66" s="200">
        <f t="shared" si="16"/>
        <v>5.4809090807230454E-2</v>
      </c>
      <c r="J66" s="200">
        <f t="shared" si="16"/>
        <v>5.4248318107895585E-2</v>
      </c>
      <c r="K66" s="200">
        <f t="shared" si="16"/>
        <v>5.4260173924425142E-2</v>
      </c>
      <c r="L66" s="200">
        <f t="shared" si="16"/>
        <v>5.4782491441156843E-2</v>
      </c>
      <c r="M66" s="200">
        <f t="shared" si="16"/>
        <v>5.4747216933912782E-2</v>
      </c>
      <c r="N66" s="200">
        <f t="shared" si="16"/>
        <v>5.45356867506211E-2</v>
      </c>
      <c r="O66" s="200">
        <f t="shared" si="16"/>
        <v>5.4766301792517139E-2</v>
      </c>
      <c r="P66" s="200">
        <f t="shared" si="16"/>
        <v>5.4637308443288346E-2</v>
      </c>
      <c r="Q66" s="200">
        <f t="shared" si="16"/>
        <v>5.4670232938507403E-2</v>
      </c>
    </row>
    <row r="67" spans="1:17" x14ac:dyDescent="0.25">
      <c r="A67" s="72" t="s">
        <v>290</v>
      </c>
      <c r="B67" s="71">
        <f t="shared" ref="B67:Q67" si="17">IF(B$46=0,0,B$46/B$5)</f>
        <v>0.31492989073651922</v>
      </c>
      <c r="C67" s="71">
        <f t="shared" si="17"/>
        <v>0.31238293239232445</v>
      </c>
      <c r="D67" s="71">
        <f t="shared" si="17"/>
        <v>0.13379774850784112</v>
      </c>
      <c r="E67" s="71">
        <f t="shared" si="17"/>
        <v>0.22711778006553343</v>
      </c>
      <c r="F67" s="71">
        <f t="shared" si="17"/>
        <v>0.28649522066674465</v>
      </c>
      <c r="G67" s="71">
        <f t="shared" si="17"/>
        <v>0.29209407258890518</v>
      </c>
      <c r="H67" s="71">
        <f t="shared" si="17"/>
        <v>0.28965696793273632</v>
      </c>
      <c r="I67" s="71">
        <f t="shared" si="17"/>
        <v>0.27364925728303696</v>
      </c>
      <c r="J67" s="71">
        <f t="shared" si="17"/>
        <v>0.2846768354969233</v>
      </c>
      <c r="K67" s="71">
        <f t="shared" si="17"/>
        <v>0.27558832483867307</v>
      </c>
      <c r="L67" s="71">
        <f t="shared" si="17"/>
        <v>0.28132984713252807</v>
      </c>
      <c r="M67" s="71">
        <f t="shared" si="17"/>
        <v>0.27392012464943621</v>
      </c>
      <c r="N67" s="71">
        <f t="shared" si="17"/>
        <v>0.28052245070946413</v>
      </c>
      <c r="O67" s="71">
        <f t="shared" si="17"/>
        <v>0.28984905201677413</v>
      </c>
      <c r="P67" s="71">
        <f t="shared" si="17"/>
        <v>0.29839443447782854</v>
      </c>
      <c r="Q67" s="71">
        <f t="shared" si="17"/>
        <v>0.29316335401394134</v>
      </c>
    </row>
    <row r="69" spans="1:17" ht="12.75" x14ac:dyDescent="0.25">
      <c r="A69" s="98" t="s">
        <v>128</v>
      </c>
      <c r="B69" s="197"/>
      <c r="C69" s="197"/>
      <c r="D69" s="197"/>
      <c r="E69" s="197"/>
      <c r="F69" s="197"/>
      <c r="G69" s="197"/>
      <c r="H69" s="197"/>
      <c r="I69" s="197"/>
      <c r="J69" s="197"/>
      <c r="K69" s="197"/>
      <c r="L69" s="197"/>
      <c r="M69" s="197"/>
      <c r="N69" s="197"/>
      <c r="O69" s="197"/>
      <c r="P69" s="197"/>
      <c r="Q69" s="197"/>
    </row>
    <row r="71" spans="1:17" x14ac:dyDescent="0.25">
      <c r="A71" s="78" t="s">
        <v>6</v>
      </c>
      <c r="B71" s="253">
        <f>IF(B$5=0,0,B$5/MAE_fec!B$5)</f>
        <v>0.39332689596570597</v>
      </c>
      <c r="C71" s="253">
        <f>IF(C$5=0,0,C$5/MAE_fec!C$5)</f>
        <v>0.40427341270517231</v>
      </c>
      <c r="D71" s="253">
        <f>IF(D$5=0,0,D$5/MAE_fec!D$5)</f>
        <v>0.40588518818682612</v>
      </c>
      <c r="E71" s="253">
        <f>IF(E$5=0,0,E$5/MAE_fec!E$5)</f>
        <v>0.39997626426726368</v>
      </c>
      <c r="F71" s="253">
        <f>IF(F$5=0,0,F$5/MAE_fec!F$5)</f>
        <v>0.4051151983038711</v>
      </c>
      <c r="G71" s="253">
        <f>IF(G$5=0,0,G$5/MAE_fec!G$5)</f>
        <v>0.40389353385232935</v>
      </c>
      <c r="H71" s="253">
        <f>IF(H$5=0,0,H$5/MAE_fec!H$5)</f>
        <v>0.41444710330851636</v>
      </c>
      <c r="I71" s="253">
        <f>IF(I$5=0,0,I$5/MAE_fec!I$5)</f>
        <v>0.42969990072840902</v>
      </c>
      <c r="J71" s="253">
        <f>IF(J$5=0,0,J$5/MAE_fec!J$5)</f>
        <v>0.44640402959308639</v>
      </c>
      <c r="K71" s="253">
        <f>IF(K$5=0,0,K$5/MAE_fec!K$5)</f>
        <v>0.44630649057155142</v>
      </c>
      <c r="L71" s="253">
        <f>IF(L$5=0,0,L$5/MAE_fec!L$5)</f>
        <v>0.44205123142352648</v>
      </c>
      <c r="M71" s="253">
        <f>IF(M$5=0,0,M$5/MAE_fec!M$5)</f>
        <v>0.44233605210005356</v>
      </c>
      <c r="N71" s="253">
        <f>IF(N$5=0,0,N$5/MAE_fec!N$5)</f>
        <v>0.44405176215620656</v>
      </c>
      <c r="O71" s="253">
        <f>IF(O$5=0,0,O$5/MAE_fec!O$5)</f>
        <v>0.44788499871945125</v>
      </c>
      <c r="P71" s="253">
        <f>IF(P$5=0,0,P$5/MAE_fec!P$5)</f>
        <v>0.47054215195745597</v>
      </c>
      <c r="Q71" s="253">
        <f>IF(Q$5=0,0,Q$5/MAE_fec!Q$5)</f>
        <v>0.48015875456580792</v>
      </c>
    </row>
    <row r="72" spans="1:17" x14ac:dyDescent="0.25">
      <c r="A72" s="76" t="s">
        <v>83</v>
      </c>
      <c r="B72" s="308">
        <f>IF(B$6=0,0,B$6/MAE_fec!B$6)</f>
        <v>0.35931844875428626</v>
      </c>
      <c r="C72" s="308">
        <f>IF(C$6=0,0,C$6/MAE_fec!C$6)</f>
        <v>0.35931844875428637</v>
      </c>
      <c r="D72" s="308">
        <f>IF(D$6=0,0,D$6/MAE_fec!D$6)</f>
        <v>0.3593184487542862</v>
      </c>
      <c r="E72" s="308">
        <f>IF(E$6=0,0,E$6/MAE_fec!E$6)</f>
        <v>0.36108187225775873</v>
      </c>
      <c r="F72" s="308">
        <f>IF(F$6=0,0,F$6/MAE_fec!F$6)</f>
        <v>0.36108187225775873</v>
      </c>
      <c r="G72" s="308">
        <f>IF(G$6=0,0,G$6/MAE_fec!G$6)</f>
        <v>0.36399063938489534</v>
      </c>
      <c r="H72" s="308">
        <f>IF(H$6=0,0,H$6/MAE_fec!H$6)</f>
        <v>0.37001581758186974</v>
      </c>
      <c r="I72" s="308">
        <f>IF(I$6=0,0,I$6/MAE_fec!I$6)</f>
        <v>0.37888444884348443</v>
      </c>
      <c r="J72" s="308">
        <f>IF(J$6=0,0,J$6/MAE_fec!J$6)</f>
        <v>0.38958597431290126</v>
      </c>
      <c r="K72" s="308">
        <f>IF(K$6=0,0,K$6/MAE_fec!K$6)</f>
        <v>0.38958597431290126</v>
      </c>
      <c r="L72" s="308">
        <f>IF(L$6=0,0,L$6/MAE_fec!L$6)</f>
        <v>0.38958597431290126</v>
      </c>
      <c r="M72" s="308">
        <f>IF(M$6=0,0,M$6/MAE_fec!M$6)</f>
        <v>0.38958597431290121</v>
      </c>
      <c r="N72" s="308">
        <f>IF(N$6=0,0,N$6/MAE_fec!N$6)</f>
        <v>0.38958597431290132</v>
      </c>
      <c r="O72" s="308">
        <f>IF(O$6=0,0,O$6/MAE_fec!O$6)</f>
        <v>0.39461070338734799</v>
      </c>
      <c r="P72" s="308">
        <f>IF(P$6=0,0,P$6/MAE_fec!P$6)</f>
        <v>0.41359640973438105</v>
      </c>
      <c r="Q72" s="308">
        <f>IF(Q$6=0,0,Q$6/MAE_fec!Q$6)</f>
        <v>0.42230352341172894</v>
      </c>
    </row>
    <row r="73" spans="1:17" x14ac:dyDescent="0.25">
      <c r="A73" s="76" t="s">
        <v>82</v>
      </c>
      <c r="B73" s="308">
        <f>IF(B$7=0,0,B$7/MAE_fec!B$7)</f>
        <v>9.0610588974926271E-2</v>
      </c>
      <c r="C73" s="308">
        <f>IF(C$7=0,0,C$7/MAE_fec!C$7)</f>
        <v>9.0610588974926243E-2</v>
      </c>
      <c r="D73" s="308">
        <f>IF(D$7=0,0,D$7/MAE_fec!D$7)</f>
        <v>9.0610588974926243E-2</v>
      </c>
      <c r="E73" s="308">
        <f>IF(E$7=0,0,E$7/MAE_fec!E$7)</f>
        <v>9.1055277642640986E-2</v>
      </c>
      <c r="F73" s="308">
        <f>IF(F$7=0,0,F$7/MAE_fec!F$7)</f>
        <v>9.1055277642640986E-2</v>
      </c>
      <c r="G73" s="308">
        <f>IF(G$7=0,0,G$7/MAE_fec!G$7)</f>
        <v>9.1788791614702533E-2</v>
      </c>
      <c r="H73" s="308">
        <f>IF(H$7=0,0,H$7/MAE_fec!H$7)</f>
        <v>9.3308181857534367E-2</v>
      </c>
      <c r="I73" s="308">
        <f>IF(I$7=0,0,I$7/MAE_fec!I$7)</f>
        <v>9.5544615597027316E-2</v>
      </c>
      <c r="J73" s="308">
        <f>IF(J$7=0,0,J$7/MAE_fec!J$7)</f>
        <v>9.8243256674533291E-2</v>
      </c>
      <c r="K73" s="308">
        <f>IF(K$7=0,0,K$7/MAE_fec!K$7)</f>
        <v>9.8243256674533264E-2</v>
      </c>
      <c r="L73" s="308">
        <f>IF(L$7=0,0,L$7/MAE_fec!L$7)</f>
        <v>9.8243256674533264E-2</v>
      </c>
      <c r="M73" s="308">
        <f>IF(M$7=0,0,M$7/MAE_fec!M$7)</f>
        <v>9.8243256674533264E-2</v>
      </c>
      <c r="N73" s="308">
        <f>IF(N$7=0,0,N$7/MAE_fec!N$7)</f>
        <v>9.8243256674533277E-2</v>
      </c>
      <c r="O73" s="308">
        <f>IF(O$7=0,0,O$7/MAE_fec!O$7)</f>
        <v>9.9510360165749767E-2</v>
      </c>
      <c r="P73" s="308">
        <f>IF(P$7=0,0,P$7/MAE_fec!P$7)</f>
        <v>0.10429805208686807</v>
      </c>
      <c r="Q73" s="308">
        <f>IF(Q$7=0,0,Q$7/MAE_fec!Q$7)</f>
        <v>0.10649375537266194</v>
      </c>
    </row>
    <row r="74" spans="1:17" x14ac:dyDescent="0.25">
      <c r="A74" s="76" t="s">
        <v>81</v>
      </c>
      <c r="B74" s="308">
        <f>IF(B$8=0,0,B$8/MAE_fec!B$8)</f>
        <v>0.49317229004852686</v>
      </c>
      <c r="C74" s="308">
        <f>IF(C$8=0,0,C$8/MAE_fec!C$8)</f>
        <v>0.49317229004852675</v>
      </c>
      <c r="D74" s="308">
        <f>IF(D$8=0,0,D$8/MAE_fec!D$8)</f>
        <v>0.49317229004852692</v>
      </c>
      <c r="E74" s="308">
        <f>IF(E$8=0,0,E$8/MAE_fec!E$8)</f>
        <v>0.49559262669015475</v>
      </c>
      <c r="F74" s="308">
        <f>IF(F$8=0,0,F$8/MAE_fec!F$8)</f>
        <v>0.49559262669015475</v>
      </c>
      <c r="G74" s="308">
        <f>IF(G$8=0,0,G$8/MAE_fec!G$8)</f>
        <v>0.49958497206034419</v>
      </c>
      <c r="H74" s="308">
        <f>IF(H$8=0,0,H$8/MAE_fec!H$8)</f>
        <v>0.50785465857283452</v>
      </c>
      <c r="I74" s="308">
        <f>IF(I$8=0,0,I$8/MAE_fec!I$8)</f>
        <v>0.52002704550161549</v>
      </c>
      <c r="J74" s="308">
        <f>IF(J$8=0,0,J$8/MAE_fec!J$8)</f>
        <v>0.53471511910613556</v>
      </c>
      <c r="K74" s="308">
        <f>IF(K$8=0,0,K$8/MAE_fec!K$8)</f>
        <v>0.53471511910613545</v>
      </c>
      <c r="L74" s="308">
        <f>IF(L$8=0,0,L$8/MAE_fec!L$8)</f>
        <v>0.53471511910613556</v>
      </c>
      <c r="M74" s="308">
        <f>IF(M$8=0,0,M$8/MAE_fec!M$8)</f>
        <v>0.53471511910613556</v>
      </c>
      <c r="N74" s="308">
        <f>IF(N$8=0,0,N$8/MAE_fec!N$8)</f>
        <v>0.53471511910613556</v>
      </c>
      <c r="O74" s="308">
        <f>IF(O$8=0,0,O$8/MAE_fec!O$8)</f>
        <v>0.54161166770560054</v>
      </c>
      <c r="P74" s="308">
        <f>IF(P$8=0,0,P$8/MAE_fec!P$8)</f>
        <v>0.56766995753128668</v>
      </c>
      <c r="Q74" s="308">
        <f>IF(Q$8=0,0,Q$8/MAE_fec!Q$8)</f>
        <v>0.57962065810582641</v>
      </c>
    </row>
    <row r="75" spans="1:17" x14ac:dyDescent="0.25">
      <c r="A75" s="76" t="s">
        <v>80</v>
      </c>
      <c r="B75" s="308">
        <f>IF(B$9=0,0,B$9/MAE_fec!B$9)</f>
        <v>0.35197729576283293</v>
      </c>
      <c r="C75" s="308">
        <f>IF(C$9=0,0,C$9/MAE_fec!C$9)</f>
        <v>0.35197729576283293</v>
      </c>
      <c r="D75" s="308">
        <f>IF(D$9=0,0,D$9/MAE_fec!D$9)</f>
        <v>0.35197729576283288</v>
      </c>
      <c r="E75" s="308">
        <f>IF(E$9=0,0,E$9/MAE_fec!E$9)</f>
        <v>0.35370469116428987</v>
      </c>
      <c r="F75" s="308">
        <f>IF(F$9=0,0,F$9/MAE_fec!F$9)</f>
        <v>0.35370469116428993</v>
      </c>
      <c r="G75" s="308">
        <f>IF(G$9=0,0,G$9/MAE_fec!G$9)</f>
        <v>0.35655402993596397</v>
      </c>
      <c r="H75" s="308">
        <f>IF(H$9=0,0,H$9/MAE_fec!H$9)</f>
        <v>0.36245610909614223</v>
      </c>
      <c r="I75" s="308">
        <f>IF(I$9=0,0,I$9/MAE_fec!I$9)</f>
        <v>0.37114354738216099</v>
      </c>
      <c r="J75" s="308">
        <f>IF(J$9=0,0,J$9/MAE_fec!J$9)</f>
        <v>0.38162643243390576</v>
      </c>
      <c r="K75" s="308">
        <f>IF(K$9=0,0,K$9/MAE_fec!K$9)</f>
        <v>0.38162643243390576</v>
      </c>
      <c r="L75" s="308">
        <f>IF(L$9=0,0,L$9/MAE_fec!L$9)</f>
        <v>0.3816264324339057</v>
      </c>
      <c r="M75" s="308">
        <f>IF(M$9=0,0,M$9/MAE_fec!M$9)</f>
        <v>0.3816264324339057</v>
      </c>
      <c r="N75" s="308">
        <f>IF(N$9=0,0,N$9/MAE_fec!N$9)</f>
        <v>0.38162643243390576</v>
      </c>
      <c r="O75" s="308">
        <f>IF(O$9=0,0,O$9/MAE_fec!O$9)</f>
        <v>0.38654850241861188</v>
      </c>
      <c r="P75" s="308">
        <f>IF(P$9=0,0,P$9/MAE_fec!P$9)</f>
        <v>0.40514631614441271</v>
      </c>
      <c r="Q75" s="308">
        <f>IF(Q$9=0,0,Q$9/MAE_fec!Q$9)</f>
        <v>0.41367553677496344</v>
      </c>
    </row>
    <row r="76" spans="1:17" x14ac:dyDescent="0.25">
      <c r="A76" s="76" t="s">
        <v>79</v>
      </c>
      <c r="B76" s="308">
        <f>IF(B$10=0,0,B$10/MAE_fec!B$10)</f>
        <v>0.54106084306794044</v>
      </c>
      <c r="C76" s="308">
        <f>IF(C$10=0,0,C$10/MAE_fec!C$10)</f>
        <v>0.54106084306794044</v>
      </c>
      <c r="D76" s="308">
        <f>IF(D$10=0,0,D$10/MAE_fec!D$10)</f>
        <v>0.54106084306794044</v>
      </c>
      <c r="E76" s="308">
        <f>IF(E$10=0,0,E$10/MAE_fec!E$10)</f>
        <v>0.54371620187509995</v>
      </c>
      <c r="F76" s="308">
        <f>IF(F$10=0,0,F$10/MAE_fec!F$10)</f>
        <v>0.54371620187509995</v>
      </c>
      <c r="G76" s="308">
        <f>IF(G$10=0,0,G$10/MAE_fec!G$10)</f>
        <v>0.54809621631508521</v>
      </c>
      <c r="H76" s="308">
        <f>IF(H$10=0,0,H$10/MAE_fec!H$10)</f>
        <v>0.59197815413540966</v>
      </c>
      <c r="I76" s="308">
        <f>IF(I$10=0,0,I$10/MAE_fec!I$10)</f>
        <v>0.57052327824328608</v>
      </c>
      <c r="J76" s="308">
        <f>IF(J$10=0,0,J$10/MAE_fec!J$10)</f>
        <v>0.62328791092766733</v>
      </c>
      <c r="K76" s="308">
        <f>IF(K$10=0,0,K$10/MAE_fec!K$10)</f>
        <v>0.58663760917360586</v>
      </c>
      <c r="L76" s="308">
        <f>IF(L$10=0,0,L$10/MAE_fec!L$10)</f>
        <v>0.58663760917360597</v>
      </c>
      <c r="M76" s="308">
        <f>IF(M$10=0,0,M$10/MAE_fec!M$10)</f>
        <v>0.58663760917360597</v>
      </c>
      <c r="N76" s="308">
        <f>IF(N$10=0,0,N$10/MAE_fec!N$10)</f>
        <v>0.58663760917360586</v>
      </c>
      <c r="O76" s="308">
        <f>IF(O$10=0,0,O$10/MAE_fec!O$10)</f>
        <v>0.59420383394896459</v>
      </c>
      <c r="P76" s="308">
        <f>IF(P$10=0,0,P$10/MAE_fec!P$10)</f>
        <v>0.62279246422380652</v>
      </c>
      <c r="Q76" s="308">
        <f>IF(Q$10=0,0,Q$10/MAE_fec!Q$10)</f>
        <v>0.63590361474582136</v>
      </c>
    </row>
    <row r="77" spans="1:17" x14ac:dyDescent="0.25">
      <c r="A77" s="74" t="s">
        <v>295</v>
      </c>
      <c r="B77" s="307">
        <f>IF(B$15=0,0,B$15/MAE_fec!B$15)</f>
        <v>0.38827995867158127</v>
      </c>
      <c r="C77" s="307">
        <f>IF(C$15=0,0,C$15/MAE_fec!C$15)</f>
        <v>0.39230904436290398</v>
      </c>
      <c r="D77" s="307">
        <f>IF(D$15=0,0,D$15/MAE_fec!D$15)</f>
        <v>0.40235856944523474</v>
      </c>
      <c r="E77" s="307">
        <f>IF(E$15=0,0,E$15/MAE_fec!E$15)</f>
        <v>0.40332685428405873</v>
      </c>
      <c r="F77" s="307">
        <f>IF(F$15=0,0,F$15/MAE_fec!F$15)</f>
        <v>0.4002747891702596</v>
      </c>
      <c r="G77" s="307">
        <f>IF(G$15=0,0,G$15/MAE_fec!G$15)</f>
        <v>0.40572408510641789</v>
      </c>
      <c r="H77" s="307">
        <f>IF(H$15=0,0,H$15/MAE_fec!H$15)</f>
        <v>0.4140449869444322</v>
      </c>
      <c r="I77" s="307">
        <f>IF(I$15=0,0,I$15/MAE_fec!I$15)</f>
        <v>0.42395262163674552</v>
      </c>
      <c r="J77" s="307">
        <f>IF(J$15=0,0,J$15/MAE_fec!J$15)</f>
        <v>0.43590867646930037</v>
      </c>
      <c r="K77" s="307">
        <f>IF(K$15=0,0,K$15/MAE_fec!K$15)</f>
        <v>0.43507376911229068</v>
      </c>
      <c r="L77" s="307">
        <f>IF(L$15=0,0,L$15/MAE_fec!L$15)</f>
        <v>0.43606447937185666</v>
      </c>
      <c r="M77" s="307">
        <f>IF(M$15=0,0,M$15/MAE_fec!M$15)</f>
        <v>0.43549093232628405</v>
      </c>
      <c r="N77" s="307">
        <f>IF(N$15=0,0,N$15/MAE_fec!N$15)</f>
        <v>0.43484478023816431</v>
      </c>
      <c r="O77" s="307">
        <f>IF(O$15=0,0,O$15/MAE_fec!O$15)</f>
        <v>0.44061326385531491</v>
      </c>
      <c r="P77" s="307">
        <f>IF(P$15=0,0,P$15/MAE_fec!P$15)</f>
        <v>0.46244052861230944</v>
      </c>
      <c r="Q77" s="307">
        <f>IF(Q$15=0,0,Q$15/MAE_fec!Q$15)</f>
        <v>0.47224291465655649</v>
      </c>
    </row>
    <row r="78" spans="1:17" x14ac:dyDescent="0.25">
      <c r="A78" s="127" t="s">
        <v>294</v>
      </c>
      <c r="B78" s="305">
        <f>IF(B$23=0,0,B$23/MAE_fec!B$23)</f>
        <v>0.36363742660944143</v>
      </c>
      <c r="C78" s="305">
        <f>IF(C$23=0,0,C$23/MAE_fec!C$23)</f>
        <v>0.36363742660944137</v>
      </c>
      <c r="D78" s="305">
        <f>IF(D$23=0,0,D$23/MAE_fec!D$23)</f>
        <v>0.36363742660944143</v>
      </c>
      <c r="E78" s="305">
        <f>IF(E$23=0,0,E$23/MAE_fec!E$23)</f>
        <v>0.36542204631669112</v>
      </c>
      <c r="F78" s="305">
        <f>IF(F$23=0,0,F$23/MAE_fec!F$23)</f>
        <v>0.36542204631669117</v>
      </c>
      <c r="G78" s="305">
        <f>IF(G$23=0,0,G$23/MAE_fec!G$23)</f>
        <v>0.36836577658265762</v>
      </c>
      <c r="H78" s="305">
        <f>IF(H$23=0,0,H$23/MAE_fec!H$23)</f>
        <v>0.37446337692020487</v>
      </c>
      <c r="I78" s="305">
        <f>IF(I$23=0,0,I$23/MAE_fec!I$23)</f>
        <v>0.38343860839162575</v>
      </c>
      <c r="J78" s="305">
        <f>IF(J$23=0,0,J$23/MAE_fec!J$23)</f>
        <v>0.39426876530671157</v>
      </c>
      <c r="K78" s="305">
        <f>IF(K$23=0,0,K$23/MAE_fec!K$23)</f>
        <v>0.39426876530671157</v>
      </c>
      <c r="L78" s="305">
        <f>IF(L$23=0,0,L$23/MAE_fec!L$23)</f>
        <v>0.39426876530671162</v>
      </c>
      <c r="M78" s="305">
        <f>IF(M$23=0,0,M$23/MAE_fec!M$23)</f>
        <v>0.39426876530671162</v>
      </c>
      <c r="N78" s="305">
        <f>IF(N$23=0,0,N$23/MAE_fec!N$23)</f>
        <v>0.39426876530671151</v>
      </c>
      <c r="O78" s="305">
        <f>IF(O$23=0,0,O$23/MAE_fec!O$23)</f>
        <v>0.39935389120652576</v>
      </c>
      <c r="P78" s="305">
        <f>IF(P$23=0,0,P$23/MAE_fec!P$23)</f>
        <v>0.41856780416405021</v>
      </c>
      <c r="Q78" s="305">
        <f>IF(Q$23=0,0,Q$23/MAE_fec!Q$23)</f>
        <v>0.42737957662328152</v>
      </c>
    </row>
    <row r="79" spans="1:17" x14ac:dyDescent="0.25">
      <c r="A79" s="127" t="s">
        <v>293</v>
      </c>
      <c r="B79" s="305">
        <f>IF(B$26=0,0,B$26/MAE_fec!B$26)</f>
        <v>0.33921428024819406</v>
      </c>
      <c r="C79" s="305">
        <f>IF(C$26=0,0,C$26/MAE_fec!C$26)</f>
        <v>0.38418846795124684</v>
      </c>
      <c r="D79" s="305">
        <f>IF(D$26=0,0,D$26/MAE_fec!D$26)</f>
        <v>0.34737789280472403</v>
      </c>
      <c r="E79" s="305">
        <f>IF(E$26=0,0,E$26/MAE_fec!E$26)</f>
        <v>0.34822544691083013</v>
      </c>
      <c r="F79" s="305">
        <f>IF(F$26=0,0,F$26/MAE_fec!F$26)</f>
        <v>0.37793917451376868</v>
      </c>
      <c r="G79" s="305">
        <f>IF(G$26=0,0,G$26/MAE_fec!G$26)</f>
        <v>0.36408589719406953</v>
      </c>
      <c r="H79" s="305">
        <f>IF(H$26=0,0,H$26/MAE_fec!H$26)</f>
        <v>0.38111926564031678</v>
      </c>
      <c r="I79" s="305">
        <f>IF(I$26=0,0,I$26/MAE_fec!I$26)</f>
        <v>0.40948857155478452</v>
      </c>
      <c r="J79" s="305">
        <f>IF(J$26=0,0,J$26/MAE_fec!J$26)</f>
        <v>0.43540030466049484</v>
      </c>
      <c r="K79" s="305">
        <f>IF(K$26=0,0,K$26/MAE_fec!K$26)</f>
        <v>0.43431179854738844</v>
      </c>
      <c r="L79" s="305">
        <f>IF(L$26=0,0,L$26/MAE_fec!L$26)</f>
        <v>0.42089378047841719</v>
      </c>
      <c r="M79" s="305">
        <f>IF(M$26=0,0,M$26/MAE_fec!M$26)</f>
        <v>0.42025858439016667</v>
      </c>
      <c r="N79" s="305">
        <f>IF(N$26=0,0,N$26/MAE_fec!N$26)</f>
        <v>0.42529960487273999</v>
      </c>
      <c r="O79" s="305">
        <f>IF(O$26=0,0,O$26/MAE_fec!O$26)</f>
        <v>0.42507747749634389</v>
      </c>
      <c r="P79" s="305">
        <f>IF(P$26=0,0,P$26/MAE_fec!P$26)</f>
        <v>0.45073668707827191</v>
      </c>
      <c r="Q79" s="305">
        <f>IF(Q$26=0,0,Q$26/MAE_fec!Q$26)</f>
        <v>0.45808380335392629</v>
      </c>
    </row>
    <row r="80" spans="1:17" x14ac:dyDescent="0.25">
      <c r="A80" s="127" t="s">
        <v>292</v>
      </c>
      <c r="B80" s="305">
        <f>IF(B$34=0,0,B$34/MAE_fec!B$34)</f>
        <v>0.55534126658853933</v>
      </c>
      <c r="C80" s="305">
        <f>IF(C$34=0,0,C$34/MAE_fec!C$34)</f>
        <v>0.44581228427586905</v>
      </c>
      <c r="D80" s="305">
        <f>IF(D$34=0,0,D$34/MAE_fec!D$34)</f>
        <v>0.49457491134676845</v>
      </c>
      <c r="E80" s="305">
        <f>IF(E$34=0,0,E$34/MAE_fec!E$34)</f>
        <v>0.46984579927941383</v>
      </c>
      <c r="F80" s="305">
        <f>IF(F$34=0,0,F$34/MAE_fec!F$34)</f>
        <v>0.44375290945299789</v>
      </c>
      <c r="G80" s="305">
        <f>IF(G$34=0,0,G$34/MAE_fec!G$34)</f>
        <v>0.44681203594092428</v>
      </c>
      <c r="H80" s="305">
        <f>IF(H$34=0,0,H$34/MAE_fec!H$34)</f>
        <v>0.45718089457985328</v>
      </c>
      <c r="I80" s="305">
        <f>IF(I$34=0,0,I$34/MAE_fec!I$34)</f>
        <v>0.46612299472635238</v>
      </c>
      <c r="J80" s="305">
        <f>IF(J$34=0,0,J$34/MAE_fec!J$34)</f>
        <v>0.48476990531930741</v>
      </c>
      <c r="K80" s="305">
        <f>IF(K$34=0,0,K$34/MAE_fec!K$34)</f>
        <v>0.49543288871985047</v>
      </c>
      <c r="L80" s="305">
        <f>IF(L$34=0,0,L$34/MAE_fec!L$34)</f>
        <v>0.48483966681442875</v>
      </c>
      <c r="M80" s="305">
        <f>IF(M$34=0,0,M$34/MAE_fec!M$34)</f>
        <v>0.49448018287400464</v>
      </c>
      <c r="N80" s="305">
        <f>IF(N$34=0,0,N$34/MAE_fec!N$34)</f>
        <v>0.50558150331855889</v>
      </c>
      <c r="O80" s="305">
        <f>IF(O$34=0,0,O$34/MAE_fec!O$34)</f>
        <v>0.51118840460031612</v>
      </c>
      <c r="P80" s="305">
        <f>IF(P$34=0,0,P$34/MAE_fec!P$34)</f>
        <v>0.52722858420668817</v>
      </c>
      <c r="Q80" s="305">
        <f>IF(Q$34=0,0,Q$34/MAE_fec!Q$34)</f>
        <v>0.543979363569564</v>
      </c>
    </row>
    <row r="81" spans="1:17" x14ac:dyDescent="0.25">
      <c r="A81" s="127" t="s">
        <v>291</v>
      </c>
      <c r="B81" s="305">
        <f>IF(B$45=0,0,B$45/MAE_fec!B$45)</f>
        <v>0.48063152349242672</v>
      </c>
      <c r="C81" s="305">
        <f>IF(C$45=0,0,C$45/MAE_fec!C$45)</f>
        <v>0.48063152349242666</v>
      </c>
      <c r="D81" s="305">
        <f>IF(D$45=0,0,D$45/MAE_fec!D$45)</f>
        <v>0.48063152349242666</v>
      </c>
      <c r="E81" s="305">
        <f>IF(E$45=0,0,E$45/MAE_fec!E$45)</f>
        <v>0.4829903139413298</v>
      </c>
      <c r="F81" s="305">
        <f>IF(F$45=0,0,F$45/MAE_fec!F$45)</f>
        <v>0.48299031394132974</v>
      </c>
      <c r="G81" s="305">
        <f>IF(G$45=0,0,G$45/MAE_fec!G$45)</f>
        <v>0.48688113886458995</v>
      </c>
      <c r="H81" s="305">
        <f>IF(H$45=0,0,H$45/MAE_fec!H$45)</f>
        <v>0.49494053739022875</v>
      </c>
      <c r="I81" s="305">
        <f>IF(I$45=0,0,I$45/MAE_fec!I$45)</f>
        <v>0.50680339544647446</v>
      </c>
      <c r="J81" s="305">
        <f>IF(J$45=0,0,J$45/MAE_fec!J$45)</f>
        <v>0.52111796935129528</v>
      </c>
      <c r="K81" s="305">
        <f>IF(K$45=0,0,K$45/MAE_fec!K$45)</f>
        <v>0.52111796935129528</v>
      </c>
      <c r="L81" s="305">
        <f>IF(L$45=0,0,L$45/MAE_fec!L$45)</f>
        <v>0.52111796935129528</v>
      </c>
      <c r="M81" s="305">
        <f>IF(M$45=0,0,M$45/MAE_fec!M$45)</f>
        <v>0.52111796935129528</v>
      </c>
      <c r="N81" s="305">
        <f>IF(N$45=0,0,N$45/MAE_fec!N$45)</f>
        <v>0.52111796935129528</v>
      </c>
      <c r="O81" s="305">
        <f>IF(O$45=0,0,O$45/MAE_fec!O$45)</f>
        <v>0.52783914717715064</v>
      </c>
      <c r="P81" s="305">
        <f>IF(P$45=0,0,P$45/MAE_fec!P$45)</f>
        <v>0.55323480664799063</v>
      </c>
      <c r="Q81" s="305">
        <f>IF(Q$45=0,0,Q$45/MAE_fec!Q$45)</f>
        <v>0.56488161556212824</v>
      </c>
    </row>
    <row r="82" spans="1:17" x14ac:dyDescent="0.25">
      <c r="A82" s="72" t="s">
        <v>290</v>
      </c>
      <c r="B82" s="304">
        <f>IF(B$46=0,0,B$46/MAE_fec!B$46)</f>
        <v>0.43830705115987001</v>
      </c>
      <c r="C82" s="304">
        <f>IF(C$46=0,0,C$46/MAE_fec!C$46)</f>
        <v>0.43830705115987001</v>
      </c>
      <c r="D82" s="304">
        <f>IF(D$46=0,0,D$46/MAE_fec!D$46)</f>
        <v>0.43830705115987006</v>
      </c>
      <c r="E82" s="304">
        <f>IF(E$46=0,0,E$46/MAE_fec!E$46)</f>
        <v>0.44045812622554675</v>
      </c>
      <c r="F82" s="304">
        <f>IF(F$46=0,0,F$46/MAE_fec!F$46)</f>
        <v>0.44045812622554664</v>
      </c>
      <c r="G82" s="304">
        <f>IF(G$46=0,0,G$46/MAE_fec!G$46)</f>
        <v>0.44400632461732448</v>
      </c>
      <c r="H82" s="304">
        <f>IF(H$46=0,0,H$46/MAE_fec!H$46)</f>
        <v>0.45135601149642618</v>
      </c>
      <c r="I82" s="304">
        <f>IF(I$46=0,0,I$46/MAE_fec!I$46)</f>
        <v>0.46217422478210357</v>
      </c>
      <c r="J82" s="304">
        <f>IF(J$46=0,0,J$46/MAE_fec!J$46)</f>
        <v>0.47522825551076198</v>
      </c>
      <c r="K82" s="304">
        <f>IF(K$46=0,0,K$46/MAE_fec!K$46)</f>
        <v>0.47522825551076209</v>
      </c>
      <c r="L82" s="304">
        <f>IF(L$46=0,0,L$46/MAE_fec!L$46)</f>
        <v>0.47522825551076209</v>
      </c>
      <c r="M82" s="304">
        <f>IF(M$46=0,0,M$46/MAE_fec!M$46)</f>
        <v>0.47522825551076209</v>
      </c>
      <c r="N82" s="304">
        <f>IF(N$46=0,0,N$46/MAE_fec!N$46)</f>
        <v>0.47522825551076203</v>
      </c>
      <c r="O82" s="304">
        <f>IF(O$46=0,0,O$46/MAE_fec!O$46)</f>
        <v>0.48135756557300174</v>
      </c>
      <c r="P82" s="304">
        <f>IF(P$46=0,0,P$46/MAE_fec!P$46)</f>
        <v>0.50451688008080153</v>
      </c>
      <c r="Q82" s="304">
        <f>IF(Q$46=0,0,Q$46/MAE_fec!Q$46)</f>
        <v>0.51513806953896368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6">
    <tabColor theme="6" tint="0.59999389629810485"/>
    <pageSetUpPr fitToPage="1"/>
  </sheetPr>
  <dimension ref="A1:Q82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17" width="9.7109375" style="14" customWidth="1"/>
    <col min="18" max="16384" width="9.140625" style="13"/>
  </cols>
  <sheetData>
    <row r="1" spans="1:17" ht="12.75" x14ac:dyDescent="0.25">
      <c r="A1" s="12" t="s">
        <v>386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3" spans="1:17" ht="12.75" x14ac:dyDescent="0.25">
      <c r="A3" s="80" t="s">
        <v>135</v>
      </c>
      <c r="B3" s="197"/>
      <c r="C3" s="197"/>
      <c r="D3" s="197"/>
      <c r="E3" s="197"/>
      <c r="F3" s="197"/>
      <c r="G3" s="197"/>
      <c r="H3" s="197"/>
      <c r="I3" s="197"/>
      <c r="J3" s="197"/>
      <c r="K3" s="197"/>
      <c r="L3" s="197"/>
      <c r="M3" s="197"/>
      <c r="N3" s="197"/>
      <c r="O3" s="197"/>
      <c r="P3" s="197"/>
      <c r="Q3" s="197"/>
    </row>
    <row r="5" spans="1:17" ht="12.75" x14ac:dyDescent="0.25">
      <c r="A5" s="97" t="s">
        <v>6</v>
      </c>
      <c r="B5" s="96">
        <v>260.99220281071467</v>
      </c>
      <c r="C5" s="96">
        <v>190.18124477492401</v>
      </c>
      <c r="D5" s="96">
        <v>329.17962514809602</v>
      </c>
      <c r="E5" s="96">
        <v>309.94723206593994</v>
      </c>
      <c r="F5" s="96">
        <v>161.72795503472403</v>
      </c>
      <c r="G5" s="96">
        <v>194.15294605356894</v>
      </c>
      <c r="H5" s="96">
        <v>192.15802464289203</v>
      </c>
      <c r="I5" s="96">
        <v>181.256723440884</v>
      </c>
      <c r="J5" s="96">
        <v>191.360761500888</v>
      </c>
      <c r="K5" s="96">
        <v>138.35533960015201</v>
      </c>
      <c r="L5" s="96">
        <v>180.76026053764102</v>
      </c>
      <c r="M5" s="96">
        <v>185.15827370240856</v>
      </c>
      <c r="N5" s="96">
        <v>180.61296188252268</v>
      </c>
      <c r="O5" s="96">
        <v>195.41671640088364</v>
      </c>
      <c r="P5" s="96">
        <v>204.8606159017348</v>
      </c>
      <c r="Q5" s="96">
        <v>216.34999438690684</v>
      </c>
    </row>
    <row r="6" spans="1:17" x14ac:dyDescent="0.25">
      <c r="A6" s="132" t="s">
        <v>83</v>
      </c>
      <c r="B6" s="160">
        <v>0</v>
      </c>
      <c r="C6" s="160">
        <v>0</v>
      </c>
      <c r="D6" s="160">
        <v>0</v>
      </c>
      <c r="E6" s="160">
        <v>0</v>
      </c>
      <c r="F6" s="160">
        <v>0</v>
      </c>
      <c r="G6" s="160">
        <v>0</v>
      </c>
      <c r="H6" s="160">
        <v>0</v>
      </c>
      <c r="I6" s="160">
        <v>0</v>
      </c>
      <c r="J6" s="160">
        <v>0</v>
      </c>
      <c r="K6" s="160">
        <v>0</v>
      </c>
      <c r="L6" s="160">
        <v>0</v>
      </c>
      <c r="M6" s="160">
        <v>0</v>
      </c>
      <c r="N6" s="160">
        <v>0</v>
      </c>
      <c r="O6" s="160">
        <v>0</v>
      </c>
      <c r="P6" s="160">
        <v>0</v>
      </c>
      <c r="Q6" s="160">
        <v>0</v>
      </c>
    </row>
    <row r="7" spans="1:17" x14ac:dyDescent="0.25">
      <c r="A7" s="76" t="s">
        <v>82</v>
      </c>
      <c r="B7" s="159">
        <v>0</v>
      </c>
      <c r="C7" s="159">
        <v>0</v>
      </c>
      <c r="D7" s="159">
        <v>0</v>
      </c>
      <c r="E7" s="159">
        <v>0</v>
      </c>
      <c r="F7" s="159">
        <v>0</v>
      </c>
      <c r="G7" s="159">
        <v>0</v>
      </c>
      <c r="H7" s="159">
        <v>0</v>
      </c>
      <c r="I7" s="159">
        <v>0</v>
      </c>
      <c r="J7" s="159">
        <v>0</v>
      </c>
      <c r="K7" s="159">
        <v>0</v>
      </c>
      <c r="L7" s="159">
        <v>0</v>
      </c>
      <c r="M7" s="159">
        <v>0</v>
      </c>
      <c r="N7" s="159">
        <v>0</v>
      </c>
      <c r="O7" s="159">
        <v>0</v>
      </c>
      <c r="P7" s="159">
        <v>0</v>
      </c>
      <c r="Q7" s="159">
        <v>0</v>
      </c>
    </row>
    <row r="8" spans="1:17" x14ac:dyDescent="0.25">
      <c r="A8" s="76" t="s">
        <v>81</v>
      </c>
      <c r="B8" s="159">
        <v>0</v>
      </c>
      <c r="C8" s="159">
        <v>0</v>
      </c>
      <c r="D8" s="159">
        <v>0</v>
      </c>
      <c r="E8" s="159">
        <v>0</v>
      </c>
      <c r="F8" s="159">
        <v>0</v>
      </c>
      <c r="G8" s="159">
        <v>0</v>
      </c>
      <c r="H8" s="159">
        <v>0</v>
      </c>
      <c r="I8" s="159">
        <v>0</v>
      </c>
      <c r="J8" s="159">
        <v>0</v>
      </c>
      <c r="K8" s="159">
        <v>0</v>
      </c>
      <c r="L8" s="159">
        <v>0</v>
      </c>
      <c r="M8" s="159">
        <v>0</v>
      </c>
      <c r="N8" s="159">
        <v>0</v>
      </c>
      <c r="O8" s="159">
        <v>0</v>
      </c>
      <c r="P8" s="159">
        <v>0</v>
      </c>
      <c r="Q8" s="159">
        <v>0</v>
      </c>
    </row>
    <row r="9" spans="1:17" x14ac:dyDescent="0.25">
      <c r="A9" s="76" t="s">
        <v>80</v>
      </c>
      <c r="B9" s="159">
        <v>0</v>
      </c>
      <c r="C9" s="159">
        <v>0</v>
      </c>
      <c r="D9" s="159">
        <v>0</v>
      </c>
      <c r="E9" s="159">
        <v>0</v>
      </c>
      <c r="F9" s="159">
        <v>0</v>
      </c>
      <c r="G9" s="159">
        <v>0</v>
      </c>
      <c r="H9" s="159">
        <v>0</v>
      </c>
      <c r="I9" s="159">
        <v>0</v>
      </c>
      <c r="J9" s="159">
        <v>0</v>
      </c>
      <c r="K9" s="159">
        <v>0</v>
      </c>
      <c r="L9" s="159">
        <v>0</v>
      </c>
      <c r="M9" s="159">
        <v>0</v>
      </c>
      <c r="N9" s="159">
        <v>0</v>
      </c>
      <c r="O9" s="159">
        <v>0</v>
      </c>
      <c r="P9" s="159">
        <v>0</v>
      </c>
      <c r="Q9" s="159">
        <v>0</v>
      </c>
    </row>
    <row r="10" spans="1:17" x14ac:dyDescent="0.25">
      <c r="A10" s="129" t="s">
        <v>79</v>
      </c>
      <c r="B10" s="158">
        <v>1.4297733486297757</v>
      </c>
      <c r="C10" s="158">
        <v>1.3956883749011006</v>
      </c>
      <c r="D10" s="158">
        <v>1.428769395418704</v>
      </c>
      <c r="E10" s="158">
        <v>1.6042129160583052</v>
      </c>
      <c r="F10" s="158">
        <v>1.1619536187433606</v>
      </c>
      <c r="G10" s="158">
        <v>1.2539558505079913</v>
      </c>
      <c r="H10" s="158">
        <v>0.71084458121650596</v>
      </c>
      <c r="I10" s="158">
        <v>1.455076088424148</v>
      </c>
      <c r="J10" s="158">
        <v>0.90761303703607654</v>
      </c>
      <c r="K10" s="158">
        <v>1.2065915124633901</v>
      </c>
      <c r="L10" s="158">
        <v>1.4622770344191953</v>
      </c>
      <c r="M10" s="158">
        <v>1.4750742349246195</v>
      </c>
      <c r="N10" s="158">
        <v>1.4757184195310813</v>
      </c>
      <c r="O10" s="158">
        <v>1.547337553308612</v>
      </c>
      <c r="P10" s="158">
        <v>1.6681591261233604</v>
      </c>
      <c r="Q10" s="158">
        <v>1.7399809827087518</v>
      </c>
    </row>
    <row r="11" spans="1:17" x14ac:dyDescent="0.25">
      <c r="A11" s="92" t="s">
        <v>125</v>
      </c>
      <c r="B11" s="91">
        <v>0.66948628836313673</v>
      </c>
      <c r="C11" s="91">
        <v>0.65352612056980441</v>
      </c>
      <c r="D11" s="91">
        <v>0.66901619084060637</v>
      </c>
      <c r="E11" s="91">
        <v>0.7511669957656899</v>
      </c>
      <c r="F11" s="91">
        <v>0.54408065180968723</v>
      </c>
      <c r="G11" s="91">
        <v>0.5871603698113248</v>
      </c>
      <c r="H11" s="91">
        <v>0</v>
      </c>
      <c r="I11" s="91">
        <v>0.68133420633320296</v>
      </c>
      <c r="J11" s="91">
        <v>0</v>
      </c>
      <c r="K11" s="91">
        <v>0.56498218687859214</v>
      </c>
      <c r="L11" s="91">
        <v>0.6847060236996042</v>
      </c>
      <c r="M11" s="91">
        <v>0.69069826734858963</v>
      </c>
      <c r="N11" s="91">
        <v>0.69099990450080961</v>
      </c>
      <c r="O11" s="91">
        <v>0.72453530932175769</v>
      </c>
      <c r="P11" s="91">
        <v>0.78110958133169672</v>
      </c>
      <c r="Q11" s="91">
        <v>0.81473991038684679</v>
      </c>
    </row>
    <row r="12" spans="1:17" x14ac:dyDescent="0.25">
      <c r="A12" s="92" t="s">
        <v>26</v>
      </c>
      <c r="B12" s="91">
        <v>0.76028706026663906</v>
      </c>
      <c r="C12" s="91">
        <v>0.74216225433129612</v>
      </c>
      <c r="D12" s="91">
        <v>0.75975320457809759</v>
      </c>
      <c r="E12" s="91">
        <v>0.85304592029261539</v>
      </c>
      <c r="F12" s="91">
        <v>0.61787296693367322</v>
      </c>
      <c r="G12" s="91">
        <v>0.6667954806966665</v>
      </c>
      <c r="H12" s="91">
        <v>0.71084458121650596</v>
      </c>
      <c r="I12" s="91">
        <v>0.77374188209094508</v>
      </c>
      <c r="J12" s="91">
        <v>0.90761303703607654</v>
      </c>
      <c r="K12" s="91">
        <v>0.641609325584798</v>
      </c>
      <c r="L12" s="91">
        <v>0.777571010719591</v>
      </c>
      <c r="M12" s="91">
        <v>0.78437596757602979</v>
      </c>
      <c r="N12" s="91">
        <v>0.78471851503027168</v>
      </c>
      <c r="O12" s="91">
        <v>0.82280224398685431</v>
      </c>
      <c r="P12" s="91">
        <v>0.88704954479166376</v>
      </c>
      <c r="Q12" s="91">
        <v>0.925241072321905</v>
      </c>
    </row>
    <row r="13" spans="1:17" x14ac:dyDescent="0.25">
      <c r="A13" s="92" t="s">
        <v>126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2" t="s">
        <v>21</v>
      </c>
      <c r="B14" s="157">
        <v>0</v>
      </c>
      <c r="C14" s="157">
        <v>0</v>
      </c>
      <c r="D14" s="157">
        <v>0</v>
      </c>
      <c r="E14" s="157">
        <v>0</v>
      </c>
      <c r="F14" s="157">
        <v>0</v>
      </c>
      <c r="G14" s="157">
        <v>0</v>
      </c>
      <c r="H14" s="157">
        <v>0</v>
      </c>
      <c r="I14" s="157">
        <v>0</v>
      </c>
      <c r="J14" s="157">
        <v>0</v>
      </c>
      <c r="K14" s="157">
        <v>0</v>
      </c>
      <c r="L14" s="157">
        <v>0</v>
      </c>
      <c r="M14" s="157">
        <v>0</v>
      </c>
      <c r="N14" s="157">
        <v>0</v>
      </c>
      <c r="O14" s="157">
        <v>0</v>
      </c>
      <c r="P14" s="157">
        <v>0</v>
      </c>
      <c r="Q14" s="157">
        <v>0</v>
      </c>
    </row>
    <row r="15" spans="1:17" x14ac:dyDescent="0.25">
      <c r="A15" s="156" t="s">
        <v>295</v>
      </c>
      <c r="B15" s="204">
        <v>96.552911966784706</v>
      </c>
      <c r="C15" s="204">
        <v>90.424010838012165</v>
      </c>
      <c r="D15" s="204">
        <v>82.573578785376</v>
      </c>
      <c r="E15" s="204">
        <v>93.468005323665878</v>
      </c>
      <c r="F15" s="204">
        <v>70.212126184459962</v>
      </c>
      <c r="G15" s="204">
        <v>73.715410431850145</v>
      </c>
      <c r="H15" s="204">
        <v>77.23558503597485</v>
      </c>
      <c r="I15" s="204">
        <v>84.384898430515904</v>
      </c>
      <c r="J15" s="204">
        <v>98.62805230159735</v>
      </c>
      <c r="K15" s="204">
        <v>70.183220562995984</v>
      </c>
      <c r="L15" s="204">
        <v>84.661683507381383</v>
      </c>
      <c r="M15" s="204">
        <v>85.577506146912725</v>
      </c>
      <c r="N15" s="204">
        <v>85.819825996238777</v>
      </c>
      <c r="O15" s="204">
        <v>89.910864106897037</v>
      </c>
      <c r="P15" s="204">
        <v>96.710583601897255</v>
      </c>
      <c r="Q15" s="204">
        <v>100.83342281570532</v>
      </c>
    </row>
    <row r="16" spans="1:17" x14ac:dyDescent="0.25">
      <c r="A16" s="152" t="s">
        <v>301</v>
      </c>
      <c r="B16" s="264">
        <v>96.552911966784706</v>
      </c>
      <c r="C16" s="264">
        <v>90.424010838012165</v>
      </c>
      <c r="D16" s="264">
        <v>82.573578785376</v>
      </c>
      <c r="E16" s="264">
        <v>93.468005323665878</v>
      </c>
      <c r="F16" s="264">
        <v>70.212126184459962</v>
      </c>
      <c r="G16" s="264">
        <v>73.715410431850145</v>
      </c>
      <c r="H16" s="264">
        <v>77.23558503597485</v>
      </c>
      <c r="I16" s="264">
        <v>84.384898430515904</v>
      </c>
      <c r="J16" s="264">
        <v>98.62805230159735</v>
      </c>
      <c r="K16" s="264">
        <v>70.183220562995984</v>
      </c>
      <c r="L16" s="264">
        <v>84.661683507381383</v>
      </c>
      <c r="M16" s="264">
        <v>85.577506146912725</v>
      </c>
      <c r="N16" s="264">
        <v>85.819825996238777</v>
      </c>
      <c r="O16" s="264">
        <v>89.910864106897037</v>
      </c>
      <c r="P16" s="264">
        <v>96.710583601897255</v>
      </c>
      <c r="Q16" s="264">
        <v>100.83342281570532</v>
      </c>
    </row>
    <row r="17" spans="1:17" x14ac:dyDescent="0.25">
      <c r="A17" s="154" t="s">
        <v>33</v>
      </c>
      <c r="B17" s="83">
        <v>30.166460183356357</v>
      </c>
      <c r="C17" s="83">
        <v>21.3060658243473</v>
      </c>
      <c r="D17" s="83">
        <v>0</v>
      </c>
      <c r="E17" s="83">
        <v>0</v>
      </c>
      <c r="F17" s="83">
        <v>6.6494612192320526</v>
      </c>
      <c r="G17" s="83">
        <v>2.2463612168692042</v>
      </c>
      <c r="H17" s="83">
        <v>0</v>
      </c>
      <c r="I17" s="83">
        <v>0.30673258748509485</v>
      </c>
      <c r="J17" s="83">
        <v>0</v>
      </c>
      <c r="K17" s="83">
        <v>0</v>
      </c>
      <c r="L17" s="83">
        <v>0</v>
      </c>
      <c r="M17" s="83">
        <v>0</v>
      </c>
      <c r="N17" s="83">
        <v>0</v>
      </c>
      <c r="O17" s="83">
        <v>0</v>
      </c>
      <c r="P17" s="83">
        <v>0</v>
      </c>
      <c r="Q17" s="83">
        <v>0</v>
      </c>
    </row>
    <row r="18" spans="1:17" x14ac:dyDescent="0.25">
      <c r="A18" s="154" t="s">
        <v>30</v>
      </c>
      <c r="B18" s="83">
        <v>0</v>
      </c>
      <c r="C18" s="83">
        <v>0</v>
      </c>
      <c r="D18" s="83">
        <v>0</v>
      </c>
      <c r="E18" s="83">
        <v>1.2042120584012248</v>
      </c>
      <c r="F18" s="83">
        <v>0</v>
      </c>
      <c r="G18" s="83">
        <v>1.3279393465549814</v>
      </c>
      <c r="H18" s="83">
        <v>1.4356417157865762</v>
      </c>
      <c r="I18" s="83">
        <v>0</v>
      </c>
      <c r="J18" s="83">
        <v>1.9496134494521544</v>
      </c>
      <c r="K18" s="83">
        <v>1.9339890041596322</v>
      </c>
      <c r="L18" s="83">
        <v>0</v>
      </c>
      <c r="M18" s="83">
        <v>1.6849394284493666</v>
      </c>
      <c r="N18" s="83">
        <v>3.5398855439829804</v>
      </c>
      <c r="O18" s="83">
        <v>3.3590910397392313</v>
      </c>
      <c r="P18" s="83">
        <v>1.7513776014059421</v>
      </c>
      <c r="Q18" s="83">
        <v>1.7202191104323876</v>
      </c>
    </row>
    <row r="19" spans="1:17" x14ac:dyDescent="0.25">
      <c r="A19" s="154" t="s">
        <v>125</v>
      </c>
      <c r="B19" s="83">
        <v>2.4159289585166435</v>
      </c>
      <c r="C19" s="83">
        <v>1.5258706264995816</v>
      </c>
      <c r="D19" s="83">
        <v>0.79918048295782185</v>
      </c>
      <c r="E19" s="83">
        <v>3.4551757287450462</v>
      </c>
      <c r="F19" s="83">
        <v>1.3606393902283529</v>
      </c>
      <c r="G19" s="83">
        <v>1.1874696508876925</v>
      </c>
      <c r="H19" s="83">
        <v>0</v>
      </c>
      <c r="I19" s="83">
        <v>1.4193857499900677</v>
      </c>
      <c r="J19" s="83">
        <v>0</v>
      </c>
      <c r="K19" s="83">
        <v>1.6445094821649644</v>
      </c>
      <c r="L19" s="83">
        <v>1.4419318483961898</v>
      </c>
      <c r="M19" s="83">
        <v>1.4050781856247139</v>
      </c>
      <c r="N19" s="83">
        <v>1.4026049141076107</v>
      </c>
      <c r="O19" s="83">
        <v>1.3272929778868197</v>
      </c>
      <c r="P19" s="83">
        <v>1.3758146300772973</v>
      </c>
      <c r="Q19" s="83">
        <v>1.3149633640740681</v>
      </c>
    </row>
    <row r="20" spans="1:17" x14ac:dyDescent="0.25">
      <c r="A20" s="154" t="s">
        <v>29</v>
      </c>
      <c r="B20" s="83">
        <v>0</v>
      </c>
      <c r="C20" s="83">
        <v>0</v>
      </c>
      <c r="D20" s="83">
        <v>0</v>
      </c>
      <c r="E20" s="83">
        <v>0</v>
      </c>
      <c r="F20" s="83">
        <v>0</v>
      </c>
      <c r="G20" s="83">
        <v>0</v>
      </c>
      <c r="H20" s="83">
        <v>0</v>
      </c>
      <c r="I20" s="83">
        <v>0</v>
      </c>
      <c r="J20" s="83">
        <v>0</v>
      </c>
      <c r="K20" s="83">
        <v>0</v>
      </c>
      <c r="L20" s="83">
        <v>0</v>
      </c>
      <c r="M20" s="83">
        <v>0</v>
      </c>
      <c r="N20" s="83">
        <v>0</v>
      </c>
      <c r="O20" s="83">
        <v>0</v>
      </c>
      <c r="P20" s="83">
        <v>0</v>
      </c>
      <c r="Q20" s="83">
        <v>0</v>
      </c>
    </row>
    <row r="21" spans="1:17" x14ac:dyDescent="0.25">
      <c r="A21" s="154" t="s">
        <v>26</v>
      </c>
      <c r="B21" s="83">
        <v>63.970522824911697</v>
      </c>
      <c r="C21" s="83">
        <v>67.592074387165283</v>
      </c>
      <c r="D21" s="83">
        <v>81.774398302418177</v>
      </c>
      <c r="E21" s="83">
        <v>88.808617536519606</v>
      </c>
      <c r="F21" s="83">
        <v>62.202025574999553</v>
      </c>
      <c r="G21" s="83">
        <v>68.953640217538265</v>
      </c>
      <c r="H21" s="83">
        <v>75.799943320188277</v>
      </c>
      <c r="I21" s="83">
        <v>82.658780093040747</v>
      </c>
      <c r="J21" s="83">
        <v>96.678438852145192</v>
      </c>
      <c r="K21" s="83">
        <v>66.604722076671393</v>
      </c>
      <c r="L21" s="83">
        <v>83.219751658985189</v>
      </c>
      <c r="M21" s="83">
        <v>82.48748853283864</v>
      </c>
      <c r="N21" s="83">
        <v>80.877335538148188</v>
      </c>
      <c r="O21" s="83">
        <v>85.224480089270983</v>
      </c>
      <c r="P21" s="83">
        <v>93.58339137041402</v>
      </c>
      <c r="Q21" s="83">
        <v>97.798240341198863</v>
      </c>
    </row>
    <row r="22" spans="1:17" x14ac:dyDescent="0.25">
      <c r="A22" s="152" t="s">
        <v>300</v>
      </c>
      <c r="B22" s="264">
        <v>0</v>
      </c>
      <c r="C22" s="264">
        <v>0</v>
      </c>
      <c r="D22" s="264">
        <v>0</v>
      </c>
      <c r="E22" s="264">
        <v>0</v>
      </c>
      <c r="F22" s="264">
        <v>0</v>
      </c>
      <c r="G22" s="264">
        <v>0</v>
      </c>
      <c r="H22" s="264">
        <v>0</v>
      </c>
      <c r="I22" s="264">
        <v>0</v>
      </c>
      <c r="J22" s="264">
        <v>0</v>
      </c>
      <c r="K22" s="264">
        <v>0</v>
      </c>
      <c r="L22" s="264">
        <v>0</v>
      </c>
      <c r="M22" s="264">
        <v>0</v>
      </c>
      <c r="N22" s="264">
        <v>0</v>
      </c>
      <c r="O22" s="264">
        <v>0</v>
      </c>
      <c r="P22" s="264">
        <v>0</v>
      </c>
      <c r="Q22" s="264">
        <v>0</v>
      </c>
    </row>
    <row r="23" spans="1:17" x14ac:dyDescent="0.25">
      <c r="A23" s="156" t="s">
        <v>294</v>
      </c>
      <c r="B23" s="204">
        <v>30.030742163563467</v>
      </c>
      <c r="C23" s="204">
        <v>29.314826554506517</v>
      </c>
      <c r="D23" s="204">
        <v>30.009655282866699</v>
      </c>
      <c r="E23" s="204">
        <v>33.694644332106535</v>
      </c>
      <c r="F23" s="204">
        <v>24.405497251674461</v>
      </c>
      <c r="G23" s="204">
        <v>26.337898148112952</v>
      </c>
      <c r="H23" s="204">
        <v>28.077803046381586</v>
      </c>
      <c r="I23" s="204">
        <v>30.562197065506307</v>
      </c>
      <c r="J23" s="204">
        <v>35.850002616064756</v>
      </c>
      <c r="K23" s="204">
        <v>25.343064788735798</v>
      </c>
      <c r="L23" s="204">
        <v>30.713444641017663</v>
      </c>
      <c r="M23" s="204">
        <v>30.982235095925866</v>
      </c>
      <c r="N23" s="204">
        <v>30.995765451517492</v>
      </c>
      <c r="O23" s="204">
        <v>32.500042855003848</v>
      </c>
      <c r="P23" s="204">
        <v>35.037760811820689</v>
      </c>
      <c r="Q23" s="204">
        <v>36.54629617436003</v>
      </c>
    </row>
    <row r="24" spans="1:17" x14ac:dyDescent="0.25">
      <c r="A24" s="152" t="s">
        <v>299</v>
      </c>
      <c r="B24" s="151">
        <v>30.030742163563467</v>
      </c>
      <c r="C24" s="151">
        <v>29.314826554506517</v>
      </c>
      <c r="D24" s="151">
        <v>30.009655282866699</v>
      </c>
      <c r="E24" s="151">
        <v>33.694644332106535</v>
      </c>
      <c r="F24" s="151">
        <v>24.405497251674461</v>
      </c>
      <c r="G24" s="151">
        <v>26.337898148112952</v>
      </c>
      <c r="H24" s="151">
        <v>28.077803046381586</v>
      </c>
      <c r="I24" s="151">
        <v>30.562197065506307</v>
      </c>
      <c r="J24" s="151">
        <v>35.850002616064756</v>
      </c>
      <c r="K24" s="151">
        <v>25.343064788735798</v>
      </c>
      <c r="L24" s="151">
        <v>30.713444641017663</v>
      </c>
      <c r="M24" s="151">
        <v>30.982235095925866</v>
      </c>
      <c r="N24" s="151">
        <v>30.995765451517492</v>
      </c>
      <c r="O24" s="151">
        <v>32.500042855003848</v>
      </c>
      <c r="P24" s="151">
        <v>35.037760811820689</v>
      </c>
      <c r="Q24" s="151">
        <v>36.54629617436003</v>
      </c>
    </row>
    <row r="25" spans="1:17" x14ac:dyDescent="0.25">
      <c r="A25" s="152" t="s">
        <v>298</v>
      </c>
      <c r="B25" s="151">
        <v>0</v>
      </c>
      <c r="C25" s="151">
        <v>0</v>
      </c>
      <c r="D25" s="151">
        <v>0</v>
      </c>
      <c r="E25" s="151">
        <v>0</v>
      </c>
      <c r="F25" s="151">
        <v>0</v>
      </c>
      <c r="G25" s="151">
        <v>0</v>
      </c>
      <c r="H25" s="151">
        <v>0</v>
      </c>
      <c r="I25" s="151">
        <v>0</v>
      </c>
      <c r="J25" s="151">
        <v>0</v>
      </c>
      <c r="K25" s="151">
        <v>0</v>
      </c>
      <c r="L25" s="151">
        <v>0</v>
      </c>
      <c r="M25" s="151">
        <v>0</v>
      </c>
      <c r="N25" s="151">
        <v>0</v>
      </c>
      <c r="O25" s="151">
        <v>0</v>
      </c>
      <c r="P25" s="151">
        <v>0</v>
      </c>
      <c r="Q25" s="151">
        <v>0</v>
      </c>
    </row>
    <row r="26" spans="1:17" x14ac:dyDescent="0.25">
      <c r="A26" s="156" t="s">
        <v>293</v>
      </c>
      <c r="B26" s="204">
        <v>130.94666700407936</v>
      </c>
      <c r="C26" s="204">
        <v>64.444794175221887</v>
      </c>
      <c r="D26" s="204">
        <v>116.69301604767391</v>
      </c>
      <c r="E26" s="204">
        <v>132.08902418445598</v>
      </c>
      <c r="F26" s="204">
        <v>62.300299356748631</v>
      </c>
      <c r="G26" s="204">
        <v>87.41123635321857</v>
      </c>
      <c r="H26" s="204">
        <v>79.02681110279255</v>
      </c>
      <c r="I26" s="204">
        <v>60.19087751448474</v>
      </c>
      <c r="J26" s="204">
        <v>48.183295957038261</v>
      </c>
      <c r="K26" s="204">
        <v>35.205769638976591</v>
      </c>
      <c r="L26" s="204">
        <v>60.680108250413475</v>
      </c>
      <c r="M26" s="204">
        <v>61.853593653261285</v>
      </c>
      <c r="N26" s="204">
        <v>54.947480625756974</v>
      </c>
      <c r="O26" s="204">
        <v>65.517633746853335</v>
      </c>
      <c r="P26" s="204">
        <v>63.458712199328289</v>
      </c>
      <c r="Q26" s="204">
        <v>69.314861783062369</v>
      </c>
    </row>
    <row r="27" spans="1:17" x14ac:dyDescent="0.25">
      <c r="A27" s="152" t="s">
        <v>297</v>
      </c>
      <c r="B27" s="264">
        <v>130.94666700407936</v>
      </c>
      <c r="C27" s="264">
        <v>64.444794175221887</v>
      </c>
      <c r="D27" s="264">
        <v>116.69301604767391</v>
      </c>
      <c r="E27" s="264">
        <v>132.08902418445598</v>
      </c>
      <c r="F27" s="264">
        <v>62.300299356748631</v>
      </c>
      <c r="G27" s="264">
        <v>87.41123635321857</v>
      </c>
      <c r="H27" s="264">
        <v>79.02681110279255</v>
      </c>
      <c r="I27" s="264">
        <v>60.19087751448474</v>
      </c>
      <c r="J27" s="264">
        <v>48.183295957038261</v>
      </c>
      <c r="K27" s="264">
        <v>35.205769638976591</v>
      </c>
      <c r="L27" s="264">
        <v>60.680108250413475</v>
      </c>
      <c r="M27" s="264">
        <v>61.853593653261285</v>
      </c>
      <c r="N27" s="264">
        <v>54.947480625756974</v>
      </c>
      <c r="O27" s="264">
        <v>65.517633746853335</v>
      </c>
      <c r="P27" s="264">
        <v>63.458712199328289</v>
      </c>
      <c r="Q27" s="264">
        <v>69.314861783062369</v>
      </c>
    </row>
    <row r="28" spans="1:17" x14ac:dyDescent="0.25">
      <c r="A28" s="154" t="s">
        <v>33</v>
      </c>
      <c r="B28" s="83">
        <v>40.912255631199351</v>
      </c>
      <c r="C28" s="83">
        <v>15.184739252426375</v>
      </c>
      <c r="D28" s="83">
        <v>0</v>
      </c>
      <c r="E28" s="83">
        <v>0</v>
      </c>
      <c r="F28" s="83">
        <v>5.9001692019823269</v>
      </c>
      <c r="G28" s="83">
        <v>2.663719975404462</v>
      </c>
      <c r="H28" s="83">
        <v>0</v>
      </c>
      <c r="I28" s="83">
        <v>0.21878919032199448</v>
      </c>
      <c r="J28" s="83">
        <v>0</v>
      </c>
      <c r="K28" s="83">
        <v>0</v>
      </c>
      <c r="L28" s="83">
        <v>0</v>
      </c>
      <c r="M28" s="83">
        <v>0</v>
      </c>
      <c r="N28" s="83">
        <v>0</v>
      </c>
      <c r="O28" s="83">
        <v>0</v>
      </c>
      <c r="P28" s="83">
        <v>0</v>
      </c>
      <c r="Q28" s="83">
        <v>0</v>
      </c>
    </row>
    <row r="29" spans="1:17" x14ac:dyDescent="0.25">
      <c r="A29" s="154" t="s">
        <v>30</v>
      </c>
      <c r="B29" s="83">
        <v>0</v>
      </c>
      <c r="C29" s="83">
        <v>0</v>
      </c>
      <c r="D29" s="83">
        <v>0</v>
      </c>
      <c r="E29" s="83">
        <v>1.7017929841827755</v>
      </c>
      <c r="F29" s="83">
        <v>0</v>
      </c>
      <c r="G29" s="83">
        <v>1.5746615179165153</v>
      </c>
      <c r="H29" s="83">
        <v>1.4689367165654277</v>
      </c>
      <c r="I29" s="83">
        <v>0</v>
      </c>
      <c r="J29" s="83">
        <v>0.95245520563984598</v>
      </c>
      <c r="K29" s="83">
        <v>0.97014031015636826</v>
      </c>
      <c r="L29" s="83">
        <v>0</v>
      </c>
      <c r="M29" s="83">
        <v>1.2178382314477532</v>
      </c>
      <c r="N29" s="83">
        <v>2.2664668692514796</v>
      </c>
      <c r="O29" s="83">
        <v>2.4477542135766157</v>
      </c>
      <c r="P29" s="83">
        <v>1.1492037688188375</v>
      </c>
      <c r="Q29" s="83">
        <v>1.182512172517779</v>
      </c>
    </row>
    <row r="30" spans="1:17" x14ac:dyDescent="0.25">
      <c r="A30" s="154" t="s">
        <v>125</v>
      </c>
      <c r="B30" s="83">
        <v>3.27652308348009</v>
      </c>
      <c r="C30" s="83">
        <v>1.0874812735186141</v>
      </c>
      <c r="D30" s="83">
        <v>1.1294021925001181</v>
      </c>
      <c r="E30" s="83">
        <v>4.8828557838089726</v>
      </c>
      <c r="F30" s="83">
        <v>1.2073162562419604</v>
      </c>
      <c r="G30" s="83">
        <v>1.4080935005032549</v>
      </c>
      <c r="H30" s="83">
        <v>0</v>
      </c>
      <c r="I30" s="83">
        <v>1.0124332127247297</v>
      </c>
      <c r="J30" s="83">
        <v>0</v>
      </c>
      <c r="K30" s="83">
        <v>0.82492968452830051</v>
      </c>
      <c r="L30" s="83">
        <v>1.0334850079229887</v>
      </c>
      <c r="M30" s="83">
        <v>1.0155605024934231</v>
      </c>
      <c r="N30" s="83">
        <v>0.89803964816821236</v>
      </c>
      <c r="O30" s="83">
        <v>0.96719229721303712</v>
      </c>
      <c r="P30" s="83">
        <v>0.90277011468668</v>
      </c>
      <c r="Q30" s="83">
        <v>0.90393146721969886</v>
      </c>
    </row>
    <row r="31" spans="1:17" x14ac:dyDescent="0.25">
      <c r="A31" s="154" t="s">
        <v>29</v>
      </c>
      <c r="B31" s="83">
        <v>0</v>
      </c>
      <c r="C31" s="83">
        <v>0</v>
      </c>
      <c r="D31" s="83">
        <v>0</v>
      </c>
      <c r="E31" s="83">
        <v>0</v>
      </c>
      <c r="F31" s="83">
        <v>0</v>
      </c>
      <c r="G31" s="83">
        <v>0</v>
      </c>
      <c r="H31" s="83">
        <v>0</v>
      </c>
      <c r="I31" s="83">
        <v>0</v>
      </c>
      <c r="J31" s="83">
        <v>0</v>
      </c>
      <c r="K31" s="83">
        <v>0</v>
      </c>
      <c r="L31" s="83">
        <v>0</v>
      </c>
      <c r="M31" s="83">
        <v>0</v>
      </c>
      <c r="N31" s="83">
        <v>0</v>
      </c>
      <c r="O31" s="83">
        <v>0</v>
      </c>
      <c r="P31" s="83">
        <v>0</v>
      </c>
      <c r="Q31" s="83">
        <v>0</v>
      </c>
    </row>
    <row r="32" spans="1:17" x14ac:dyDescent="0.25">
      <c r="A32" s="154" t="s">
        <v>26</v>
      </c>
      <c r="B32" s="83">
        <v>86.757888289399901</v>
      </c>
      <c r="C32" s="83">
        <v>48.172573649276906</v>
      </c>
      <c r="D32" s="83">
        <v>115.56361385517378</v>
      </c>
      <c r="E32" s="83">
        <v>125.50437541646423</v>
      </c>
      <c r="F32" s="83">
        <v>55.192813898524342</v>
      </c>
      <c r="G32" s="83">
        <v>81.764761359394342</v>
      </c>
      <c r="H32" s="83">
        <v>77.557874386227127</v>
      </c>
      <c r="I32" s="83">
        <v>58.959655111438018</v>
      </c>
      <c r="J32" s="83">
        <v>47.230840751398418</v>
      </c>
      <c r="K32" s="83">
        <v>33.410699644291924</v>
      </c>
      <c r="L32" s="83">
        <v>59.646623242490485</v>
      </c>
      <c r="M32" s="83">
        <v>59.620194919320106</v>
      </c>
      <c r="N32" s="83">
        <v>51.782974108337285</v>
      </c>
      <c r="O32" s="83">
        <v>62.10268723606368</v>
      </c>
      <c r="P32" s="83">
        <v>61.406738315822771</v>
      </c>
      <c r="Q32" s="83">
        <v>67.228418143324888</v>
      </c>
    </row>
    <row r="33" spans="1:17" x14ac:dyDescent="0.25">
      <c r="A33" s="152" t="s">
        <v>296</v>
      </c>
      <c r="B33" s="264">
        <v>0</v>
      </c>
      <c r="C33" s="264">
        <v>0</v>
      </c>
      <c r="D33" s="264">
        <v>0</v>
      </c>
      <c r="E33" s="264">
        <v>0</v>
      </c>
      <c r="F33" s="264">
        <v>0</v>
      </c>
      <c r="G33" s="264">
        <v>0</v>
      </c>
      <c r="H33" s="264">
        <v>0</v>
      </c>
      <c r="I33" s="264">
        <v>0</v>
      </c>
      <c r="J33" s="264">
        <v>0</v>
      </c>
      <c r="K33" s="264">
        <v>0</v>
      </c>
      <c r="L33" s="264">
        <v>0</v>
      </c>
      <c r="M33" s="264">
        <v>0</v>
      </c>
      <c r="N33" s="264">
        <v>0</v>
      </c>
      <c r="O33" s="264">
        <v>0</v>
      </c>
      <c r="P33" s="264">
        <v>0</v>
      </c>
      <c r="Q33" s="264">
        <v>0</v>
      </c>
    </row>
    <row r="34" spans="1:17" x14ac:dyDescent="0.25">
      <c r="A34" s="156" t="s">
        <v>292</v>
      </c>
      <c r="B34" s="204">
        <v>2.0321083276573773</v>
      </c>
      <c r="C34" s="204">
        <v>4.6019248322823252</v>
      </c>
      <c r="D34" s="204">
        <v>98.474605636760742</v>
      </c>
      <c r="E34" s="204">
        <v>49.091345309653285</v>
      </c>
      <c r="F34" s="204">
        <v>3.6480786230976192</v>
      </c>
      <c r="G34" s="204">
        <v>5.4344452698792942</v>
      </c>
      <c r="H34" s="204">
        <v>7.1069808765265332</v>
      </c>
      <c r="I34" s="204">
        <v>4.6636743419529108</v>
      </c>
      <c r="J34" s="204">
        <v>7.791797589151563</v>
      </c>
      <c r="K34" s="204">
        <v>6.4166930969802589</v>
      </c>
      <c r="L34" s="204">
        <v>3.2427471044093159</v>
      </c>
      <c r="M34" s="204">
        <v>5.2698645713840753</v>
      </c>
      <c r="N34" s="204">
        <v>7.3741713894783718</v>
      </c>
      <c r="O34" s="204">
        <v>5.9408381388208147</v>
      </c>
      <c r="P34" s="204">
        <v>7.9854001625652398</v>
      </c>
      <c r="Q34" s="204">
        <v>7.9154326310703551</v>
      </c>
    </row>
    <row r="35" spans="1:17" x14ac:dyDescent="0.25">
      <c r="A35" s="88" t="s">
        <v>33</v>
      </c>
      <c r="B35" s="87">
        <v>2.0321083276573773</v>
      </c>
      <c r="C35" s="87">
        <v>1.4914518013863287</v>
      </c>
      <c r="D35" s="87">
        <v>22.768460655120002</v>
      </c>
      <c r="E35" s="87">
        <v>25.334751676464002</v>
      </c>
      <c r="F35" s="87">
        <v>3.6480786230976192</v>
      </c>
      <c r="G35" s="87">
        <v>5.4344452698792942</v>
      </c>
      <c r="H35" s="87">
        <v>6.5128655001600002</v>
      </c>
      <c r="I35" s="87">
        <v>3.4594242205929104</v>
      </c>
      <c r="J35" s="87">
        <v>5.2515853012800005</v>
      </c>
      <c r="K35" s="87">
        <v>2.1180552278399998</v>
      </c>
      <c r="L35" s="87">
        <v>1.1184455568597451</v>
      </c>
      <c r="M35" s="87">
        <v>1.1112170931166074</v>
      </c>
      <c r="N35" s="87">
        <v>1.1106852749834608</v>
      </c>
      <c r="O35" s="87">
        <v>1.1088369662872994</v>
      </c>
      <c r="P35" s="87">
        <v>1.2106460560832835</v>
      </c>
      <c r="Q35" s="87">
        <v>1.1112750237894851</v>
      </c>
    </row>
    <row r="36" spans="1:17" x14ac:dyDescent="0.25">
      <c r="A36" s="88" t="s">
        <v>31</v>
      </c>
      <c r="B36" s="87">
        <v>0</v>
      </c>
      <c r="C36" s="87">
        <v>0</v>
      </c>
      <c r="D36" s="87">
        <v>0</v>
      </c>
      <c r="E36" s="87">
        <v>0</v>
      </c>
      <c r="F36" s="87">
        <v>0</v>
      </c>
      <c r="G36" s="87">
        <v>0</v>
      </c>
      <c r="H36" s="87">
        <v>0</v>
      </c>
      <c r="I36" s="87">
        <v>0</v>
      </c>
      <c r="J36" s="87">
        <v>0</v>
      </c>
      <c r="K36" s="87">
        <v>0</v>
      </c>
      <c r="L36" s="87">
        <v>0</v>
      </c>
      <c r="M36" s="87">
        <v>0</v>
      </c>
      <c r="N36" s="87">
        <v>0</v>
      </c>
      <c r="O36" s="87">
        <v>0</v>
      </c>
      <c r="P36" s="87">
        <v>0</v>
      </c>
      <c r="Q36" s="87">
        <v>0</v>
      </c>
    </row>
    <row r="37" spans="1:17" x14ac:dyDescent="0.25">
      <c r="A37" s="88" t="s">
        <v>30</v>
      </c>
      <c r="B37" s="87">
        <v>0</v>
      </c>
      <c r="C37" s="87">
        <v>0</v>
      </c>
      <c r="D37" s="87">
        <v>0</v>
      </c>
      <c r="E37" s="87">
        <v>0</v>
      </c>
      <c r="F37" s="87">
        <v>0</v>
      </c>
      <c r="G37" s="87">
        <v>0</v>
      </c>
      <c r="H37" s="87">
        <v>0</v>
      </c>
      <c r="I37" s="87">
        <v>0</v>
      </c>
      <c r="J37" s="87">
        <v>0</v>
      </c>
      <c r="K37" s="87">
        <v>0</v>
      </c>
      <c r="L37" s="87">
        <v>0</v>
      </c>
      <c r="M37" s="87">
        <v>0</v>
      </c>
      <c r="N37" s="87">
        <v>0</v>
      </c>
      <c r="O37" s="87">
        <v>0</v>
      </c>
      <c r="P37" s="87">
        <v>0</v>
      </c>
      <c r="Q37" s="87">
        <v>0</v>
      </c>
    </row>
    <row r="38" spans="1:17" x14ac:dyDescent="0.25">
      <c r="A38" s="88" t="s">
        <v>125</v>
      </c>
      <c r="B38" s="87">
        <v>0</v>
      </c>
      <c r="C38" s="87">
        <v>0</v>
      </c>
      <c r="D38" s="87">
        <v>0.59205995035745373</v>
      </c>
      <c r="E38" s="87">
        <v>0.57418454573229205</v>
      </c>
      <c r="F38" s="87">
        <v>0</v>
      </c>
      <c r="G38" s="87">
        <v>0</v>
      </c>
      <c r="H38" s="87">
        <v>0</v>
      </c>
      <c r="I38" s="87">
        <v>0</v>
      </c>
      <c r="J38" s="87">
        <v>0</v>
      </c>
      <c r="K38" s="87">
        <v>8.8473410508142641E-2</v>
      </c>
      <c r="L38" s="87">
        <v>2.3586903193870277E-2</v>
      </c>
      <c r="M38" s="87">
        <v>7.7484176475737077E-2</v>
      </c>
      <c r="N38" s="87">
        <v>0.12161818696778015</v>
      </c>
      <c r="O38" s="87">
        <v>9.4061428302777861E-2</v>
      </c>
      <c r="P38" s="87">
        <v>5.2017948687465489E-2</v>
      </c>
      <c r="Q38" s="87">
        <v>7.6527350064167679E-2</v>
      </c>
    </row>
    <row r="39" spans="1:17" x14ac:dyDescent="0.25">
      <c r="A39" s="88" t="s">
        <v>29</v>
      </c>
      <c r="B39" s="87">
        <v>0</v>
      </c>
      <c r="C39" s="87">
        <v>0</v>
      </c>
      <c r="D39" s="87">
        <v>0</v>
      </c>
      <c r="E39" s="87">
        <v>0</v>
      </c>
      <c r="F39" s="87">
        <v>0</v>
      </c>
      <c r="G39" s="87">
        <v>0</v>
      </c>
      <c r="H39" s="87">
        <v>0</v>
      </c>
      <c r="I39" s="87">
        <v>0</v>
      </c>
      <c r="J39" s="87">
        <v>0</v>
      </c>
      <c r="K39" s="87">
        <v>0</v>
      </c>
      <c r="L39" s="87">
        <v>0</v>
      </c>
      <c r="M39" s="87">
        <v>0</v>
      </c>
      <c r="N39" s="87">
        <v>0</v>
      </c>
      <c r="O39" s="87">
        <v>0</v>
      </c>
      <c r="P39" s="87">
        <v>0</v>
      </c>
      <c r="Q39" s="87">
        <v>0</v>
      </c>
    </row>
    <row r="40" spans="1:17" x14ac:dyDescent="0.25">
      <c r="A40" s="88" t="s">
        <v>28</v>
      </c>
      <c r="B40" s="87">
        <v>0</v>
      </c>
      <c r="C40" s="87">
        <v>3.1104730308959962</v>
      </c>
      <c r="D40" s="87">
        <v>9.2710978972919467</v>
      </c>
      <c r="E40" s="87">
        <v>9.2187556959959132</v>
      </c>
      <c r="F40" s="87">
        <v>0</v>
      </c>
      <c r="G40" s="87">
        <v>0</v>
      </c>
      <c r="H40" s="87">
        <v>0</v>
      </c>
      <c r="I40" s="87">
        <v>0</v>
      </c>
      <c r="J40" s="87">
        <v>0</v>
      </c>
      <c r="K40" s="87">
        <v>0</v>
      </c>
      <c r="L40" s="87">
        <v>0</v>
      </c>
      <c r="M40" s="87">
        <v>0</v>
      </c>
      <c r="N40" s="87">
        <v>0</v>
      </c>
      <c r="O40" s="87">
        <v>0</v>
      </c>
      <c r="P40" s="87">
        <v>0</v>
      </c>
      <c r="Q40" s="87">
        <v>0</v>
      </c>
    </row>
    <row r="41" spans="1:17" x14ac:dyDescent="0.25">
      <c r="A41" s="88" t="s">
        <v>26</v>
      </c>
      <c r="B41" s="87">
        <v>0</v>
      </c>
      <c r="C41" s="87">
        <v>0</v>
      </c>
      <c r="D41" s="87">
        <v>46.581571028631338</v>
      </c>
      <c r="E41" s="87">
        <v>13.963653391461072</v>
      </c>
      <c r="F41" s="87">
        <v>0</v>
      </c>
      <c r="G41" s="87">
        <v>0</v>
      </c>
      <c r="H41" s="87">
        <v>0.59411537636653267</v>
      </c>
      <c r="I41" s="87">
        <v>0</v>
      </c>
      <c r="J41" s="87">
        <v>1.342787487871562</v>
      </c>
      <c r="K41" s="87">
        <v>3.0123205599521157</v>
      </c>
      <c r="L41" s="87">
        <v>1.0998483045627603</v>
      </c>
      <c r="M41" s="87">
        <v>3.6521353591563974</v>
      </c>
      <c r="N41" s="87">
        <v>5.5697956387165632</v>
      </c>
      <c r="O41" s="87">
        <v>4.7379397442307374</v>
      </c>
      <c r="P41" s="87">
        <v>2.71920821613549</v>
      </c>
      <c r="Q41" s="87">
        <v>4.2964721670934836</v>
      </c>
    </row>
    <row r="42" spans="1:17" x14ac:dyDescent="0.25">
      <c r="A42" s="88" t="s">
        <v>25</v>
      </c>
      <c r="B42" s="87">
        <v>0</v>
      </c>
      <c r="C42" s="87">
        <v>0</v>
      </c>
      <c r="D42" s="87">
        <v>0</v>
      </c>
      <c r="E42" s="87">
        <v>0</v>
      </c>
      <c r="F42" s="87">
        <v>0</v>
      </c>
      <c r="G42" s="87">
        <v>0</v>
      </c>
      <c r="H42" s="87">
        <v>0</v>
      </c>
      <c r="I42" s="87">
        <v>0</v>
      </c>
      <c r="J42" s="87">
        <v>0</v>
      </c>
      <c r="K42" s="87">
        <v>0</v>
      </c>
      <c r="L42" s="87">
        <v>0</v>
      </c>
      <c r="M42" s="87">
        <v>0</v>
      </c>
      <c r="N42" s="87">
        <v>0</v>
      </c>
      <c r="O42" s="87">
        <v>0</v>
      </c>
      <c r="P42" s="87">
        <v>0</v>
      </c>
      <c r="Q42" s="87">
        <v>0</v>
      </c>
    </row>
    <row r="43" spans="1:17" x14ac:dyDescent="0.25">
      <c r="A43" s="88" t="s">
        <v>86</v>
      </c>
      <c r="B43" s="87">
        <v>0</v>
      </c>
      <c r="C43" s="87">
        <v>0</v>
      </c>
      <c r="D43" s="87">
        <v>19.261416105360006</v>
      </c>
      <c r="E43" s="87">
        <v>0</v>
      </c>
      <c r="F43" s="87">
        <v>0</v>
      </c>
      <c r="G43" s="87">
        <v>0</v>
      </c>
      <c r="H43" s="87">
        <v>0</v>
      </c>
      <c r="I43" s="87">
        <v>1.2042501213600001</v>
      </c>
      <c r="J43" s="87">
        <v>1.1974248000000001</v>
      </c>
      <c r="K43" s="87">
        <v>1.1978438986800002</v>
      </c>
      <c r="L43" s="87">
        <v>1.0008663397929403</v>
      </c>
      <c r="M43" s="87">
        <v>0.42902794263533406</v>
      </c>
      <c r="N43" s="87">
        <v>0.57207228881056804</v>
      </c>
      <c r="O43" s="87">
        <v>0</v>
      </c>
      <c r="P43" s="87">
        <v>4.0035279416590006</v>
      </c>
      <c r="Q43" s="87">
        <v>2.431158090123219</v>
      </c>
    </row>
    <row r="44" spans="1:17" x14ac:dyDescent="0.25">
      <c r="A44" s="88" t="s">
        <v>22</v>
      </c>
      <c r="B44" s="87">
        <v>0</v>
      </c>
      <c r="C44" s="87">
        <v>0</v>
      </c>
      <c r="D44" s="87">
        <v>0</v>
      </c>
      <c r="E44" s="87">
        <v>0</v>
      </c>
      <c r="F44" s="87">
        <v>0</v>
      </c>
      <c r="G44" s="87">
        <v>0</v>
      </c>
      <c r="H44" s="87">
        <v>0</v>
      </c>
      <c r="I44" s="87">
        <v>0</v>
      </c>
      <c r="J44" s="87">
        <v>0</v>
      </c>
      <c r="K44" s="87">
        <v>0</v>
      </c>
      <c r="L44" s="87">
        <v>0</v>
      </c>
      <c r="M44" s="87">
        <v>0</v>
      </c>
      <c r="N44" s="87">
        <v>0</v>
      </c>
      <c r="O44" s="87">
        <v>0</v>
      </c>
      <c r="P44" s="87">
        <v>0</v>
      </c>
      <c r="Q44" s="87">
        <v>0</v>
      </c>
    </row>
    <row r="45" spans="1:17" x14ac:dyDescent="0.25">
      <c r="A45" s="156" t="s">
        <v>291</v>
      </c>
      <c r="B45" s="204">
        <v>0</v>
      </c>
      <c r="C45" s="204">
        <v>0</v>
      </c>
      <c r="D45" s="204">
        <v>0</v>
      </c>
      <c r="E45" s="204">
        <v>0</v>
      </c>
      <c r="F45" s="204">
        <v>0</v>
      </c>
      <c r="G45" s="204">
        <v>0</v>
      </c>
      <c r="H45" s="204">
        <v>0</v>
      </c>
      <c r="I45" s="204">
        <v>0</v>
      </c>
      <c r="J45" s="204">
        <v>0</v>
      </c>
      <c r="K45" s="204">
        <v>0</v>
      </c>
      <c r="L45" s="204">
        <v>0</v>
      </c>
      <c r="M45" s="204">
        <v>0</v>
      </c>
      <c r="N45" s="204">
        <v>0</v>
      </c>
      <c r="O45" s="204">
        <v>0</v>
      </c>
      <c r="P45" s="204">
        <v>0</v>
      </c>
      <c r="Q45" s="204">
        <v>0</v>
      </c>
    </row>
    <row r="46" spans="1:17" x14ac:dyDescent="0.25">
      <c r="A46" s="72" t="s">
        <v>290</v>
      </c>
      <c r="B46" s="306">
        <v>0</v>
      </c>
      <c r="C46" s="306">
        <v>0</v>
      </c>
      <c r="D46" s="306">
        <v>0</v>
      </c>
      <c r="E46" s="306">
        <v>0</v>
      </c>
      <c r="F46" s="306">
        <v>0</v>
      </c>
      <c r="G46" s="306">
        <v>0</v>
      </c>
      <c r="H46" s="306">
        <v>0</v>
      </c>
      <c r="I46" s="306">
        <v>0</v>
      </c>
      <c r="J46" s="306">
        <v>0</v>
      </c>
      <c r="K46" s="306">
        <v>0</v>
      </c>
      <c r="L46" s="306">
        <v>0</v>
      </c>
      <c r="M46" s="306">
        <v>0</v>
      </c>
      <c r="N46" s="306">
        <v>0</v>
      </c>
      <c r="O46" s="306">
        <v>0</v>
      </c>
      <c r="P46" s="306">
        <v>0</v>
      </c>
      <c r="Q46" s="306">
        <v>0</v>
      </c>
    </row>
    <row r="48" spans="1:17" ht="12.75" x14ac:dyDescent="0.25">
      <c r="A48" s="80" t="s">
        <v>134</v>
      </c>
      <c r="B48" s="197"/>
      <c r="C48" s="197"/>
      <c r="D48" s="197"/>
      <c r="E48" s="197"/>
      <c r="F48" s="197"/>
      <c r="G48" s="197"/>
      <c r="H48" s="197"/>
      <c r="I48" s="197"/>
      <c r="J48" s="197"/>
      <c r="K48" s="197"/>
      <c r="L48" s="197"/>
      <c r="M48" s="197"/>
      <c r="N48" s="197"/>
      <c r="O48" s="197"/>
      <c r="P48" s="197"/>
      <c r="Q48" s="197"/>
    </row>
    <row r="50" spans="1:17" x14ac:dyDescent="0.25">
      <c r="A50" s="78" t="s">
        <v>6</v>
      </c>
      <c r="B50" s="77">
        <f t="shared" ref="B50:Q50" si="0">SUM(B$51:B$55,B$57:B$58,B$60:B$61,B$63:B$67)</f>
        <v>1</v>
      </c>
      <c r="C50" s="77">
        <f t="shared" si="0"/>
        <v>0.99999999999999989</v>
      </c>
      <c r="D50" s="77">
        <f t="shared" si="0"/>
        <v>1.0000000000000002</v>
      </c>
      <c r="E50" s="77">
        <f t="shared" si="0"/>
        <v>1.0000000000000002</v>
      </c>
      <c r="F50" s="77">
        <f t="shared" si="0"/>
        <v>1</v>
      </c>
      <c r="G50" s="77">
        <f t="shared" si="0"/>
        <v>1</v>
      </c>
      <c r="H50" s="77">
        <f t="shared" si="0"/>
        <v>0.99999999999999989</v>
      </c>
      <c r="I50" s="77">
        <f t="shared" si="0"/>
        <v>1</v>
      </c>
      <c r="J50" s="77">
        <f t="shared" si="0"/>
        <v>1</v>
      </c>
      <c r="K50" s="77">
        <f t="shared" si="0"/>
        <v>1.0000000000000002</v>
      </c>
      <c r="L50" s="77">
        <f t="shared" si="0"/>
        <v>1</v>
      </c>
      <c r="M50" s="77">
        <f t="shared" si="0"/>
        <v>1</v>
      </c>
      <c r="N50" s="77">
        <f t="shared" si="0"/>
        <v>1.0000000000000002</v>
      </c>
      <c r="O50" s="77">
        <f t="shared" si="0"/>
        <v>1</v>
      </c>
      <c r="P50" s="77">
        <f t="shared" si="0"/>
        <v>1.0000000000000002</v>
      </c>
      <c r="Q50" s="77">
        <f t="shared" si="0"/>
        <v>0.99999999999999989</v>
      </c>
    </row>
    <row r="51" spans="1:17" x14ac:dyDescent="0.25">
      <c r="A51" s="132" t="s">
        <v>83</v>
      </c>
      <c r="B51" s="203">
        <f t="shared" ref="B51:Q51" si="1">IF(B$6=0,0,B$6/B$5)</f>
        <v>0</v>
      </c>
      <c r="C51" s="203">
        <f t="shared" si="1"/>
        <v>0</v>
      </c>
      <c r="D51" s="203">
        <f t="shared" si="1"/>
        <v>0</v>
      </c>
      <c r="E51" s="203">
        <f t="shared" si="1"/>
        <v>0</v>
      </c>
      <c r="F51" s="203">
        <f t="shared" si="1"/>
        <v>0</v>
      </c>
      <c r="G51" s="203">
        <f t="shared" si="1"/>
        <v>0</v>
      </c>
      <c r="H51" s="203">
        <f t="shared" si="1"/>
        <v>0</v>
      </c>
      <c r="I51" s="203">
        <f t="shared" si="1"/>
        <v>0</v>
      </c>
      <c r="J51" s="203">
        <f t="shared" si="1"/>
        <v>0</v>
      </c>
      <c r="K51" s="203">
        <f t="shared" si="1"/>
        <v>0</v>
      </c>
      <c r="L51" s="203">
        <f t="shared" si="1"/>
        <v>0</v>
      </c>
      <c r="M51" s="203">
        <f t="shared" si="1"/>
        <v>0</v>
      </c>
      <c r="N51" s="203">
        <f t="shared" si="1"/>
        <v>0</v>
      </c>
      <c r="O51" s="203">
        <f t="shared" si="1"/>
        <v>0</v>
      </c>
      <c r="P51" s="203">
        <f t="shared" si="1"/>
        <v>0</v>
      </c>
      <c r="Q51" s="203">
        <f t="shared" si="1"/>
        <v>0</v>
      </c>
    </row>
    <row r="52" spans="1:17" x14ac:dyDescent="0.25">
      <c r="A52" s="76" t="s">
        <v>82</v>
      </c>
      <c r="B52" s="202">
        <f t="shared" ref="B52:Q52" si="2">IF(B$7=0,0,B$7/B$5)</f>
        <v>0</v>
      </c>
      <c r="C52" s="202">
        <f t="shared" si="2"/>
        <v>0</v>
      </c>
      <c r="D52" s="202">
        <f t="shared" si="2"/>
        <v>0</v>
      </c>
      <c r="E52" s="202">
        <f t="shared" si="2"/>
        <v>0</v>
      </c>
      <c r="F52" s="202">
        <f t="shared" si="2"/>
        <v>0</v>
      </c>
      <c r="G52" s="202">
        <f t="shared" si="2"/>
        <v>0</v>
      </c>
      <c r="H52" s="202">
        <f t="shared" si="2"/>
        <v>0</v>
      </c>
      <c r="I52" s="202">
        <f t="shared" si="2"/>
        <v>0</v>
      </c>
      <c r="J52" s="202">
        <f t="shared" si="2"/>
        <v>0</v>
      </c>
      <c r="K52" s="202">
        <f t="shared" si="2"/>
        <v>0</v>
      </c>
      <c r="L52" s="202">
        <f t="shared" si="2"/>
        <v>0</v>
      </c>
      <c r="M52" s="202">
        <f t="shared" si="2"/>
        <v>0</v>
      </c>
      <c r="N52" s="202">
        <f t="shared" si="2"/>
        <v>0</v>
      </c>
      <c r="O52" s="202">
        <f t="shared" si="2"/>
        <v>0</v>
      </c>
      <c r="P52" s="202">
        <f t="shared" si="2"/>
        <v>0</v>
      </c>
      <c r="Q52" s="202">
        <f t="shared" si="2"/>
        <v>0</v>
      </c>
    </row>
    <row r="53" spans="1:17" x14ac:dyDescent="0.25">
      <c r="A53" s="76" t="s">
        <v>81</v>
      </c>
      <c r="B53" s="202">
        <f t="shared" ref="B53:Q53" si="3">IF(B$8=0,0,B$8/B$5)</f>
        <v>0</v>
      </c>
      <c r="C53" s="202">
        <f t="shared" si="3"/>
        <v>0</v>
      </c>
      <c r="D53" s="202">
        <f t="shared" si="3"/>
        <v>0</v>
      </c>
      <c r="E53" s="202">
        <f t="shared" si="3"/>
        <v>0</v>
      </c>
      <c r="F53" s="202">
        <f t="shared" si="3"/>
        <v>0</v>
      </c>
      <c r="G53" s="202">
        <f t="shared" si="3"/>
        <v>0</v>
      </c>
      <c r="H53" s="202">
        <f t="shared" si="3"/>
        <v>0</v>
      </c>
      <c r="I53" s="202">
        <f t="shared" si="3"/>
        <v>0</v>
      </c>
      <c r="J53" s="202">
        <f t="shared" si="3"/>
        <v>0</v>
      </c>
      <c r="K53" s="202">
        <f t="shared" si="3"/>
        <v>0</v>
      </c>
      <c r="L53" s="202">
        <f t="shared" si="3"/>
        <v>0</v>
      </c>
      <c r="M53" s="202">
        <f t="shared" si="3"/>
        <v>0</v>
      </c>
      <c r="N53" s="202">
        <f t="shared" si="3"/>
        <v>0</v>
      </c>
      <c r="O53" s="202">
        <f t="shared" si="3"/>
        <v>0</v>
      </c>
      <c r="P53" s="202">
        <f t="shared" si="3"/>
        <v>0</v>
      </c>
      <c r="Q53" s="202">
        <f t="shared" si="3"/>
        <v>0</v>
      </c>
    </row>
    <row r="54" spans="1:17" x14ac:dyDescent="0.25">
      <c r="A54" s="76" t="s">
        <v>80</v>
      </c>
      <c r="B54" s="202">
        <f t="shared" ref="B54:Q54" si="4">IF(B$9=0,0,B$9/B$5)</f>
        <v>0</v>
      </c>
      <c r="C54" s="202">
        <f t="shared" si="4"/>
        <v>0</v>
      </c>
      <c r="D54" s="202">
        <f t="shared" si="4"/>
        <v>0</v>
      </c>
      <c r="E54" s="202">
        <f t="shared" si="4"/>
        <v>0</v>
      </c>
      <c r="F54" s="202">
        <f t="shared" si="4"/>
        <v>0</v>
      </c>
      <c r="G54" s="202">
        <f t="shared" si="4"/>
        <v>0</v>
      </c>
      <c r="H54" s="202">
        <f t="shared" si="4"/>
        <v>0</v>
      </c>
      <c r="I54" s="202">
        <f t="shared" si="4"/>
        <v>0</v>
      </c>
      <c r="J54" s="202">
        <f t="shared" si="4"/>
        <v>0</v>
      </c>
      <c r="K54" s="202">
        <f t="shared" si="4"/>
        <v>0</v>
      </c>
      <c r="L54" s="202">
        <f t="shared" si="4"/>
        <v>0</v>
      </c>
      <c r="M54" s="202">
        <f t="shared" si="4"/>
        <v>0</v>
      </c>
      <c r="N54" s="202">
        <f t="shared" si="4"/>
        <v>0</v>
      </c>
      <c r="O54" s="202">
        <f t="shared" si="4"/>
        <v>0</v>
      </c>
      <c r="P54" s="202">
        <f t="shared" si="4"/>
        <v>0</v>
      </c>
      <c r="Q54" s="202">
        <f t="shared" si="4"/>
        <v>0</v>
      </c>
    </row>
    <row r="55" spans="1:17" x14ac:dyDescent="0.25">
      <c r="A55" s="129" t="s">
        <v>79</v>
      </c>
      <c r="B55" s="201">
        <f t="shared" ref="B55:Q55" si="5">IF(B$10=0,0,B$10/B$5)</f>
        <v>5.4782224650087455E-3</v>
      </c>
      <c r="C55" s="201">
        <f t="shared" si="5"/>
        <v>7.338727730764787E-3</v>
      </c>
      <c r="D55" s="201">
        <f t="shared" si="5"/>
        <v>4.3403943812619292E-3</v>
      </c>
      <c r="E55" s="201">
        <f t="shared" si="5"/>
        <v>5.1757613880449678E-3</v>
      </c>
      <c r="F55" s="201">
        <f t="shared" si="5"/>
        <v>7.184618259062768E-3</v>
      </c>
      <c r="G55" s="201">
        <f t="shared" si="5"/>
        <v>6.4585981103887601E-3</v>
      </c>
      <c r="H55" s="201">
        <f t="shared" si="5"/>
        <v>3.6992708607280129E-3</v>
      </c>
      <c r="I55" s="201">
        <f t="shared" si="5"/>
        <v>8.0277082184965903E-3</v>
      </c>
      <c r="J55" s="201">
        <f t="shared" si="5"/>
        <v>4.7429422307763173E-3</v>
      </c>
      <c r="K55" s="201">
        <f t="shared" si="5"/>
        <v>8.7209609397833794E-3</v>
      </c>
      <c r="L55" s="201">
        <f t="shared" si="5"/>
        <v>8.0895935316197161E-3</v>
      </c>
      <c r="M55" s="201">
        <f t="shared" si="5"/>
        <v>7.9665585848753325E-3</v>
      </c>
      <c r="N55" s="201">
        <f t="shared" si="5"/>
        <v>8.1706119214796057E-3</v>
      </c>
      <c r="O55" s="201">
        <f t="shared" si="5"/>
        <v>7.9181432469388035E-3</v>
      </c>
      <c r="P55" s="201">
        <f t="shared" si="5"/>
        <v>8.1428981299339828E-3</v>
      </c>
      <c r="Q55" s="201">
        <f t="shared" si="5"/>
        <v>8.0424359965412268E-3</v>
      </c>
    </row>
    <row r="56" spans="1:17" x14ac:dyDescent="0.25">
      <c r="A56" s="127" t="s">
        <v>295</v>
      </c>
      <c r="B56" s="200">
        <f t="shared" ref="B56:Q56" si="6">IF(B$15=0,0,B$15/B$5)</f>
        <v>0.36994558046935211</v>
      </c>
      <c r="C56" s="200">
        <f t="shared" si="6"/>
        <v>0.47546229358750547</v>
      </c>
      <c r="D56" s="200">
        <f t="shared" si="6"/>
        <v>0.25084656666774752</v>
      </c>
      <c r="E56" s="200">
        <f t="shared" si="6"/>
        <v>0.30156102605162471</v>
      </c>
      <c r="F56" s="200">
        <f t="shared" si="6"/>
        <v>0.43413722859096909</v>
      </c>
      <c r="G56" s="200">
        <f t="shared" si="6"/>
        <v>0.37967701201665643</v>
      </c>
      <c r="H56" s="200">
        <f t="shared" si="6"/>
        <v>0.40193785911106267</v>
      </c>
      <c r="I56" s="200">
        <f t="shared" si="6"/>
        <v>0.46555458373403524</v>
      </c>
      <c r="J56" s="200">
        <f t="shared" si="6"/>
        <v>0.5154037407043851</v>
      </c>
      <c r="K56" s="200">
        <f t="shared" si="6"/>
        <v>0.50726788547392554</v>
      </c>
      <c r="L56" s="200">
        <f t="shared" si="6"/>
        <v>0.46836446935609316</v>
      </c>
      <c r="M56" s="200">
        <f t="shared" si="6"/>
        <v>0.46218569894670347</v>
      </c>
      <c r="N56" s="200">
        <f t="shared" si="6"/>
        <v>0.47515873225122762</v>
      </c>
      <c r="O56" s="200">
        <f t="shared" si="6"/>
        <v>0.46009812140355089</v>
      </c>
      <c r="P56" s="200">
        <f t="shared" si="6"/>
        <v>0.47207992212757127</v>
      </c>
      <c r="Q56" s="200">
        <f t="shared" si="6"/>
        <v>0.46606621415196853</v>
      </c>
    </row>
    <row r="57" spans="1:17" x14ac:dyDescent="0.25">
      <c r="A57" s="142" t="s">
        <v>301</v>
      </c>
      <c r="B57" s="199">
        <f t="shared" ref="B57:Q57" si="7">IF(B$16=0,0,B$16/B$5)</f>
        <v>0.36994558046935211</v>
      </c>
      <c r="C57" s="199">
        <f t="shared" si="7"/>
        <v>0.47546229358750547</v>
      </c>
      <c r="D57" s="199">
        <f t="shared" si="7"/>
        <v>0.25084656666774752</v>
      </c>
      <c r="E57" s="199">
        <f t="shared" si="7"/>
        <v>0.30156102605162471</v>
      </c>
      <c r="F57" s="199">
        <f t="shared" si="7"/>
        <v>0.43413722859096909</v>
      </c>
      <c r="G57" s="199">
        <f t="shared" si="7"/>
        <v>0.37967701201665643</v>
      </c>
      <c r="H57" s="199">
        <f t="shared" si="7"/>
        <v>0.40193785911106267</v>
      </c>
      <c r="I57" s="199">
        <f t="shared" si="7"/>
        <v>0.46555458373403524</v>
      </c>
      <c r="J57" s="199">
        <f t="shared" si="7"/>
        <v>0.5154037407043851</v>
      </c>
      <c r="K57" s="199">
        <f t="shared" si="7"/>
        <v>0.50726788547392554</v>
      </c>
      <c r="L57" s="199">
        <f t="shared" si="7"/>
        <v>0.46836446935609316</v>
      </c>
      <c r="M57" s="199">
        <f t="shared" si="7"/>
        <v>0.46218569894670347</v>
      </c>
      <c r="N57" s="199">
        <f t="shared" si="7"/>
        <v>0.47515873225122762</v>
      </c>
      <c r="O57" s="199">
        <f t="shared" si="7"/>
        <v>0.46009812140355089</v>
      </c>
      <c r="P57" s="199">
        <f t="shared" si="7"/>
        <v>0.47207992212757127</v>
      </c>
      <c r="Q57" s="199">
        <f t="shared" si="7"/>
        <v>0.46606621415196853</v>
      </c>
    </row>
    <row r="58" spans="1:17" x14ac:dyDescent="0.25">
      <c r="A58" s="142" t="s">
        <v>300</v>
      </c>
      <c r="B58" s="199">
        <f t="shared" ref="B58:Q58" si="8">IF(B$22=0,0,B$22/B$5)</f>
        <v>0</v>
      </c>
      <c r="C58" s="199">
        <f t="shared" si="8"/>
        <v>0</v>
      </c>
      <c r="D58" s="199">
        <f t="shared" si="8"/>
        <v>0</v>
      </c>
      <c r="E58" s="199">
        <f t="shared" si="8"/>
        <v>0</v>
      </c>
      <c r="F58" s="199">
        <f t="shared" si="8"/>
        <v>0</v>
      </c>
      <c r="G58" s="199">
        <f t="shared" si="8"/>
        <v>0</v>
      </c>
      <c r="H58" s="199">
        <f t="shared" si="8"/>
        <v>0</v>
      </c>
      <c r="I58" s="199">
        <f t="shared" si="8"/>
        <v>0</v>
      </c>
      <c r="J58" s="199">
        <f t="shared" si="8"/>
        <v>0</v>
      </c>
      <c r="K58" s="199">
        <f t="shared" si="8"/>
        <v>0</v>
      </c>
      <c r="L58" s="199">
        <f t="shared" si="8"/>
        <v>0</v>
      </c>
      <c r="M58" s="199">
        <f t="shared" si="8"/>
        <v>0</v>
      </c>
      <c r="N58" s="199">
        <f t="shared" si="8"/>
        <v>0</v>
      </c>
      <c r="O58" s="199">
        <f t="shared" si="8"/>
        <v>0</v>
      </c>
      <c r="P58" s="199">
        <f t="shared" si="8"/>
        <v>0</v>
      </c>
      <c r="Q58" s="199">
        <f t="shared" si="8"/>
        <v>0</v>
      </c>
    </row>
    <row r="59" spans="1:17" x14ac:dyDescent="0.25">
      <c r="A59" s="127" t="s">
        <v>294</v>
      </c>
      <c r="B59" s="200">
        <f t="shared" ref="B59:Q59" si="9">IF(B$23=0,0,B$23/B$5)</f>
        <v>0.11506375225064998</v>
      </c>
      <c r="C59" s="200">
        <f t="shared" si="9"/>
        <v>0.1541415221527237</v>
      </c>
      <c r="D59" s="200">
        <f t="shared" si="9"/>
        <v>9.1164984070218585E-2</v>
      </c>
      <c r="E59" s="200">
        <f t="shared" si="9"/>
        <v>0.10871090574842798</v>
      </c>
      <c r="F59" s="200">
        <f t="shared" si="9"/>
        <v>0.15090463022570491</v>
      </c>
      <c r="G59" s="200">
        <f t="shared" si="9"/>
        <v>0.13565541334019229</v>
      </c>
      <c r="H59" s="200">
        <f t="shared" si="9"/>
        <v>0.14611829559843567</v>
      </c>
      <c r="I59" s="200">
        <f t="shared" si="9"/>
        <v>0.16861276362790492</v>
      </c>
      <c r="J59" s="200">
        <f t="shared" si="9"/>
        <v>0.18734249558208618</v>
      </c>
      <c r="K59" s="200">
        <f t="shared" si="9"/>
        <v>0.18317373844751819</v>
      </c>
      <c r="L59" s="200">
        <f t="shared" si="9"/>
        <v>0.16991259334139971</v>
      </c>
      <c r="M59" s="200">
        <f t="shared" si="9"/>
        <v>0.16732838601488237</v>
      </c>
      <c r="N59" s="200">
        <f t="shared" si="9"/>
        <v>0.17161429129144273</v>
      </c>
      <c r="O59" s="200">
        <f t="shared" si="9"/>
        <v>0.16631147761347242</v>
      </c>
      <c r="P59" s="200">
        <f t="shared" si="9"/>
        <v>0.17103219502487096</v>
      </c>
      <c r="Q59" s="200">
        <f t="shared" si="9"/>
        <v>0.16892210364009955</v>
      </c>
    </row>
    <row r="60" spans="1:17" x14ac:dyDescent="0.25">
      <c r="A60" s="142" t="s">
        <v>299</v>
      </c>
      <c r="B60" s="199">
        <f t="shared" ref="B60:Q60" si="10">IF(B$24=0,0,B$24/B$5)</f>
        <v>0.11506375225064998</v>
      </c>
      <c r="C60" s="199">
        <f t="shared" si="10"/>
        <v>0.1541415221527237</v>
      </c>
      <c r="D60" s="199">
        <f t="shared" si="10"/>
        <v>9.1164984070218585E-2</v>
      </c>
      <c r="E60" s="199">
        <f t="shared" si="10"/>
        <v>0.10871090574842798</v>
      </c>
      <c r="F60" s="199">
        <f t="shared" si="10"/>
        <v>0.15090463022570491</v>
      </c>
      <c r="G60" s="199">
        <f t="shared" si="10"/>
        <v>0.13565541334019229</v>
      </c>
      <c r="H60" s="199">
        <f t="shared" si="10"/>
        <v>0.14611829559843567</v>
      </c>
      <c r="I60" s="199">
        <f t="shared" si="10"/>
        <v>0.16861276362790492</v>
      </c>
      <c r="J60" s="199">
        <f t="shared" si="10"/>
        <v>0.18734249558208618</v>
      </c>
      <c r="K60" s="199">
        <f t="shared" si="10"/>
        <v>0.18317373844751819</v>
      </c>
      <c r="L60" s="199">
        <f t="shared" si="10"/>
        <v>0.16991259334139971</v>
      </c>
      <c r="M60" s="199">
        <f t="shared" si="10"/>
        <v>0.16732838601488237</v>
      </c>
      <c r="N60" s="199">
        <f t="shared" si="10"/>
        <v>0.17161429129144273</v>
      </c>
      <c r="O60" s="199">
        <f t="shared" si="10"/>
        <v>0.16631147761347242</v>
      </c>
      <c r="P60" s="199">
        <f t="shared" si="10"/>
        <v>0.17103219502487096</v>
      </c>
      <c r="Q60" s="199">
        <f t="shared" si="10"/>
        <v>0.16892210364009955</v>
      </c>
    </row>
    <row r="61" spans="1:17" x14ac:dyDescent="0.25">
      <c r="A61" s="142" t="s">
        <v>298</v>
      </c>
      <c r="B61" s="199">
        <f t="shared" ref="B61:Q61" si="11">IF(B$25=0,0,B$25/B$5)</f>
        <v>0</v>
      </c>
      <c r="C61" s="199">
        <f t="shared" si="11"/>
        <v>0</v>
      </c>
      <c r="D61" s="199">
        <f t="shared" si="11"/>
        <v>0</v>
      </c>
      <c r="E61" s="199">
        <f t="shared" si="11"/>
        <v>0</v>
      </c>
      <c r="F61" s="199">
        <f t="shared" si="11"/>
        <v>0</v>
      </c>
      <c r="G61" s="199">
        <f t="shared" si="11"/>
        <v>0</v>
      </c>
      <c r="H61" s="199">
        <f t="shared" si="11"/>
        <v>0</v>
      </c>
      <c r="I61" s="199">
        <f t="shared" si="11"/>
        <v>0</v>
      </c>
      <c r="J61" s="199">
        <f t="shared" si="11"/>
        <v>0</v>
      </c>
      <c r="K61" s="199">
        <f t="shared" si="11"/>
        <v>0</v>
      </c>
      <c r="L61" s="199">
        <f t="shared" si="11"/>
        <v>0</v>
      </c>
      <c r="M61" s="199">
        <f t="shared" si="11"/>
        <v>0</v>
      </c>
      <c r="N61" s="199">
        <f t="shared" si="11"/>
        <v>0</v>
      </c>
      <c r="O61" s="199">
        <f t="shared" si="11"/>
        <v>0</v>
      </c>
      <c r="P61" s="199">
        <f t="shared" si="11"/>
        <v>0</v>
      </c>
      <c r="Q61" s="199">
        <f t="shared" si="11"/>
        <v>0</v>
      </c>
    </row>
    <row r="62" spans="1:17" x14ac:dyDescent="0.25">
      <c r="A62" s="127" t="s">
        <v>293</v>
      </c>
      <c r="B62" s="200">
        <f t="shared" ref="B62:Q62" si="12">IF(B$26=0,0,B$26/B$5)</f>
        <v>0.50172635654961995</v>
      </c>
      <c r="C62" s="200">
        <f t="shared" si="12"/>
        <v>0.33885988206403378</v>
      </c>
      <c r="D62" s="200">
        <f t="shared" si="12"/>
        <v>0.35449647284571273</v>
      </c>
      <c r="E62" s="200">
        <f t="shared" si="12"/>
        <v>0.42616616804099933</v>
      </c>
      <c r="F62" s="200">
        <f t="shared" si="12"/>
        <v>0.38521663953131885</v>
      </c>
      <c r="G62" s="200">
        <f t="shared" si="12"/>
        <v>0.45021843927673827</v>
      </c>
      <c r="H62" s="200">
        <f t="shared" si="12"/>
        <v>0.41125948942104601</v>
      </c>
      <c r="I62" s="200">
        <f t="shared" si="12"/>
        <v>0.33207528179839191</v>
      </c>
      <c r="J62" s="200">
        <f t="shared" si="12"/>
        <v>0.2517929777198063</v>
      </c>
      <c r="K62" s="200">
        <f t="shared" si="12"/>
        <v>0.25445905984345479</v>
      </c>
      <c r="L62" s="200">
        <f t="shared" si="12"/>
        <v>0.33569385256433404</v>
      </c>
      <c r="M62" s="200">
        <f t="shared" si="12"/>
        <v>0.33405795169960417</v>
      </c>
      <c r="N62" s="200">
        <f t="shared" si="12"/>
        <v>0.30422778106865239</v>
      </c>
      <c r="O62" s="200">
        <f t="shared" si="12"/>
        <v>0.33527138800371875</v>
      </c>
      <c r="P62" s="200">
        <f t="shared" si="12"/>
        <v>0.30976531003776459</v>
      </c>
      <c r="Q62" s="200">
        <f t="shared" si="12"/>
        <v>0.32038300707835465</v>
      </c>
    </row>
    <row r="63" spans="1:17" x14ac:dyDescent="0.25">
      <c r="A63" s="142" t="s">
        <v>297</v>
      </c>
      <c r="B63" s="199">
        <f t="shared" ref="B63:Q63" si="13">IF(B$27=0,0,B$27/B$5)</f>
        <v>0.50172635654961995</v>
      </c>
      <c r="C63" s="199">
        <f t="shared" si="13"/>
        <v>0.33885988206403378</v>
      </c>
      <c r="D63" s="199">
        <f t="shared" si="13"/>
        <v>0.35449647284571273</v>
      </c>
      <c r="E63" s="199">
        <f t="shared" si="13"/>
        <v>0.42616616804099933</v>
      </c>
      <c r="F63" s="199">
        <f t="shared" si="13"/>
        <v>0.38521663953131885</v>
      </c>
      <c r="G63" s="199">
        <f t="shared" si="13"/>
        <v>0.45021843927673827</v>
      </c>
      <c r="H63" s="199">
        <f t="shared" si="13"/>
        <v>0.41125948942104601</v>
      </c>
      <c r="I63" s="199">
        <f t="shared" si="13"/>
        <v>0.33207528179839191</v>
      </c>
      <c r="J63" s="199">
        <f t="shared" si="13"/>
        <v>0.2517929777198063</v>
      </c>
      <c r="K63" s="199">
        <f t="shared" si="13"/>
        <v>0.25445905984345479</v>
      </c>
      <c r="L63" s="199">
        <f t="shared" si="13"/>
        <v>0.33569385256433404</v>
      </c>
      <c r="M63" s="199">
        <f t="shared" si="13"/>
        <v>0.33405795169960417</v>
      </c>
      <c r="N63" s="199">
        <f t="shared" si="13"/>
        <v>0.30422778106865239</v>
      </c>
      <c r="O63" s="199">
        <f t="shared" si="13"/>
        <v>0.33527138800371875</v>
      </c>
      <c r="P63" s="199">
        <f t="shared" si="13"/>
        <v>0.30976531003776459</v>
      </c>
      <c r="Q63" s="199">
        <f t="shared" si="13"/>
        <v>0.32038300707835465</v>
      </c>
    </row>
    <row r="64" spans="1:17" x14ac:dyDescent="0.25">
      <c r="A64" s="142" t="s">
        <v>296</v>
      </c>
      <c r="B64" s="199">
        <f t="shared" ref="B64:Q64" si="14">IF(B$33=0,0,B$33/B$5)</f>
        <v>0</v>
      </c>
      <c r="C64" s="199">
        <f t="shared" si="14"/>
        <v>0</v>
      </c>
      <c r="D64" s="199">
        <f t="shared" si="14"/>
        <v>0</v>
      </c>
      <c r="E64" s="199">
        <f t="shared" si="14"/>
        <v>0</v>
      </c>
      <c r="F64" s="199">
        <f t="shared" si="14"/>
        <v>0</v>
      </c>
      <c r="G64" s="199">
        <f t="shared" si="14"/>
        <v>0</v>
      </c>
      <c r="H64" s="199">
        <f t="shared" si="14"/>
        <v>0</v>
      </c>
      <c r="I64" s="199">
        <f t="shared" si="14"/>
        <v>0</v>
      </c>
      <c r="J64" s="199">
        <f t="shared" si="14"/>
        <v>0</v>
      </c>
      <c r="K64" s="199">
        <f t="shared" si="14"/>
        <v>0</v>
      </c>
      <c r="L64" s="199">
        <f t="shared" si="14"/>
        <v>0</v>
      </c>
      <c r="M64" s="199">
        <f t="shared" si="14"/>
        <v>0</v>
      </c>
      <c r="N64" s="199">
        <f t="shared" si="14"/>
        <v>0</v>
      </c>
      <c r="O64" s="199">
        <f t="shared" si="14"/>
        <v>0</v>
      </c>
      <c r="P64" s="199">
        <f t="shared" si="14"/>
        <v>0</v>
      </c>
      <c r="Q64" s="199">
        <f t="shared" si="14"/>
        <v>0</v>
      </c>
    </row>
    <row r="65" spans="1:17" x14ac:dyDescent="0.25">
      <c r="A65" s="127" t="s">
        <v>292</v>
      </c>
      <c r="B65" s="200">
        <f t="shared" ref="B65:Q65" si="15">IF(B$34=0,0,B$34/B$5)</f>
        <v>7.7860882653692518E-3</v>
      </c>
      <c r="C65" s="200">
        <f t="shared" si="15"/>
        <v>2.4197574464972182E-2</v>
      </c>
      <c r="D65" s="200">
        <f t="shared" si="15"/>
        <v>0.29915158203505937</v>
      </c>
      <c r="E65" s="200">
        <f t="shared" si="15"/>
        <v>0.15838613877090316</v>
      </c>
      <c r="F65" s="200">
        <f t="shared" si="15"/>
        <v>2.2556883392944364E-2</v>
      </c>
      <c r="G65" s="200">
        <f t="shared" si="15"/>
        <v>2.7990537256024284E-2</v>
      </c>
      <c r="H65" s="200">
        <f t="shared" si="15"/>
        <v>3.6985085008727589E-2</v>
      </c>
      <c r="I65" s="200">
        <f t="shared" si="15"/>
        <v>2.5729662621171375E-2</v>
      </c>
      <c r="J65" s="200">
        <f t="shared" si="15"/>
        <v>4.0717843762946175E-2</v>
      </c>
      <c r="K65" s="200">
        <f t="shared" si="15"/>
        <v>4.637835529531821E-2</v>
      </c>
      <c r="L65" s="200">
        <f t="shared" si="15"/>
        <v>1.7939491206553419E-2</v>
      </c>
      <c r="M65" s="200">
        <f t="shared" si="15"/>
        <v>2.8461404753934709E-2</v>
      </c>
      <c r="N65" s="200">
        <f t="shared" si="15"/>
        <v>4.0828583467197685E-2</v>
      </c>
      <c r="O65" s="200">
        <f t="shared" si="15"/>
        <v>3.0400869732319129E-2</v>
      </c>
      <c r="P65" s="200">
        <f t="shared" si="15"/>
        <v>3.8979674679859327E-2</v>
      </c>
      <c r="Q65" s="200">
        <f t="shared" si="15"/>
        <v>3.6586239133035929E-2</v>
      </c>
    </row>
    <row r="66" spans="1:17" x14ac:dyDescent="0.25">
      <c r="A66" s="127" t="s">
        <v>291</v>
      </c>
      <c r="B66" s="200">
        <f t="shared" ref="B66:Q66" si="16">IF(B$45=0,0,B$45/B$5)</f>
        <v>0</v>
      </c>
      <c r="C66" s="200">
        <f t="shared" si="16"/>
        <v>0</v>
      </c>
      <c r="D66" s="200">
        <f t="shared" si="16"/>
        <v>0</v>
      </c>
      <c r="E66" s="200">
        <f t="shared" si="16"/>
        <v>0</v>
      </c>
      <c r="F66" s="200">
        <f t="shared" si="16"/>
        <v>0</v>
      </c>
      <c r="G66" s="200">
        <f t="shared" si="16"/>
        <v>0</v>
      </c>
      <c r="H66" s="200">
        <f t="shared" si="16"/>
        <v>0</v>
      </c>
      <c r="I66" s="200">
        <f t="shared" si="16"/>
        <v>0</v>
      </c>
      <c r="J66" s="200">
        <f t="shared" si="16"/>
        <v>0</v>
      </c>
      <c r="K66" s="200">
        <f t="shared" si="16"/>
        <v>0</v>
      </c>
      <c r="L66" s="200">
        <f t="shared" si="16"/>
        <v>0</v>
      </c>
      <c r="M66" s="200">
        <f t="shared" si="16"/>
        <v>0</v>
      </c>
      <c r="N66" s="200">
        <f t="shared" si="16"/>
        <v>0</v>
      </c>
      <c r="O66" s="200">
        <f t="shared" si="16"/>
        <v>0</v>
      </c>
      <c r="P66" s="200">
        <f t="shared" si="16"/>
        <v>0</v>
      </c>
      <c r="Q66" s="200">
        <f t="shared" si="16"/>
        <v>0</v>
      </c>
    </row>
    <row r="67" spans="1:17" x14ac:dyDescent="0.25">
      <c r="A67" s="72" t="s">
        <v>290</v>
      </c>
      <c r="B67" s="71">
        <f t="shared" ref="B67:Q67" si="17">IF(B$46=0,0,B$46/B$5)</f>
        <v>0</v>
      </c>
      <c r="C67" s="71">
        <f t="shared" si="17"/>
        <v>0</v>
      </c>
      <c r="D67" s="71">
        <f t="shared" si="17"/>
        <v>0</v>
      </c>
      <c r="E67" s="71">
        <f t="shared" si="17"/>
        <v>0</v>
      </c>
      <c r="F67" s="71">
        <f t="shared" si="17"/>
        <v>0</v>
      </c>
      <c r="G67" s="71">
        <f t="shared" si="17"/>
        <v>0</v>
      </c>
      <c r="H67" s="71">
        <f t="shared" si="17"/>
        <v>0</v>
      </c>
      <c r="I67" s="71">
        <f t="shared" si="17"/>
        <v>0</v>
      </c>
      <c r="J67" s="71">
        <f t="shared" si="17"/>
        <v>0</v>
      </c>
      <c r="K67" s="71">
        <f t="shared" si="17"/>
        <v>0</v>
      </c>
      <c r="L67" s="71">
        <f t="shared" si="17"/>
        <v>0</v>
      </c>
      <c r="M67" s="71">
        <f t="shared" si="17"/>
        <v>0</v>
      </c>
      <c r="N67" s="71">
        <f t="shared" si="17"/>
        <v>0</v>
      </c>
      <c r="O67" s="71">
        <f t="shared" si="17"/>
        <v>0</v>
      </c>
      <c r="P67" s="71">
        <f t="shared" si="17"/>
        <v>0</v>
      </c>
      <c r="Q67" s="71">
        <f t="shared" si="17"/>
        <v>0</v>
      </c>
    </row>
    <row r="69" spans="1:17" ht="12.75" x14ac:dyDescent="0.25">
      <c r="A69" s="266" t="s">
        <v>133</v>
      </c>
      <c r="B69" s="197"/>
      <c r="C69" s="197"/>
      <c r="D69" s="197"/>
      <c r="E69" s="197"/>
      <c r="F69" s="197"/>
      <c r="G69" s="197"/>
      <c r="H69" s="197"/>
      <c r="I69" s="197"/>
      <c r="J69" s="197"/>
      <c r="K69" s="197"/>
      <c r="L69" s="197"/>
      <c r="M69" s="197"/>
      <c r="N69" s="197"/>
      <c r="O69" s="197"/>
      <c r="P69" s="197"/>
      <c r="Q69" s="197"/>
    </row>
    <row r="71" spans="1:17" x14ac:dyDescent="0.25">
      <c r="A71" s="78" t="s">
        <v>6</v>
      </c>
      <c r="B71" s="230">
        <f>IF(B$5=0,0,B$5/MAE_fec!B$5)</f>
        <v>1.5118373749185563</v>
      </c>
      <c r="C71" s="230">
        <f>IF(C$5=0,0,C$5/MAE_fec!C$5)</f>
        <v>1.1285582153428082</v>
      </c>
      <c r="D71" s="230">
        <f>IF(D$5=0,0,D$5/MAE_fec!D$5)</f>
        <v>1.9081633472004262</v>
      </c>
      <c r="E71" s="230">
        <f>IF(E$5=0,0,E$5/MAE_fec!E$5)</f>
        <v>1.6001861078543844</v>
      </c>
      <c r="F71" s="230">
        <f>IF(F$5=0,0,F$5/MAE_fec!F$5)</f>
        <v>1.1527656963919326</v>
      </c>
      <c r="G71" s="230">
        <f>IF(G$5=0,0,G$5/MAE_fec!G$5)</f>
        <v>1.2823497188030109</v>
      </c>
      <c r="H71" s="230">
        <f>IF(H$5=0,0,H$5/MAE_fec!H$5)</f>
        <v>1.1905263501633958</v>
      </c>
      <c r="I71" s="230">
        <f>IF(I$5=0,0,I$5/MAE_fec!I$5)</f>
        <v>1.0316993649116153</v>
      </c>
      <c r="J71" s="230">
        <f>IF(J$5=0,0,J$5/MAE_fec!J$5)</f>
        <v>0.92855430696811836</v>
      </c>
      <c r="K71" s="230">
        <f>IF(K$5=0,0,K$5/MAE_fec!K$5)</f>
        <v>0.94968679803815403</v>
      </c>
      <c r="L71" s="230">
        <f>IF(L$5=0,0,L$5/MAE_fec!L$5)</f>
        <v>1.0238068746403886</v>
      </c>
      <c r="M71" s="230">
        <f>IF(M$5=0,0,M$5/MAE_fec!M$5)</f>
        <v>1.0396184729555078</v>
      </c>
      <c r="N71" s="230">
        <f>IF(N$5=0,0,N$5/MAE_fec!N$5)</f>
        <v>1.0136549808400246</v>
      </c>
      <c r="O71" s="230">
        <f>IF(O$5=0,0,O$5/MAE_fec!O$5)</f>
        <v>1.0459752005523035</v>
      </c>
      <c r="P71" s="230">
        <f>IF(P$5=0,0,P$5/MAE_fec!P$5)</f>
        <v>1.0171048855778611</v>
      </c>
      <c r="Q71" s="230">
        <f>IF(Q$5=0,0,Q$5/MAE_fec!Q$5)</f>
        <v>1.0298100568385706</v>
      </c>
    </row>
    <row r="72" spans="1:17" x14ac:dyDescent="0.25">
      <c r="A72" s="132" t="s">
        <v>83</v>
      </c>
      <c r="B72" s="275">
        <f>IF(B$6=0,0,B$6/MAE_fec!B$6)</f>
        <v>0</v>
      </c>
      <c r="C72" s="275">
        <f>IF(C$6=0,0,C$6/MAE_fec!C$6)</f>
        <v>0</v>
      </c>
      <c r="D72" s="275">
        <f>IF(D$6=0,0,D$6/MAE_fec!D$6)</f>
        <v>0</v>
      </c>
      <c r="E72" s="275">
        <f>IF(E$6=0,0,E$6/MAE_fec!E$6)</f>
        <v>0</v>
      </c>
      <c r="F72" s="275">
        <f>IF(F$6=0,0,F$6/MAE_fec!F$6)</f>
        <v>0</v>
      </c>
      <c r="G72" s="275">
        <f>IF(G$6=0,0,G$6/MAE_fec!G$6)</f>
        <v>0</v>
      </c>
      <c r="H72" s="275">
        <f>IF(H$6=0,0,H$6/MAE_fec!H$6)</f>
        <v>0</v>
      </c>
      <c r="I72" s="275">
        <f>IF(I$6=0,0,I$6/MAE_fec!I$6)</f>
        <v>0</v>
      </c>
      <c r="J72" s="275">
        <f>IF(J$6=0,0,J$6/MAE_fec!J$6)</f>
        <v>0</v>
      </c>
      <c r="K72" s="275">
        <f>IF(K$6=0,0,K$6/MAE_fec!K$6)</f>
        <v>0</v>
      </c>
      <c r="L72" s="275">
        <f>IF(L$6=0,0,L$6/MAE_fec!L$6)</f>
        <v>0</v>
      </c>
      <c r="M72" s="275">
        <f>IF(M$6=0,0,M$6/MAE_fec!M$6)</f>
        <v>0</v>
      </c>
      <c r="N72" s="275">
        <f>IF(N$6=0,0,N$6/MAE_fec!N$6)</f>
        <v>0</v>
      </c>
      <c r="O72" s="275">
        <f>IF(O$6=0,0,O$6/MAE_fec!O$6)</f>
        <v>0</v>
      </c>
      <c r="P72" s="275">
        <f>IF(P$6=0,0,P$6/MAE_fec!P$6)</f>
        <v>0</v>
      </c>
      <c r="Q72" s="275">
        <f>IF(Q$6=0,0,Q$6/MAE_fec!Q$6)</f>
        <v>0</v>
      </c>
    </row>
    <row r="73" spans="1:17" x14ac:dyDescent="0.25">
      <c r="A73" s="76" t="s">
        <v>82</v>
      </c>
      <c r="B73" s="274">
        <f>IF(B$7=0,0,B$7/MAE_fec!B$7)</f>
        <v>0</v>
      </c>
      <c r="C73" s="274">
        <f>IF(C$7=0,0,C$7/MAE_fec!C$7)</f>
        <v>0</v>
      </c>
      <c r="D73" s="274">
        <f>IF(D$7=0,0,D$7/MAE_fec!D$7)</f>
        <v>0</v>
      </c>
      <c r="E73" s="274">
        <f>IF(E$7=0,0,E$7/MAE_fec!E$7)</f>
        <v>0</v>
      </c>
      <c r="F73" s="274">
        <f>IF(F$7=0,0,F$7/MAE_fec!F$7)</f>
        <v>0</v>
      </c>
      <c r="G73" s="274">
        <f>IF(G$7=0,0,G$7/MAE_fec!G$7)</f>
        <v>0</v>
      </c>
      <c r="H73" s="274">
        <f>IF(H$7=0,0,H$7/MAE_fec!H$7)</f>
        <v>0</v>
      </c>
      <c r="I73" s="274">
        <f>IF(I$7=0,0,I$7/MAE_fec!I$7)</f>
        <v>0</v>
      </c>
      <c r="J73" s="274">
        <f>IF(J$7=0,0,J$7/MAE_fec!J$7)</f>
        <v>0</v>
      </c>
      <c r="K73" s="274">
        <f>IF(K$7=0,0,K$7/MAE_fec!K$7)</f>
        <v>0</v>
      </c>
      <c r="L73" s="274">
        <f>IF(L$7=0,0,L$7/MAE_fec!L$7)</f>
        <v>0</v>
      </c>
      <c r="M73" s="274">
        <f>IF(M$7=0,0,M$7/MAE_fec!M$7)</f>
        <v>0</v>
      </c>
      <c r="N73" s="274">
        <f>IF(N$7=0,0,N$7/MAE_fec!N$7)</f>
        <v>0</v>
      </c>
      <c r="O73" s="274">
        <f>IF(O$7=0,0,O$7/MAE_fec!O$7)</f>
        <v>0</v>
      </c>
      <c r="P73" s="274">
        <f>IF(P$7=0,0,P$7/MAE_fec!P$7)</f>
        <v>0</v>
      </c>
      <c r="Q73" s="274">
        <f>IF(Q$7=0,0,Q$7/MAE_fec!Q$7)</f>
        <v>0</v>
      </c>
    </row>
    <row r="74" spans="1:17" x14ac:dyDescent="0.25">
      <c r="A74" s="76" t="s">
        <v>81</v>
      </c>
      <c r="B74" s="274">
        <f>IF(B$8=0,0,B$8/MAE_fec!B$8)</f>
        <v>0</v>
      </c>
      <c r="C74" s="274">
        <f>IF(C$8=0,0,C$8/MAE_fec!C$8)</f>
        <v>0</v>
      </c>
      <c r="D74" s="274">
        <f>IF(D$8=0,0,D$8/MAE_fec!D$8)</f>
        <v>0</v>
      </c>
      <c r="E74" s="274">
        <f>IF(E$8=0,0,E$8/MAE_fec!E$8)</f>
        <v>0</v>
      </c>
      <c r="F74" s="274">
        <f>IF(F$8=0,0,F$8/MAE_fec!F$8)</f>
        <v>0</v>
      </c>
      <c r="G74" s="274">
        <f>IF(G$8=0,0,G$8/MAE_fec!G$8)</f>
        <v>0</v>
      </c>
      <c r="H74" s="274">
        <f>IF(H$8=0,0,H$8/MAE_fec!H$8)</f>
        <v>0</v>
      </c>
      <c r="I74" s="274">
        <f>IF(I$8=0,0,I$8/MAE_fec!I$8)</f>
        <v>0</v>
      </c>
      <c r="J74" s="274">
        <f>IF(J$8=0,0,J$8/MAE_fec!J$8)</f>
        <v>0</v>
      </c>
      <c r="K74" s="274">
        <f>IF(K$8=0,0,K$8/MAE_fec!K$8)</f>
        <v>0</v>
      </c>
      <c r="L74" s="274">
        <f>IF(L$8=0,0,L$8/MAE_fec!L$8)</f>
        <v>0</v>
      </c>
      <c r="M74" s="274">
        <f>IF(M$8=0,0,M$8/MAE_fec!M$8)</f>
        <v>0</v>
      </c>
      <c r="N74" s="274">
        <f>IF(N$8=0,0,N$8/MAE_fec!N$8)</f>
        <v>0</v>
      </c>
      <c r="O74" s="274">
        <f>IF(O$8=0,0,O$8/MAE_fec!O$8)</f>
        <v>0</v>
      </c>
      <c r="P74" s="274">
        <f>IF(P$8=0,0,P$8/MAE_fec!P$8)</f>
        <v>0</v>
      </c>
      <c r="Q74" s="274">
        <f>IF(Q$8=0,0,Q$8/MAE_fec!Q$8)</f>
        <v>0</v>
      </c>
    </row>
    <row r="75" spans="1:17" x14ac:dyDescent="0.25">
      <c r="A75" s="76" t="s">
        <v>80</v>
      </c>
      <c r="B75" s="274">
        <f>IF(B$9=0,0,B$9/MAE_fec!B$9)</f>
        <v>0</v>
      </c>
      <c r="C75" s="274">
        <f>IF(C$9=0,0,C$9/MAE_fec!C$9)</f>
        <v>0</v>
      </c>
      <c r="D75" s="274">
        <f>IF(D$9=0,0,D$9/MAE_fec!D$9)</f>
        <v>0</v>
      </c>
      <c r="E75" s="274">
        <f>IF(E$9=0,0,E$9/MAE_fec!E$9)</f>
        <v>0</v>
      </c>
      <c r="F75" s="274">
        <f>IF(F$9=0,0,F$9/MAE_fec!F$9)</f>
        <v>0</v>
      </c>
      <c r="G75" s="274">
        <f>IF(G$9=0,0,G$9/MAE_fec!G$9)</f>
        <v>0</v>
      </c>
      <c r="H75" s="274">
        <f>IF(H$9=0,0,H$9/MAE_fec!H$9)</f>
        <v>0</v>
      </c>
      <c r="I75" s="274">
        <f>IF(I$9=0,0,I$9/MAE_fec!I$9)</f>
        <v>0</v>
      </c>
      <c r="J75" s="274">
        <f>IF(J$9=0,0,J$9/MAE_fec!J$9)</f>
        <v>0</v>
      </c>
      <c r="K75" s="274">
        <f>IF(K$9=0,0,K$9/MAE_fec!K$9)</f>
        <v>0</v>
      </c>
      <c r="L75" s="274">
        <f>IF(L$9=0,0,L$9/MAE_fec!L$9)</f>
        <v>0</v>
      </c>
      <c r="M75" s="274">
        <f>IF(M$9=0,0,M$9/MAE_fec!M$9)</f>
        <v>0</v>
      </c>
      <c r="N75" s="274">
        <f>IF(N$9=0,0,N$9/MAE_fec!N$9)</f>
        <v>0</v>
      </c>
      <c r="O75" s="274">
        <f>IF(O$9=0,0,O$9/MAE_fec!O$9)</f>
        <v>0</v>
      </c>
      <c r="P75" s="274">
        <f>IF(P$9=0,0,P$9/MAE_fec!P$9)</f>
        <v>0</v>
      </c>
      <c r="Q75" s="274">
        <f>IF(Q$9=0,0,Q$9/MAE_fec!Q$9)</f>
        <v>0</v>
      </c>
    </row>
    <row r="76" spans="1:17" x14ac:dyDescent="0.25">
      <c r="A76" s="129" t="s">
        <v>79</v>
      </c>
      <c r="B76" s="273">
        <f>IF(B$10=0,0,B$10/MAE_fec!B$10)</f>
        <v>1.3251222</v>
      </c>
      <c r="C76" s="273">
        <f>IF(C$10=0,0,C$10/MAE_fec!C$10)</f>
        <v>1.3251222000000002</v>
      </c>
      <c r="D76" s="273">
        <f>IF(D$10=0,0,D$10/MAE_fec!D$10)</f>
        <v>1.3251222000000002</v>
      </c>
      <c r="E76" s="273">
        <f>IF(E$10=0,0,E$10/MAE_fec!E$10)</f>
        <v>1.3251222</v>
      </c>
      <c r="F76" s="273">
        <f>IF(F$10=0,0,F$10/MAE_fec!F$10)</f>
        <v>1.3251222000000005</v>
      </c>
      <c r="G76" s="273">
        <f>IF(G$10=0,0,G$10/MAE_fec!G$10)</f>
        <v>1.3251222000000002</v>
      </c>
      <c r="H76" s="273">
        <f>IF(H$10=0,0,H$10/MAE_fec!H$10)</f>
        <v>0.70463844000000009</v>
      </c>
      <c r="I76" s="273">
        <f>IF(I$10=0,0,I$10/MAE_fec!I$10)</f>
        <v>1.3251221999999998</v>
      </c>
      <c r="J76" s="273">
        <f>IF(J$10=0,0,J$10/MAE_fec!J$10)</f>
        <v>0.70463844000000009</v>
      </c>
      <c r="K76" s="273">
        <f>IF(K$10=0,0,K$10/MAE_fec!K$10)</f>
        <v>1.3251222</v>
      </c>
      <c r="L76" s="273">
        <f>IF(L$10=0,0,L$10/MAE_fec!L$10)</f>
        <v>1.3251222</v>
      </c>
      <c r="M76" s="273">
        <f>IF(M$10=0,0,M$10/MAE_fec!M$10)</f>
        <v>1.3251222000000002</v>
      </c>
      <c r="N76" s="273">
        <f>IF(N$10=0,0,N$10/MAE_fec!N$10)</f>
        <v>1.3251222000000005</v>
      </c>
      <c r="O76" s="273">
        <f>IF(O$10=0,0,O$10/MAE_fec!O$10)</f>
        <v>1.3251221999999998</v>
      </c>
      <c r="P76" s="273">
        <f>IF(P$10=0,0,P$10/MAE_fec!P$10)</f>
        <v>1.3251222</v>
      </c>
      <c r="Q76" s="273">
        <f>IF(Q$10=0,0,Q$10/MAE_fec!Q$10)</f>
        <v>1.3251222</v>
      </c>
    </row>
    <row r="77" spans="1:17" x14ac:dyDescent="0.25">
      <c r="A77" s="127" t="s">
        <v>295</v>
      </c>
      <c r="B77" s="296">
        <f>IF(B$15=0,0,B$15/MAE_fec!B$15)</f>
        <v>2.750974268820046</v>
      </c>
      <c r="C77" s="296">
        <f>IF(C$15=0,0,C$15/MAE_fec!C$15)</f>
        <v>2.6392689887499103</v>
      </c>
      <c r="D77" s="296">
        <f>IF(D$15=0,0,D$15/MAE_fec!D$15)</f>
        <v>2.3543298987937482</v>
      </c>
      <c r="E77" s="296">
        <f>IF(E$15=0,0,E$15/MAE_fec!E$15)</f>
        <v>2.3735004331516811</v>
      </c>
      <c r="F77" s="296">
        <f>IF(F$15=0,0,F$15/MAE_fec!F$15)</f>
        <v>2.4615671139571766</v>
      </c>
      <c r="G77" s="296">
        <f>IF(G$15=0,0,G$15/MAE_fec!G$15)</f>
        <v>2.394773210764416</v>
      </c>
      <c r="H77" s="296">
        <f>IF(H$15=0,0,H$15/MAE_fec!H$15)</f>
        <v>2.3536481190693603</v>
      </c>
      <c r="I77" s="296">
        <f>IF(I$15=0,0,I$15/MAE_fec!I$15)</f>
        <v>2.3624758485066488</v>
      </c>
      <c r="J77" s="296">
        <f>IF(J$15=0,0,J$15/MAE_fec!J$15)</f>
        <v>2.3539567669359736</v>
      </c>
      <c r="K77" s="296">
        <f>IF(K$15=0,0,K$15/MAE_fec!K$15)</f>
        <v>2.3695254441035867</v>
      </c>
      <c r="L77" s="296">
        <f>IF(L$15=0,0,L$15/MAE_fec!L$15)</f>
        <v>2.3585527305213838</v>
      </c>
      <c r="M77" s="296">
        <f>IF(M$15=0,0,M$15/MAE_fec!M$15)</f>
        <v>2.363382951884093</v>
      </c>
      <c r="N77" s="296">
        <f>IF(N$15=0,0,N$15/MAE_fec!N$15)</f>
        <v>2.3690404763193449</v>
      </c>
      <c r="O77" s="296">
        <f>IF(O$15=0,0,O$15/MAE_fec!O$15)</f>
        <v>2.3670937301348522</v>
      </c>
      <c r="P77" s="296">
        <f>IF(P$15=0,0,P$15/MAE_fec!P$15)</f>
        <v>2.3617008052588568</v>
      </c>
      <c r="Q77" s="296">
        <f>IF(Q$15=0,0,Q$15/MAE_fec!Q$15)</f>
        <v>2.3607410799745985</v>
      </c>
    </row>
    <row r="78" spans="1:17" x14ac:dyDescent="0.25">
      <c r="A78" s="127" t="s">
        <v>294</v>
      </c>
      <c r="B78" s="296">
        <f>IF(B$23=0,0,B$23/MAE_fec!B$23)</f>
        <v>1.7615961000000002</v>
      </c>
      <c r="C78" s="296">
        <f>IF(C$23=0,0,C$23/MAE_fec!C$23)</f>
        <v>1.7615961</v>
      </c>
      <c r="D78" s="296">
        <f>IF(D$23=0,0,D$23/MAE_fec!D$23)</f>
        <v>1.7615961000000004</v>
      </c>
      <c r="E78" s="296">
        <f>IF(E$23=0,0,E$23/MAE_fec!E$23)</f>
        <v>1.7615961000000002</v>
      </c>
      <c r="F78" s="296">
        <f>IF(F$23=0,0,F$23/MAE_fec!F$23)</f>
        <v>1.7615961000000002</v>
      </c>
      <c r="G78" s="296">
        <f>IF(G$23=0,0,G$23/MAE_fec!G$23)</f>
        <v>1.7615961000000004</v>
      </c>
      <c r="H78" s="296">
        <f>IF(H$23=0,0,H$23/MAE_fec!H$23)</f>
        <v>1.7615961000000004</v>
      </c>
      <c r="I78" s="296">
        <f>IF(I$23=0,0,I$23/MAE_fec!I$23)</f>
        <v>1.7615961000000002</v>
      </c>
      <c r="J78" s="296">
        <f>IF(J$23=0,0,J$23/MAE_fec!J$23)</f>
        <v>1.7615961000000002</v>
      </c>
      <c r="K78" s="296">
        <f>IF(K$23=0,0,K$23/MAE_fec!K$23)</f>
        <v>1.7615961000000004</v>
      </c>
      <c r="L78" s="296">
        <f>IF(L$23=0,0,L$23/MAE_fec!L$23)</f>
        <v>1.7615961000000002</v>
      </c>
      <c r="M78" s="296">
        <f>IF(M$23=0,0,M$23/MAE_fec!M$23)</f>
        <v>1.7615961000000004</v>
      </c>
      <c r="N78" s="296">
        <f>IF(N$23=0,0,N$23/MAE_fec!N$23)</f>
        <v>1.7615961000000002</v>
      </c>
      <c r="O78" s="296">
        <f>IF(O$23=0,0,O$23/MAE_fec!O$23)</f>
        <v>1.7615961</v>
      </c>
      <c r="P78" s="296">
        <f>IF(P$23=0,0,P$23/MAE_fec!P$23)</f>
        <v>1.7615961000000002</v>
      </c>
      <c r="Q78" s="296">
        <f>IF(Q$23=0,0,Q$23/MAE_fec!Q$23)</f>
        <v>1.7615961000000004</v>
      </c>
    </row>
    <row r="79" spans="1:17" x14ac:dyDescent="0.25">
      <c r="A79" s="127" t="s">
        <v>293</v>
      </c>
      <c r="B79" s="296">
        <f>IF(B$26=0,0,B$26/MAE_fec!B$26)</f>
        <v>2.6116419787310501</v>
      </c>
      <c r="C79" s="296">
        <f>IF(C$26=0,0,C$26/MAE_fec!C$26)</f>
        <v>1.3166967669727969</v>
      </c>
      <c r="D79" s="296">
        <f>IF(D$26=0,0,D$26/MAE_fec!D$26)</f>
        <v>2.3289979978084645</v>
      </c>
      <c r="E79" s="296">
        <f>IF(E$26=0,0,E$26/MAE_fec!E$26)</f>
        <v>2.3479622628247721</v>
      </c>
      <c r="F79" s="296">
        <f>IF(F$26=0,0,F$26/MAE_fec!F$26)</f>
        <v>1.5289304496826579</v>
      </c>
      <c r="G79" s="296">
        <f>IF(G$26=0,0,G$26/MAE_fec!G$26)</f>
        <v>1.9877941415303788</v>
      </c>
      <c r="H79" s="296">
        <f>IF(H$26=0,0,H$26/MAE_fec!H$26)</f>
        <v>1.6857632871564452</v>
      </c>
      <c r="I79" s="296">
        <f>IF(I$26=0,0,I$26/MAE_fec!I$26)</f>
        <v>1.1795907555880663</v>
      </c>
      <c r="J79" s="296">
        <f>IF(J$26=0,0,J$26/MAE_fec!J$26)</f>
        <v>0.8049938637859364</v>
      </c>
      <c r="K79" s="296">
        <f>IF(K$26=0,0,K$26/MAE_fec!K$26)</f>
        <v>0.83203187868457162</v>
      </c>
      <c r="L79" s="296">
        <f>IF(L$26=0,0,L$26/MAE_fec!L$26)</f>
        <v>1.1833223762070308</v>
      </c>
      <c r="M79" s="296">
        <f>IF(M$26=0,0,M$26/MAE_fec!M$26)</f>
        <v>1.1957419038520354</v>
      </c>
      <c r="N79" s="296">
        <f>IF(N$26=0,0,N$26/MAE_fec!N$26)</f>
        <v>1.0617705514332718</v>
      </c>
      <c r="O79" s="296">
        <f>IF(O$26=0,0,O$26/MAE_fec!O$26)</f>
        <v>1.2074232309651007</v>
      </c>
      <c r="P79" s="296">
        <f>IF(P$26=0,0,P$26/MAE_fec!P$26)</f>
        <v>1.0847762497550735</v>
      </c>
      <c r="Q79" s="296">
        <f>IF(Q$26=0,0,Q$26/MAE_fec!Q$26)</f>
        <v>1.1359736282500259</v>
      </c>
    </row>
    <row r="80" spans="1:17" x14ac:dyDescent="0.25">
      <c r="A80" s="127" t="s">
        <v>292</v>
      </c>
      <c r="B80" s="296">
        <f>IF(B$34=0,0,B$34/MAE_fec!B$34)</f>
        <v>0.44556990262899016</v>
      </c>
      <c r="C80" s="296">
        <f>IF(C$34=0,0,C$34/MAE_fec!C$34)</f>
        <v>1.3064651507955785</v>
      </c>
      <c r="D80" s="296">
        <f>IF(D$34=0,0,D$34/MAE_fec!D$34)</f>
        <v>3.0834198102615646</v>
      </c>
      <c r="E80" s="296">
        <f>IF(E$34=0,0,E$34/MAE_fec!E$34)</f>
        <v>2.4657809598260525</v>
      </c>
      <c r="F80" s="296">
        <f>IF(F$34=0,0,F$34/MAE_fec!F$34)</f>
        <v>0.57120071481811963</v>
      </c>
      <c r="G80" s="296">
        <f>IF(G$34=0,0,G$34/MAE_fec!G$34)</f>
        <v>0.82849239697817678</v>
      </c>
      <c r="H80" s="296">
        <f>IF(H$34=0,0,H$34/MAE_fec!H$34)</f>
        <v>1.0225953018044911</v>
      </c>
      <c r="I80" s="296">
        <f>IF(I$34=0,0,I$34/MAE_fec!I$34)</f>
        <v>0.48610572369948979</v>
      </c>
      <c r="J80" s="296">
        <f>IF(J$34=0,0,J$34/MAE_fec!J$34)</f>
        <v>0.90844174134511113</v>
      </c>
      <c r="K80" s="296">
        <f>IF(K$34=0,0,K$34/MAE_fec!K$34)</f>
        <v>0.87715896418290773</v>
      </c>
      <c r="L80" s="296">
        <f>IF(L$34=0,0,L$34/MAE_fec!L$34)</f>
        <v>0.38797065840883216</v>
      </c>
      <c r="M80" s="296">
        <f>IF(M$34=0,0,M$34/MAE_fec!M$34)</f>
        <v>0.54725159172075388</v>
      </c>
      <c r="N80" s="296">
        <f>IF(N$34=0,0,N$34/MAE_fec!N$34)</f>
        <v>0.88223998293183992</v>
      </c>
      <c r="O80" s="296">
        <f>IF(O$34=0,0,O$34/MAE_fec!O$34)</f>
        <v>0.80838397112012372</v>
      </c>
      <c r="P80" s="296">
        <f>IF(P$34=0,0,P$34/MAE_fec!P$34)</f>
        <v>1.2901825573418479</v>
      </c>
      <c r="Q80" s="296">
        <f>IF(Q$34=0,0,Q$34/MAE_fec!Q$34)</f>
        <v>1.0532273390019249</v>
      </c>
    </row>
    <row r="81" spans="1:17" x14ac:dyDescent="0.25">
      <c r="A81" s="127" t="s">
        <v>291</v>
      </c>
      <c r="B81" s="296">
        <f>IF(B$45=0,0,B$45/MAE_fec!B$45)</f>
        <v>0</v>
      </c>
      <c r="C81" s="296">
        <f>IF(C$45=0,0,C$45/MAE_fec!C$45)</f>
        <v>0</v>
      </c>
      <c r="D81" s="296">
        <f>IF(D$45=0,0,D$45/MAE_fec!D$45)</f>
        <v>0</v>
      </c>
      <c r="E81" s="296">
        <f>IF(E$45=0,0,E$45/MAE_fec!E$45)</f>
        <v>0</v>
      </c>
      <c r="F81" s="296">
        <f>IF(F$45=0,0,F$45/MAE_fec!F$45)</f>
        <v>0</v>
      </c>
      <c r="G81" s="296">
        <f>IF(G$45=0,0,G$45/MAE_fec!G$45)</f>
        <v>0</v>
      </c>
      <c r="H81" s="296">
        <f>IF(H$45=0,0,H$45/MAE_fec!H$45)</f>
        <v>0</v>
      </c>
      <c r="I81" s="296">
        <f>IF(I$45=0,0,I$45/MAE_fec!I$45)</f>
        <v>0</v>
      </c>
      <c r="J81" s="296">
        <f>IF(J$45=0,0,J$45/MAE_fec!J$45)</f>
        <v>0</v>
      </c>
      <c r="K81" s="296">
        <f>IF(K$45=0,0,K$45/MAE_fec!K$45)</f>
        <v>0</v>
      </c>
      <c r="L81" s="296">
        <f>IF(L$45=0,0,L$45/MAE_fec!L$45)</f>
        <v>0</v>
      </c>
      <c r="M81" s="296">
        <f>IF(M$45=0,0,M$45/MAE_fec!M$45)</f>
        <v>0</v>
      </c>
      <c r="N81" s="296">
        <f>IF(N$45=0,0,N$45/MAE_fec!N$45)</f>
        <v>0</v>
      </c>
      <c r="O81" s="296">
        <f>IF(O$45=0,0,O$45/MAE_fec!O$45)</f>
        <v>0</v>
      </c>
      <c r="P81" s="296">
        <f>IF(P$45=0,0,P$45/MAE_fec!P$45)</f>
        <v>0</v>
      </c>
      <c r="Q81" s="296">
        <f>IF(Q$45=0,0,Q$45/MAE_fec!Q$45)</f>
        <v>0</v>
      </c>
    </row>
    <row r="82" spans="1:17" x14ac:dyDescent="0.25">
      <c r="A82" s="72" t="s">
        <v>290</v>
      </c>
      <c r="B82" s="295">
        <f>IF(B$46=0,0,B$46/MAE_fec!B$46)</f>
        <v>0</v>
      </c>
      <c r="C82" s="295">
        <f>IF(C$46=0,0,C$46/MAE_fec!C$46)</f>
        <v>0</v>
      </c>
      <c r="D82" s="295">
        <f>IF(D$46=0,0,D$46/MAE_fec!D$46)</f>
        <v>0</v>
      </c>
      <c r="E82" s="295">
        <f>IF(E$46=0,0,E$46/MAE_fec!E$46)</f>
        <v>0</v>
      </c>
      <c r="F82" s="295">
        <f>IF(F$46=0,0,F$46/MAE_fec!F$46)</f>
        <v>0</v>
      </c>
      <c r="G82" s="295">
        <f>IF(G$46=0,0,G$46/MAE_fec!G$46)</f>
        <v>0</v>
      </c>
      <c r="H82" s="295">
        <f>IF(H$46=0,0,H$46/MAE_fec!H$46)</f>
        <v>0</v>
      </c>
      <c r="I82" s="295">
        <f>IF(I$46=0,0,I$46/MAE_fec!I$46)</f>
        <v>0</v>
      </c>
      <c r="J82" s="295">
        <f>IF(J$46=0,0,J$46/MAE_fec!J$46)</f>
        <v>0</v>
      </c>
      <c r="K82" s="295">
        <f>IF(K$46=0,0,K$46/MAE_fec!K$46)</f>
        <v>0</v>
      </c>
      <c r="L82" s="295">
        <f>IF(L$46=0,0,L$46/MAE_fec!L$46)</f>
        <v>0</v>
      </c>
      <c r="M82" s="295">
        <f>IF(M$46=0,0,M$46/MAE_fec!M$46)</f>
        <v>0</v>
      </c>
      <c r="N82" s="295">
        <f>IF(N$46=0,0,N$46/MAE_fec!N$46)</f>
        <v>0</v>
      </c>
      <c r="O82" s="295">
        <f>IF(O$46=0,0,O$46/MAE_fec!O$46)</f>
        <v>0</v>
      </c>
      <c r="P82" s="295">
        <f>IF(P$46=0,0,P$46/MAE_fec!P$46)</f>
        <v>0</v>
      </c>
      <c r="Q82" s="295">
        <f>IF(Q$46=0,0,Q$46/MAE_fec!Q$46)</f>
        <v>0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6" tint="-0.249977111117893"/>
    <pageSetUpPr fitToPage="1"/>
  </sheetPr>
  <dimension ref="A1:Q37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17" width="9.7109375" style="14" customWidth="1"/>
    <col min="18" max="16384" width="9.140625" style="13"/>
  </cols>
  <sheetData>
    <row r="1" spans="1:17" ht="12.75" x14ac:dyDescent="0.25">
      <c r="A1" s="12" t="s">
        <v>387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3" spans="1:17" x14ac:dyDescent="0.25">
      <c r="A3" s="31" t="s">
        <v>78</v>
      </c>
      <c r="B3" s="46">
        <v>766.48470997110098</v>
      </c>
      <c r="C3" s="46">
        <v>674.77492284373341</v>
      </c>
      <c r="D3" s="46">
        <v>660.2860894202197</v>
      </c>
      <c r="E3" s="46">
        <v>659.49992036948561</v>
      </c>
      <c r="F3" s="46">
        <v>647.19250756336578</v>
      </c>
      <c r="G3" s="46">
        <v>690.04909493954926</v>
      </c>
      <c r="H3" s="46">
        <v>660.70541480377551</v>
      </c>
      <c r="I3" s="46">
        <v>698.21496044059211</v>
      </c>
      <c r="J3" s="46">
        <v>511.13996578659908</v>
      </c>
      <c r="K3" s="46">
        <v>424.34534456078296</v>
      </c>
      <c r="L3" s="46">
        <v>655.20000000000005</v>
      </c>
      <c r="M3" s="46">
        <v>529.87554314700856</v>
      </c>
      <c r="N3" s="46">
        <v>536.25311690453793</v>
      </c>
      <c r="O3" s="46">
        <v>538.54765857236612</v>
      </c>
      <c r="P3" s="46">
        <v>608.34882280049567</v>
      </c>
      <c r="Q3" s="46">
        <v>584.6126989360979</v>
      </c>
    </row>
    <row r="5" spans="1:17" x14ac:dyDescent="0.25">
      <c r="A5" s="31" t="s">
        <v>257</v>
      </c>
      <c r="B5" s="46">
        <v>1086.6560248779015</v>
      </c>
      <c r="C5" s="46">
        <v>738.72367438032427</v>
      </c>
      <c r="D5" s="46">
        <v>826.1825845663293</v>
      </c>
      <c r="E5" s="46">
        <v>831.14937174697877</v>
      </c>
      <c r="F5" s="46">
        <v>938.79614659477227</v>
      </c>
      <c r="G5" s="46">
        <v>805.03856806584145</v>
      </c>
      <c r="H5" s="46">
        <v>590.76005649255126</v>
      </c>
      <c r="I5" s="46">
        <v>532.84857978704656</v>
      </c>
      <c r="J5" s="46">
        <v>483.52462989674342</v>
      </c>
      <c r="K5" s="46">
        <v>394.00985466014083</v>
      </c>
      <c r="L5" s="46">
        <v>522.88812939683169</v>
      </c>
      <c r="M5" s="46">
        <v>659.55868454528002</v>
      </c>
      <c r="N5" s="46">
        <v>474.02791067748569</v>
      </c>
      <c r="O5" s="46">
        <v>393.87699669614096</v>
      </c>
      <c r="P5" s="46">
        <v>509.23016076558537</v>
      </c>
      <c r="Q5" s="46">
        <v>390.90427839734144</v>
      </c>
    </row>
    <row r="6" spans="1:17" x14ac:dyDescent="0.25">
      <c r="A6" s="294" t="s">
        <v>256</v>
      </c>
      <c r="B6" s="293">
        <v>1358.3200310973768</v>
      </c>
      <c r="C6" s="293">
        <v>1318.3338084820139</v>
      </c>
      <c r="D6" s="293">
        <v>1319.2575427881425</v>
      </c>
      <c r="E6" s="293">
        <v>1278.322660292348</v>
      </c>
      <c r="F6" s="293">
        <v>1180.300094122623</v>
      </c>
      <c r="G6" s="293">
        <v>984.95744763375194</v>
      </c>
      <c r="H6" s="293">
        <v>862.55237460861588</v>
      </c>
      <c r="I6" s="293">
        <v>799.15307768336186</v>
      </c>
      <c r="J6" s="293">
        <v>691.03057979060816</v>
      </c>
      <c r="K6" s="293">
        <v>636.80572841352341</v>
      </c>
      <c r="L6" s="293">
        <v>589.93573735815505</v>
      </c>
      <c r="M6" s="293">
        <v>696.02434238966407</v>
      </c>
      <c r="N6" s="293">
        <v>645.07451419634538</v>
      </c>
      <c r="O6" s="293">
        <v>568.20764767167816</v>
      </c>
      <c r="P6" s="293">
        <v>540.87802330989405</v>
      </c>
      <c r="Q6" s="293">
        <v>491.57396029146025</v>
      </c>
    </row>
    <row r="7" spans="1:17" x14ac:dyDescent="0.25">
      <c r="A7" s="292" t="s">
        <v>255</v>
      </c>
      <c r="B7" s="291"/>
      <c r="C7" s="291">
        <v>0</v>
      </c>
      <c r="D7" s="291">
        <v>0.9237343061286083</v>
      </c>
      <c r="E7" s="291">
        <v>0</v>
      </c>
      <c r="F7" s="291">
        <v>0</v>
      </c>
      <c r="G7" s="291">
        <v>0</v>
      </c>
      <c r="H7" s="291">
        <v>0</v>
      </c>
      <c r="I7" s="291">
        <v>0</v>
      </c>
      <c r="J7" s="291">
        <v>0</v>
      </c>
      <c r="K7" s="291">
        <v>0</v>
      </c>
      <c r="L7" s="291">
        <v>59.457797711347332</v>
      </c>
      <c r="M7" s="291">
        <v>175.14564467119058</v>
      </c>
      <c r="N7" s="291">
        <v>0</v>
      </c>
      <c r="O7" s="291">
        <v>0</v>
      </c>
      <c r="P7" s="291">
        <v>0</v>
      </c>
      <c r="Q7" s="291">
        <v>0</v>
      </c>
    </row>
    <row r="8" spans="1:17" x14ac:dyDescent="0.25">
      <c r="A8" s="290" t="s">
        <v>254</v>
      </c>
      <c r="B8" s="289"/>
      <c r="C8" s="289">
        <f>B6+C7-C6</f>
        <v>39.986222615362976</v>
      </c>
      <c r="D8" s="289">
        <f t="shared" ref="D8:Q8" si="0">C6+D7-D6</f>
        <v>0</v>
      </c>
      <c r="E8" s="289">
        <f t="shared" si="0"/>
        <v>40.934882495794454</v>
      </c>
      <c r="F8" s="289">
        <f t="shared" si="0"/>
        <v>98.022566169724996</v>
      </c>
      <c r="G8" s="289">
        <f t="shared" si="0"/>
        <v>195.34264648887108</v>
      </c>
      <c r="H8" s="289">
        <f t="shared" si="0"/>
        <v>122.40507302513606</v>
      </c>
      <c r="I8" s="289">
        <f t="shared" si="0"/>
        <v>63.399296925254021</v>
      </c>
      <c r="J8" s="289">
        <f t="shared" si="0"/>
        <v>108.1224978927537</v>
      </c>
      <c r="K8" s="289">
        <f t="shared" si="0"/>
        <v>54.224851377084747</v>
      </c>
      <c r="L8" s="289">
        <f t="shared" si="0"/>
        <v>106.32778876671568</v>
      </c>
      <c r="M8" s="289">
        <f t="shared" si="0"/>
        <v>69.057039639681534</v>
      </c>
      <c r="N8" s="289">
        <f t="shared" si="0"/>
        <v>50.949828193318695</v>
      </c>
      <c r="O8" s="289">
        <f t="shared" si="0"/>
        <v>76.866866524667216</v>
      </c>
      <c r="P8" s="289">
        <f t="shared" si="0"/>
        <v>27.329624361784113</v>
      </c>
      <c r="Q8" s="289">
        <f t="shared" si="0"/>
        <v>49.304063018433794</v>
      </c>
    </row>
    <row r="9" spans="1:17" x14ac:dyDescent="0.25">
      <c r="A9" s="288" t="s">
        <v>253</v>
      </c>
      <c r="B9" s="287">
        <f>B6-B5</f>
        <v>271.66400621947537</v>
      </c>
      <c r="C9" s="287">
        <f t="shared" ref="C9:Q9" si="1">C6-C5</f>
        <v>579.6101341016896</v>
      </c>
      <c r="D9" s="287">
        <f t="shared" si="1"/>
        <v>493.07495822181318</v>
      </c>
      <c r="E9" s="287">
        <f t="shared" si="1"/>
        <v>447.17328854536925</v>
      </c>
      <c r="F9" s="287">
        <f t="shared" si="1"/>
        <v>241.50394752785076</v>
      </c>
      <c r="G9" s="287">
        <f t="shared" si="1"/>
        <v>179.91887956791049</v>
      </c>
      <c r="H9" s="287">
        <f t="shared" si="1"/>
        <v>271.79231811606462</v>
      </c>
      <c r="I9" s="287">
        <f t="shared" si="1"/>
        <v>266.3044978963153</v>
      </c>
      <c r="J9" s="287">
        <f t="shared" si="1"/>
        <v>207.50594989386474</v>
      </c>
      <c r="K9" s="287">
        <f t="shared" si="1"/>
        <v>242.79587375338258</v>
      </c>
      <c r="L9" s="287">
        <f t="shared" si="1"/>
        <v>67.047607961323365</v>
      </c>
      <c r="M9" s="287">
        <f t="shared" si="1"/>
        <v>36.465657844384054</v>
      </c>
      <c r="N9" s="287">
        <f t="shared" si="1"/>
        <v>171.04660351885968</v>
      </c>
      <c r="O9" s="287">
        <f t="shared" si="1"/>
        <v>174.3306509755372</v>
      </c>
      <c r="P9" s="287">
        <f t="shared" si="1"/>
        <v>31.64786254430868</v>
      </c>
      <c r="Q9" s="287">
        <f t="shared" si="1"/>
        <v>100.66968189411881</v>
      </c>
    </row>
    <row r="11" spans="1:17" x14ac:dyDescent="0.25">
      <c r="A11" s="31" t="s">
        <v>77</v>
      </c>
      <c r="B11" s="217"/>
      <c r="C11" s="217"/>
      <c r="D11" s="217"/>
      <c r="E11" s="217"/>
      <c r="F11" s="217"/>
      <c r="G11" s="217"/>
      <c r="H11" s="217"/>
      <c r="I11" s="217"/>
      <c r="J11" s="217"/>
      <c r="K11" s="217"/>
      <c r="L11" s="217"/>
      <c r="M11" s="217"/>
      <c r="N11" s="217"/>
      <c r="O11" s="217"/>
      <c r="P11" s="217"/>
      <c r="Q11" s="217"/>
    </row>
    <row r="12" spans="1:17" x14ac:dyDescent="0.25">
      <c r="A12" s="50" t="s">
        <v>69</v>
      </c>
      <c r="B12" s="38">
        <v>88.708086952473366</v>
      </c>
      <c r="C12" s="38">
        <v>61.789279999999998</v>
      </c>
      <c r="D12" s="38">
        <v>69.098350000000011</v>
      </c>
      <c r="E12" s="38">
        <v>70.199070000000006</v>
      </c>
      <c r="F12" s="38">
        <v>79.795940000000002</v>
      </c>
      <c r="G12" s="38">
        <v>65.969363059021674</v>
      </c>
      <c r="H12" s="38">
        <v>48.299140000000001</v>
      </c>
      <c r="I12" s="38">
        <v>42.896590000000003</v>
      </c>
      <c r="J12" s="38">
        <v>39.298180000000002</v>
      </c>
      <c r="K12" s="38">
        <v>31.195</v>
      </c>
      <c r="L12" s="38">
        <v>41.750389474903756</v>
      </c>
      <c r="M12" s="38">
        <v>49.321004520599786</v>
      </c>
      <c r="N12" s="38">
        <v>34.967529585420223</v>
      </c>
      <c r="O12" s="38">
        <v>28.375002475142523</v>
      </c>
      <c r="P12" s="38">
        <v>37.474639718018992</v>
      </c>
      <c r="Q12" s="38">
        <v>27.992191467752921</v>
      </c>
    </row>
    <row r="13" spans="1:17" x14ac:dyDescent="0.25">
      <c r="A13" s="55" t="s">
        <v>33</v>
      </c>
      <c r="B13" s="54">
        <v>1.8864828493807286</v>
      </c>
      <c r="C13" s="54">
        <v>1.19997</v>
      </c>
      <c r="D13" s="54">
        <v>0.90015000000000001</v>
      </c>
      <c r="E13" s="54">
        <v>0.90010000000000001</v>
      </c>
      <c r="F13" s="54">
        <v>0.90003000000000011</v>
      </c>
      <c r="G13" s="54">
        <v>0.90748054148953106</v>
      </c>
      <c r="H13" s="54">
        <v>0.29881999999999997</v>
      </c>
      <c r="I13" s="54">
        <v>0</v>
      </c>
      <c r="J13" s="54">
        <v>0.30098999999999998</v>
      </c>
      <c r="K13" s="54">
        <v>0</v>
      </c>
      <c r="L13" s="54">
        <v>0</v>
      </c>
      <c r="M13" s="54">
        <v>0</v>
      </c>
      <c r="N13" s="54">
        <v>0</v>
      </c>
      <c r="O13" s="54">
        <v>0</v>
      </c>
      <c r="P13" s="54">
        <v>0</v>
      </c>
      <c r="Q13" s="54">
        <v>0</v>
      </c>
    </row>
    <row r="14" spans="1:17" x14ac:dyDescent="0.25">
      <c r="A14" s="52" t="s">
        <v>32</v>
      </c>
      <c r="B14" s="51">
        <v>0</v>
      </c>
      <c r="C14" s="51">
        <v>0</v>
      </c>
      <c r="D14" s="51">
        <v>0</v>
      </c>
      <c r="E14" s="51">
        <v>1.8995500000000001</v>
      </c>
      <c r="F14" s="51">
        <v>3.8047</v>
      </c>
      <c r="G14" s="51">
        <v>0.95538252197414764</v>
      </c>
      <c r="H14" s="51">
        <v>2.8937900000000001</v>
      </c>
      <c r="I14" s="51">
        <v>1.8985300000000001</v>
      </c>
      <c r="J14" s="51">
        <v>1.90649</v>
      </c>
      <c r="K14" s="51">
        <v>0</v>
      </c>
      <c r="L14" s="51">
        <v>0</v>
      </c>
      <c r="M14" s="51">
        <v>0</v>
      </c>
      <c r="N14" s="51">
        <v>0</v>
      </c>
      <c r="O14" s="51">
        <v>0</v>
      </c>
      <c r="P14" s="51">
        <v>0</v>
      </c>
      <c r="Q14" s="51">
        <v>0</v>
      </c>
    </row>
    <row r="15" spans="1:17" x14ac:dyDescent="0.25">
      <c r="A15" s="53" t="s">
        <v>31</v>
      </c>
      <c r="B15" s="51">
        <v>0</v>
      </c>
      <c r="C15" s="51">
        <v>0</v>
      </c>
      <c r="D15" s="51">
        <v>0</v>
      </c>
      <c r="E15" s="51">
        <v>0</v>
      </c>
      <c r="F15" s="51">
        <v>0</v>
      </c>
      <c r="G15" s="51">
        <v>0</v>
      </c>
      <c r="H15" s="51">
        <v>0</v>
      </c>
      <c r="I15" s="51">
        <v>0</v>
      </c>
      <c r="J15" s="51">
        <v>0</v>
      </c>
      <c r="K15" s="51">
        <v>0</v>
      </c>
      <c r="L15" s="51">
        <v>0</v>
      </c>
      <c r="M15" s="51">
        <v>0</v>
      </c>
      <c r="N15" s="51">
        <v>0</v>
      </c>
      <c r="O15" s="51">
        <v>0</v>
      </c>
      <c r="P15" s="51">
        <v>0</v>
      </c>
      <c r="Q15" s="51">
        <v>0</v>
      </c>
    </row>
    <row r="16" spans="1:17" x14ac:dyDescent="0.25">
      <c r="A16" s="53" t="s">
        <v>30</v>
      </c>
      <c r="B16" s="51">
        <v>0</v>
      </c>
      <c r="C16" s="51">
        <v>0</v>
      </c>
      <c r="D16" s="51">
        <v>0</v>
      </c>
      <c r="E16" s="51">
        <v>0</v>
      </c>
      <c r="F16" s="51">
        <v>0</v>
      </c>
      <c r="G16" s="51">
        <v>0</v>
      </c>
      <c r="H16" s="51">
        <v>0</v>
      </c>
      <c r="I16" s="51">
        <v>0</v>
      </c>
      <c r="J16" s="51">
        <v>0</v>
      </c>
      <c r="K16" s="51">
        <v>0</v>
      </c>
      <c r="L16" s="51">
        <v>0</v>
      </c>
      <c r="M16" s="51">
        <v>0</v>
      </c>
      <c r="N16" s="51">
        <v>0</v>
      </c>
      <c r="O16" s="51">
        <v>0</v>
      </c>
      <c r="P16" s="51">
        <v>0</v>
      </c>
      <c r="Q16" s="51">
        <v>0</v>
      </c>
    </row>
    <row r="17" spans="1:17" x14ac:dyDescent="0.25">
      <c r="A17" s="53" t="s">
        <v>76</v>
      </c>
      <c r="B17" s="51">
        <v>0</v>
      </c>
      <c r="C17" s="51">
        <v>0</v>
      </c>
      <c r="D17" s="51">
        <v>0</v>
      </c>
      <c r="E17" s="51">
        <v>0</v>
      </c>
      <c r="F17" s="51">
        <v>0</v>
      </c>
      <c r="G17" s="51">
        <v>0</v>
      </c>
      <c r="H17" s="51">
        <v>0</v>
      </c>
      <c r="I17" s="51">
        <v>0</v>
      </c>
      <c r="J17" s="51">
        <v>0</v>
      </c>
      <c r="K17" s="51">
        <v>0</v>
      </c>
      <c r="L17" s="51">
        <v>0</v>
      </c>
      <c r="M17" s="51">
        <v>0</v>
      </c>
      <c r="N17" s="51">
        <v>0</v>
      </c>
      <c r="O17" s="51">
        <v>0</v>
      </c>
      <c r="P17" s="51">
        <v>0</v>
      </c>
      <c r="Q17" s="51">
        <v>0</v>
      </c>
    </row>
    <row r="18" spans="1:17" x14ac:dyDescent="0.25">
      <c r="A18" s="53" t="s">
        <v>29</v>
      </c>
      <c r="B18" s="51">
        <v>0</v>
      </c>
      <c r="C18" s="51">
        <v>0</v>
      </c>
      <c r="D18" s="51">
        <v>0</v>
      </c>
      <c r="E18" s="51">
        <v>1.8995500000000001</v>
      </c>
      <c r="F18" s="51">
        <v>3.8047</v>
      </c>
      <c r="G18" s="51">
        <v>0.95538252197414764</v>
      </c>
      <c r="H18" s="51">
        <v>2.8937900000000001</v>
      </c>
      <c r="I18" s="51">
        <v>1.8985300000000001</v>
      </c>
      <c r="J18" s="51">
        <v>1.90649</v>
      </c>
      <c r="K18" s="51">
        <v>0</v>
      </c>
      <c r="L18" s="51">
        <v>0</v>
      </c>
      <c r="M18" s="51">
        <v>0</v>
      </c>
      <c r="N18" s="51">
        <v>0</v>
      </c>
      <c r="O18" s="51">
        <v>0</v>
      </c>
      <c r="P18" s="51">
        <v>0</v>
      </c>
      <c r="Q18" s="51">
        <v>0</v>
      </c>
    </row>
    <row r="19" spans="1:17" x14ac:dyDescent="0.25">
      <c r="A19" s="53" t="s">
        <v>28</v>
      </c>
      <c r="B19" s="51">
        <v>0</v>
      </c>
      <c r="C19" s="51">
        <v>0</v>
      </c>
      <c r="D19" s="51">
        <v>0</v>
      </c>
      <c r="E19" s="51">
        <v>0</v>
      </c>
      <c r="F19" s="51">
        <v>0</v>
      </c>
      <c r="G19" s="51">
        <v>0</v>
      </c>
      <c r="H19" s="51">
        <v>0</v>
      </c>
      <c r="I19" s="51">
        <v>0</v>
      </c>
      <c r="J19" s="51">
        <v>0</v>
      </c>
      <c r="K19" s="51">
        <v>0</v>
      </c>
      <c r="L19" s="51">
        <v>0</v>
      </c>
      <c r="M19" s="51">
        <v>0</v>
      </c>
      <c r="N19" s="51">
        <v>0</v>
      </c>
      <c r="O19" s="51">
        <v>0</v>
      </c>
      <c r="P19" s="51">
        <v>0</v>
      </c>
      <c r="Q19" s="51">
        <v>0</v>
      </c>
    </row>
    <row r="20" spans="1:17" x14ac:dyDescent="0.25">
      <c r="A20" s="52" t="s">
        <v>27</v>
      </c>
      <c r="B20" s="51">
        <v>57.324579375508222</v>
      </c>
      <c r="C20" s="51">
        <v>45.587949999999999</v>
      </c>
      <c r="D20" s="51">
        <v>49.99192</v>
      </c>
      <c r="E20" s="51">
        <v>47.998939999999997</v>
      </c>
      <c r="F20" s="51">
        <v>58.191719999999997</v>
      </c>
      <c r="G20" s="51">
        <v>38.167208165250521</v>
      </c>
      <c r="H20" s="51">
        <v>27.743220000000001</v>
      </c>
      <c r="I20" s="51">
        <v>23.197939999999999</v>
      </c>
      <c r="J20" s="51">
        <v>20.950800000000001</v>
      </c>
      <c r="K20" s="51">
        <v>16.796749999999999</v>
      </c>
      <c r="L20" s="51">
        <v>27.08515168169717</v>
      </c>
      <c r="M20" s="51">
        <v>33.367189677679661</v>
      </c>
      <c r="N20" s="51">
        <v>22.905968239689837</v>
      </c>
      <c r="O20" s="51">
        <v>16.337160924057503</v>
      </c>
      <c r="P20" s="51">
        <v>24.425606885023679</v>
      </c>
      <c r="Q20" s="51">
        <v>15.547857105070909</v>
      </c>
    </row>
    <row r="21" spans="1:17" x14ac:dyDescent="0.25">
      <c r="A21" s="53" t="s">
        <v>66</v>
      </c>
      <c r="B21" s="51">
        <v>57.324579375508222</v>
      </c>
      <c r="C21" s="51">
        <v>45.587949999999999</v>
      </c>
      <c r="D21" s="51">
        <v>49.99192</v>
      </c>
      <c r="E21" s="51">
        <v>47.998939999999997</v>
      </c>
      <c r="F21" s="51">
        <v>58.191719999999997</v>
      </c>
      <c r="G21" s="51">
        <v>38.167208165250521</v>
      </c>
      <c r="H21" s="51">
        <v>27.743220000000001</v>
      </c>
      <c r="I21" s="51">
        <v>23.197939999999999</v>
      </c>
      <c r="J21" s="51">
        <v>20.950800000000001</v>
      </c>
      <c r="K21" s="51">
        <v>16.796749999999999</v>
      </c>
      <c r="L21" s="51">
        <v>27.08515168169717</v>
      </c>
      <c r="M21" s="51">
        <v>33.367189677679661</v>
      </c>
      <c r="N21" s="51">
        <v>22.905968239689837</v>
      </c>
      <c r="O21" s="51">
        <v>16.337160924057503</v>
      </c>
      <c r="P21" s="51">
        <v>24.425606885023679</v>
      </c>
      <c r="Q21" s="51">
        <v>15.547857105070909</v>
      </c>
    </row>
    <row r="22" spans="1:17" x14ac:dyDescent="0.25">
      <c r="A22" s="53" t="s">
        <v>25</v>
      </c>
      <c r="B22" s="51">
        <v>0</v>
      </c>
      <c r="C22" s="51">
        <v>0</v>
      </c>
      <c r="D22" s="51">
        <v>0</v>
      </c>
      <c r="E22" s="51">
        <v>0</v>
      </c>
      <c r="F22" s="51">
        <v>0</v>
      </c>
      <c r="G22" s="51">
        <v>0</v>
      </c>
      <c r="H22" s="51">
        <v>0</v>
      </c>
      <c r="I22" s="51">
        <v>0</v>
      </c>
      <c r="J22" s="51">
        <v>0</v>
      </c>
      <c r="K22" s="51">
        <v>0</v>
      </c>
      <c r="L22" s="51">
        <v>0</v>
      </c>
      <c r="M22" s="51">
        <v>0</v>
      </c>
      <c r="N22" s="51">
        <v>0</v>
      </c>
      <c r="O22" s="51">
        <v>0</v>
      </c>
      <c r="P22" s="51">
        <v>0</v>
      </c>
      <c r="Q22" s="51">
        <v>0</v>
      </c>
    </row>
    <row r="23" spans="1:17" x14ac:dyDescent="0.25">
      <c r="A23" s="52" t="s">
        <v>24</v>
      </c>
      <c r="B23" s="51">
        <v>0</v>
      </c>
      <c r="C23" s="51">
        <v>0</v>
      </c>
      <c r="D23" s="51">
        <v>0</v>
      </c>
      <c r="E23" s="51">
        <v>0</v>
      </c>
      <c r="F23" s="51">
        <v>0</v>
      </c>
      <c r="G23" s="51">
        <v>0</v>
      </c>
      <c r="H23" s="51">
        <v>0</v>
      </c>
      <c r="I23" s="51">
        <v>0</v>
      </c>
      <c r="J23" s="51">
        <v>0</v>
      </c>
      <c r="K23" s="51">
        <v>0</v>
      </c>
      <c r="L23" s="51">
        <v>9.5534758597420888E-2</v>
      </c>
      <c r="M23" s="51">
        <v>9.5533679750564801E-2</v>
      </c>
      <c r="N23" s="51">
        <v>9.5537871236318572E-2</v>
      </c>
      <c r="O23" s="51">
        <v>0.11943027388795889</v>
      </c>
      <c r="P23" s="51">
        <v>4.7799678528047056E-2</v>
      </c>
      <c r="Q23" s="51">
        <v>4.7771184561388833E-2</v>
      </c>
    </row>
    <row r="24" spans="1:17" x14ac:dyDescent="0.25">
      <c r="A24" s="53" t="s">
        <v>23</v>
      </c>
      <c r="B24" s="51">
        <v>0</v>
      </c>
      <c r="C24" s="51">
        <v>0</v>
      </c>
      <c r="D24" s="51">
        <v>0</v>
      </c>
      <c r="E24" s="51">
        <v>0</v>
      </c>
      <c r="F24" s="51">
        <v>0</v>
      </c>
      <c r="G24" s="51">
        <v>0</v>
      </c>
      <c r="H24" s="51">
        <v>0</v>
      </c>
      <c r="I24" s="51">
        <v>0</v>
      </c>
      <c r="J24" s="51">
        <v>0</v>
      </c>
      <c r="K24" s="51">
        <v>0</v>
      </c>
      <c r="L24" s="51">
        <v>9.5534758597420888E-2</v>
      </c>
      <c r="M24" s="51">
        <v>9.5533679750564801E-2</v>
      </c>
      <c r="N24" s="51">
        <v>9.5537871236318572E-2</v>
      </c>
      <c r="O24" s="51">
        <v>0.11943027388795889</v>
      </c>
      <c r="P24" s="51">
        <v>4.7799678528047056E-2</v>
      </c>
      <c r="Q24" s="51">
        <v>4.7771184561388833E-2</v>
      </c>
    </row>
    <row r="25" spans="1:17" x14ac:dyDescent="0.25">
      <c r="A25" s="53" t="s">
        <v>74</v>
      </c>
      <c r="B25" s="51">
        <v>0</v>
      </c>
      <c r="C25" s="51">
        <v>0</v>
      </c>
      <c r="D25" s="51">
        <v>0</v>
      </c>
      <c r="E25" s="51">
        <v>0</v>
      </c>
      <c r="F25" s="51">
        <v>0</v>
      </c>
      <c r="G25" s="51">
        <v>0</v>
      </c>
      <c r="H25" s="51">
        <v>0</v>
      </c>
      <c r="I25" s="51">
        <v>0</v>
      </c>
      <c r="J25" s="51">
        <v>0</v>
      </c>
      <c r="K25" s="51">
        <v>0</v>
      </c>
      <c r="L25" s="51">
        <v>0</v>
      </c>
      <c r="M25" s="51">
        <v>0</v>
      </c>
      <c r="N25" s="51">
        <v>0</v>
      </c>
      <c r="O25" s="51">
        <v>0</v>
      </c>
      <c r="P25" s="51">
        <v>0</v>
      </c>
      <c r="Q25" s="51">
        <v>0</v>
      </c>
    </row>
    <row r="26" spans="1:17" x14ac:dyDescent="0.25">
      <c r="A26" s="53" t="s">
        <v>73</v>
      </c>
      <c r="B26" s="51">
        <v>0</v>
      </c>
      <c r="C26" s="51">
        <v>0</v>
      </c>
      <c r="D26" s="51">
        <v>0</v>
      </c>
      <c r="E26" s="51">
        <v>0</v>
      </c>
      <c r="F26" s="51">
        <v>0</v>
      </c>
      <c r="G26" s="51">
        <v>0</v>
      </c>
      <c r="H26" s="51">
        <v>0</v>
      </c>
      <c r="I26" s="51">
        <v>0</v>
      </c>
      <c r="J26" s="51">
        <v>0</v>
      </c>
      <c r="K26" s="51">
        <v>0</v>
      </c>
      <c r="L26" s="51">
        <v>0</v>
      </c>
      <c r="M26" s="51">
        <v>0</v>
      </c>
      <c r="N26" s="51">
        <v>0</v>
      </c>
      <c r="O26" s="51">
        <v>0</v>
      </c>
      <c r="P26" s="51">
        <v>0</v>
      </c>
      <c r="Q26" s="51">
        <v>0</v>
      </c>
    </row>
    <row r="27" spans="1:17" x14ac:dyDescent="0.25">
      <c r="A27" s="53" t="s">
        <v>72</v>
      </c>
      <c r="B27" s="51">
        <v>0</v>
      </c>
      <c r="C27" s="51">
        <v>0</v>
      </c>
      <c r="D27" s="51">
        <v>0</v>
      </c>
      <c r="E27" s="51">
        <v>0</v>
      </c>
      <c r="F27" s="51">
        <v>0</v>
      </c>
      <c r="G27" s="51">
        <v>0</v>
      </c>
      <c r="H27" s="51">
        <v>0</v>
      </c>
      <c r="I27" s="51">
        <v>0</v>
      </c>
      <c r="J27" s="51">
        <v>0</v>
      </c>
      <c r="K27" s="51">
        <v>0</v>
      </c>
      <c r="L27" s="51">
        <v>0</v>
      </c>
      <c r="M27" s="51">
        <v>0</v>
      </c>
      <c r="N27" s="51">
        <v>0</v>
      </c>
      <c r="O27" s="51">
        <v>0</v>
      </c>
      <c r="P27" s="51">
        <v>0</v>
      </c>
      <c r="Q27" s="51">
        <v>0</v>
      </c>
    </row>
    <row r="28" spans="1:17" x14ac:dyDescent="0.25">
      <c r="A28" s="53" t="s">
        <v>71</v>
      </c>
      <c r="B28" s="51">
        <v>0</v>
      </c>
      <c r="C28" s="51">
        <v>0</v>
      </c>
      <c r="D28" s="51">
        <v>0</v>
      </c>
      <c r="E28" s="51">
        <v>0</v>
      </c>
      <c r="F28" s="51">
        <v>0</v>
      </c>
      <c r="G28" s="51">
        <v>0</v>
      </c>
      <c r="H28" s="51">
        <v>0</v>
      </c>
      <c r="I28" s="51">
        <v>0</v>
      </c>
      <c r="J28" s="51">
        <v>0</v>
      </c>
      <c r="K28" s="51">
        <v>0</v>
      </c>
      <c r="L28" s="51">
        <v>0</v>
      </c>
      <c r="M28" s="51">
        <v>0</v>
      </c>
      <c r="N28" s="51">
        <v>0</v>
      </c>
      <c r="O28" s="51">
        <v>0</v>
      </c>
      <c r="P28" s="51">
        <v>0</v>
      </c>
      <c r="Q28" s="51">
        <v>0</v>
      </c>
    </row>
    <row r="29" spans="1:17" x14ac:dyDescent="0.25">
      <c r="A29" s="52" t="s">
        <v>22</v>
      </c>
      <c r="B29" s="51">
        <v>1.4568979947319329</v>
      </c>
      <c r="C29" s="51">
        <v>0</v>
      </c>
      <c r="D29" s="51">
        <v>1.90795</v>
      </c>
      <c r="E29" s="51">
        <v>4.3997200000000003</v>
      </c>
      <c r="F29" s="51">
        <v>0</v>
      </c>
      <c r="G29" s="51">
        <v>6.4250578618718084</v>
      </c>
      <c r="H29" s="51">
        <v>1.4945600000000001</v>
      </c>
      <c r="I29" s="51">
        <v>2.2028599999999998</v>
      </c>
      <c r="J29" s="51">
        <v>2.90733</v>
      </c>
      <c r="K29" s="51">
        <v>2.0995499999999998</v>
      </c>
      <c r="L29" s="51">
        <v>3.0571810298166087</v>
      </c>
      <c r="M29" s="51">
        <v>2.961499492082694</v>
      </c>
      <c r="N29" s="51">
        <v>1.2181110169857006</v>
      </c>
      <c r="O29" s="51">
        <v>1.0747644152254399</v>
      </c>
      <c r="P29" s="51">
        <v>1.2188655265373451</v>
      </c>
      <c r="Q29" s="51">
        <v>1.2181081698381708</v>
      </c>
    </row>
    <row r="30" spans="1:17" x14ac:dyDescent="0.25">
      <c r="A30" s="63" t="s">
        <v>21</v>
      </c>
      <c r="B30" s="62">
        <v>28.040126732852492</v>
      </c>
      <c r="C30" s="62">
        <v>15.00136</v>
      </c>
      <c r="D30" s="62">
        <v>16.29833</v>
      </c>
      <c r="E30" s="62">
        <v>15.00076</v>
      </c>
      <c r="F30" s="62">
        <v>16.89949</v>
      </c>
      <c r="G30" s="62">
        <v>19.514233968435661</v>
      </c>
      <c r="H30" s="62">
        <v>15.86875</v>
      </c>
      <c r="I30" s="62">
        <v>15.59726</v>
      </c>
      <c r="J30" s="62">
        <v>13.232570000000001</v>
      </c>
      <c r="K30" s="62">
        <v>12.2987</v>
      </c>
      <c r="L30" s="62">
        <v>11.51252200479256</v>
      </c>
      <c r="M30" s="62">
        <v>12.896781671086867</v>
      </c>
      <c r="N30" s="62">
        <v>10.747912457508367</v>
      </c>
      <c r="O30" s="62">
        <v>10.843646861971619</v>
      </c>
      <c r="P30" s="62">
        <v>11.78236762792992</v>
      </c>
      <c r="Q30" s="62">
        <v>11.178455008282455</v>
      </c>
    </row>
    <row r="32" spans="1:17" x14ac:dyDescent="0.25">
      <c r="A32" s="31" t="s">
        <v>63</v>
      </c>
      <c r="B32" s="70">
        <v>142.62098360710607</v>
      </c>
      <c r="C32" s="70">
        <v>111.99022812486001</v>
      </c>
      <c r="D32" s="70">
        <v>121.06635177031201</v>
      </c>
      <c r="E32" s="70">
        <v>122.54079627604801</v>
      </c>
      <c r="F32" s="70">
        <v>152.65502725744801</v>
      </c>
      <c r="G32" s="70">
        <v>96.413989252242175</v>
      </c>
      <c r="H32" s="70">
        <v>75.804308701344013</v>
      </c>
      <c r="I32" s="70">
        <v>60.63954526540801</v>
      </c>
      <c r="J32" s="70">
        <v>56.660056342128009</v>
      </c>
      <c r="K32" s="70">
        <v>39.452119056900003</v>
      </c>
      <c r="L32" s="70">
        <v>63.617463427181576</v>
      </c>
      <c r="M32" s="70">
        <v>78.372681605547669</v>
      </c>
      <c r="N32" s="70">
        <v>53.801419090348652</v>
      </c>
      <c r="O32" s="70">
        <v>38.372638625189467</v>
      </c>
      <c r="P32" s="70">
        <v>57.370738438387825</v>
      </c>
      <c r="Q32" s="70">
        <v>36.518725919533608</v>
      </c>
    </row>
    <row r="34" spans="1:17" x14ac:dyDescent="0.25">
      <c r="A34" s="184" t="s">
        <v>252</v>
      </c>
      <c r="B34" s="190">
        <f t="shared" ref="B34:Q34" si="2">IF(B$12=0,"",B$12/B$3*1000)</f>
        <v>115.73366800208963</v>
      </c>
      <c r="C34" s="190">
        <f t="shared" si="2"/>
        <v>91.570207943707715</v>
      </c>
      <c r="D34" s="190">
        <f t="shared" si="2"/>
        <v>104.64910757195187</v>
      </c>
      <c r="E34" s="190">
        <f t="shared" si="2"/>
        <v>106.44287865974403</v>
      </c>
      <c r="F34" s="190">
        <f t="shared" si="2"/>
        <v>123.29552500603893</v>
      </c>
      <c r="G34" s="190">
        <f t="shared" si="2"/>
        <v>95.600970340814413</v>
      </c>
      <c r="H34" s="190">
        <f t="shared" si="2"/>
        <v>73.102382571428564</v>
      </c>
      <c r="I34" s="190">
        <f t="shared" si="2"/>
        <v>61.437511984749108</v>
      </c>
      <c r="J34" s="190">
        <f t="shared" si="2"/>
        <v>76.883403041129029</v>
      </c>
      <c r="K34" s="190">
        <f t="shared" si="2"/>
        <v>73.513237272081469</v>
      </c>
      <c r="L34" s="190">
        <f t="shared" si="2"/>
        <v>63.721595657667507</v>
      </c>
      <c r="M34" s="190">
        <f t="shared" si="2"/>
        <v>93.080356620490747</v>
      </c>
      <c r="N34" s="190">
        <f t="shared" si="2"/>
        <v>65.207135367839797</v>
      </c>
      <c r="O34" s="190">
        <f t="shared" si="2"/>
        <v>52.688006388072885</v>
      </c>
      <c r="P34" s="190">
        <f t="shared" si="2"/>
        <v>61.60057899924395</v>
      </c>
      <c r="Q34" s="190">
        <f t="shared" si="2"/>
        <v>47.881600106693298</v>
      </c>
    </row>
    <row r="35" spans="1:17" x14ac:dyDescent="0.25">
      <c r="A35" s="286" t="s">
        <v>251</v>
      </c>
      <c r="B35" s="285">
        <f t="shared" ref="B35:Q35" si="3">IF(B$12=0,"",B$12/B$5*1000)</f>
        <v>81.634008298477667</v>
      </c>
      <c r="C35" s="285">
        <f t="shared" si="3"/>
        <v>83.643291995253463</v>
      </c>
      <c r="D35" s="285">
        <f t="shared" si="3"/>
        <v>83.635689363108952</v>
      </c>
      <c r="E35" s="285">
        <f t="shared" si="3"/>
        <v>84.460233486611159</v>
      </c>
      <c r="F35" s="285">
        <f t="shared" si="3"/>
        <v>84.998154593452554</v>
      </c>
      <c r="G35" s="285">
        <f t="shared" si="3"/>
        <v>81.945593262093567</v>
      </c>
      <c r="H35" s="285">
        <f t="shared" si="3"/>
        <v>81.757626415639336</v>
      </c>
      <c r="I35" s="285">
        <f t="shared" si="3"/>
        <v>80.504277626382461</v>
      </c>
      <c r="J35" s="285">
        <f t="shared" si="3"/>
        <v>81.274412036450187</v>
      </c>
      <c r="K35" s="285">
        <f t="shared" si="3"/>
        <v>79.173146638445687</v>
      </c>
      <c r="L35" s="285">
        <f t="shared" si="3"/>
        <v>79.845739705478067</v>
      </c>
      <c r="M35" s="285">
        <f t="shared" si="3"/>
        <v>74.778796301656158</v>
      </c>
      <c r="N35" s="285">
        <f t="shared" si="3"/>
        <v>73.766815830410195</v>
      </c>
      <c r="O35" s="285">
        <f t="shared" si="3"/>
        <v>72.040263110446659</v>
      </c>
      <c r="P35" s="285">
        <f t="shared" si="3"/>
        <v>73.590770157209406</v>
      </c>
      <c r="Q35" s="285">
        <f t="shared" si="3"/>
        <v>71.608813243276316</v>
      </c>
    </row>
    <row r="36" spans="1:17" x14ac:dyDescent="0.25">
      <c r="A36" s="286" t="s">
        <v>250</v>
      </c>
      <c r="B36" s="285">
        <f>IF(TEL_ued!B$5=0,"",TEL_ued!B$5/B$5*1000)</f>
        <v>34.27686393292489</v>
      </c>
      <c r="C36" s="285">
        <f>IF(TEL_ued!C$5=0,"",TEL_ued!C$5/C$5*1000)</f>
        <v>34.27686393292489</v>
      </c>
      <c r="D36" s="285">
        <f>IF(TEL_ued!D$5=0,"",TEL_ued!D$5/D$5*1000)</f>
        <v>34.27686393292489</v>
      </c>
      <c r="E36" s="285">
        <f>IF(TEL_ued!E$5=0,"",TEL_ued!E$5/E$5*1000)</f>
        <v>34.276863932924883</v>
      </c>
      <c r="F36" s="285">
        <f>IF(TEL_ued!F$5=0,"",TEL_ued!F$5/F$5*1000)</f>
        <v>34.276863932924883</v>
      </c>
      <c r="G36" s="285">
        <f>IF(TEL_ued!G$5=0,"",TEL_ued!G$5/G$5*1000)</f>
        <v>34.276863932924883</v>
      </c>
      <c r="H36" s="285">
        <f>IF(TEL_ued!H$5=0,"",TEL_ued!H$5/H$5*1000)</f>
        <v>34.27686393292489</v>
      </c>
      <c r="I36" s="285">
        <f>IF(TEL_ued!I$5=0,"",TEL_ued!I$5/I$5*1000)</f>
        <v>34.276863932924883</v>
      </c>
      <c r="J36" s="285">
        <f>IF(TEL_ued!J$5=0,"",TEL_ued!J$5/J$5*1000)</f>
        <v>34.27686393292489</v>
      </c>
      <c r="K36" s="285">
        <f>IF(TEL_ued!K$5=0,"",TEL_ued!K$5/K$5*1000)</f>
        <v>34.276863932924883</v>
      </c>
      <c r="L36" s="285">
        <f>IF(TEL_ued!L$5=0,"",TEL_ued!L$5/L$5*1000)</f>
        <v>34.276863932924883</v>
      </c>
      <c r="M36" s="285">
        <f>IF(TEL_ued!M$5=0,"",TEL_ued!M$5/M$5*1000)</f>
        <v>34.276863932924883</v>
      </c>
      <c r="N36" s="285">
        <f>IF(TEL_ued!N$5=0,"",TEL_ued!N$5/N$5*1000)</f>
        <v>34.276863932924883</v>
      </c>
      <c r="O36" s="285">
        <f>IF(TEL_ued!O$5=0,"",TEL_ued!O$5/O$5*1000)</f>
        <v>34.276863932924883</v>
      </c>
      <c r="P36" s="285">
        <f>IF(TEL_ued!P$5=0,"",TEL_ued!P$5/P$5*1000)</f>
        <v>34.276863932924883</v>
      </c>
      <c r="Q36" s="285">
        <f>IF(TEL_ued!Q$5=0,"",TEL_ued!Q$5/Q$5*1000)</f>
        <v>34.276863932924883</v>
      </c>
    </row>
    <row r="37" spans="1:17" x14ac:dyDescent="0.25">
      <c r="A37" s="284" t="s">
        <v>60</v>
      </c>
      <c r="B37" s="283">
        <f t="shared" ref="B37:Q37" si="4">IF(B$12=0,"",B$32/B$12)</f>
        <v>1.6077562768715474</v>
      </c>
      <c r="C37" s="283">
        <f t="shared" si="4"/>
        <v>1.8124540069872963</v>
      </c>
      <c r="D37" s="283">
        <f t="shared" si="4"/>
        <v>1.7520874488365061</v>
      </c>
      <c r="E37" s="283">
        <f t="shared" si="4"/>
        <v>1.7456185142630523</v>
      </c>
      <c r="F37" s="283">
        <f t="shared" si="4"/>
        <v>1.9130675978934268</v>
      </c>
      <c r="G37" s="283">
        <f t="shared" si="4"/>
        <v>1.4614964398850145</v>
      </c>
      <c r="H37" s="283">
        <f t="shared" si="4"/>
        <v>1.5694753302303937</v>
      </c>
      <c r="I37" s="283">
        <f t="shared" si="4"/>
        <v>1.4136215784380064</v>
      </c>
      <c r="J37" s="283">
        <f t="shared" si="4"/>
        <v>1.4417984838516187</v>
      </c>
      <c r="K37" s="283">
        <f t="shared" si="4"/>
        <v>1.2646936706811991</v>
      </c>
      <c r="L37" s="283">
        <f t="shared" si="4"/>
        <v>1.5237573643575748</v>
      </c>
      <c r="M37" s="283">
        <f t="shared" si="4"/>
        <v>1.5890325504788521</v>
      </c>
      <c r="N37" s="283">
        <f t="shared" si="4"/>
        <v>1.5386108120369262</v>
      </c>
      <c r="O37" s="283">
        <f t="shared" si="4"/>
        <v>1.3523395692671822</v>
      </c>
      <c r="P37" s="283">
        <f t="shared" si="4"/>
        <v>1.5309216811710176</v>
      </c>
      <c r="Q37" s="283">
        <f t="shared" si="4"/>
        <v>1.3046040343644862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8">
    <pageSetUpPr fitToPage="1"/>
  </sheetPr>
  <dimension ref="A1:Q47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17" width="9.7109375" style="14" customWidth="1"/>
    <col min="18" max="16384" width="9.140625" style="13"/>
  </cols>
  <sheetData>
    <row r="1" spans="1:17" ht="12.75" x14ac:dyDescent="0.25">
      <c r="A1" s="12" t="str">
        <f>index!$A$1&amp;": Industry Summary / final energy consumption"</f>
        <v>SK: Industry Summary / final energy consumption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2" spans="1:17" x14ac:dyDescent="0.25">
      <c r="A2" s="40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</row>
    <row r="3" spans="1:17" ht="12.75" x14ac:dyDescent="0.25">
      <c r="A3" s="80" t="s">
        <v>89</v>
      </c>
      <c r="B3" s="79"/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</row>
    <row r="4" spans="1:17" x14ac:dyDescent="0.25">
      <c r="A4" s="40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</row>
    <row r="5" spans="1:17" ht="12.75" x14ac:dyDescent="0.25">
      <c r="A5" s="97" t="s">
        <v>88</v>
      </c>
      <c r="B5" s="96">
        <f t="shared" ref="B5" si="0">SUM(B6:B10,B15,B26)</f>
        <v>4532.6935680711331</v>
      </c>
      <c r="C5" s="96">
        <f t="shared" ref="C5:Q5" si="1">SUM(C6:C10,C15,C26)</f>
        <v>4487.7180899999994</v>
      </c>
      <c r="D5" s="96">
        <f t="shared" si="1"/>
        <v>4683.6107400000001</v>
      </c>
      <c r="E5" s="96">
        <f t="shared" si="1"/>
        <v>4846.588569999999</v>
      </c>
      <c r="F5" s="96">
        <f t="shared" si="1"/>
        <v>4611.5946799999992</v>
      </c>
      <c r="G5" s="96">
        <f t="shared" si="1"/>
        <v>4712.8085499145182</v>
      </c>
      <c r="H5" s="96">
        <f t="shared" si="1"/>
        <v>4795.6732599999996</v>
      </c>
      <c r="I5" s="96">
        <f t="shared" si="1"/>
        <v>4615.33824</v>
      </c>
      <c r="J5" s="96">
        <f t="shared" si="1"/>
        <v>4545.0030099999994</v>
      </c>
      <c r="K5" s="96">
        <f t="shared" si="1"/>
        <v>4052.3804099999993</v>
      </c>
      <c r="L5" s="96">
        <f t="shared" si="1"/>
        <v>4361.1203393636242</v>
      </c>
      <c r="M5" s="96">
        <f t="shared" si="1"/>
        <v>4253.2954390086998</v>
      </c>
      <c r="N5" s="96">
        <f t="shared" si="1"/>
        <v>4344.252309368967</v>
      </c>
      <c r="O5" s="96">
        <f t="shared" si="1"/>
        <v>4268.382396117654</v>
      </c>
      <c r="P5" s="96">
        <f t="shared" si="1"/>
        <v>4448.6721287605524</v>
      </c>
      <c r="Q5" s="96">
        <f t="shared" si="1"/>
        <v>4426.5854711762986</v>
      </c>
    </row>
    <row r="6" spans="1:17" x14ac:dyDescent="0.25">
      <c r="A6" s="76" t="s">
        <v>83</v>
      </c>
      <c r="B6" s="95">
        <v>38.883756510792921</v>
      </c>
      <c r="C6" s="95">
        <v>42.008334067755555</v>
      </c>
      <c r="D6" s="95">
        <v>46.216751000016359</v>
      </c>
      <c r="E6" s="95">
        <v>46.939160568577641</v>
      </c>
      <c r="F6" s="95">
        <v>49.714126840557583</v>
      </c>
      <c r="G6" s="95">
        <v>49.399251494754566</v>
      </c>
      <c r="H6" s="95">
        <v>49.344464132155601</v>
      </c>
      <c r="I6" s="95">
        <v>47.484836040742159</v>
      </c>
      <c r="J6" s="95">
        <v>51.126207845477438</v>
      </c>
      <c r="K6" s="95">
        <v>40.470513180203262</v>
      </c>
      <c r="L6" s="95">
        <v>44.497735650915082</v>
      </c>
      <c r="M6" s="95">
        <v>42.695801674758513</v>
      </c>
      <c r="N6" s="95">
        <v>44.412804823595252</v>
      </c>
      <c r="O6" s="95">
        <v>39.791931002167715</v>
      </c>
      <c r="P6" s="95">
        <v>41.438421277213571</v>
      </c>
      <c r="Q6" s="95">
        <v>41.950548410439197</v>
      </c>
    </row>
    <row r="7" spans="1:17" x14ac:dyDescent="0.25">
      <c r="A7" s="76" t="s">
        <v>82</v>
      </c>
      <c r="B7" s="95">
        <v>60.666443796463128</v>
      </c>
      <c r="C7" s="95">
        <v>51.476522780554745</v>
      </c>
      <c r="D7" s="95">
        <v>68.315881486385933</v>
      </c>
      <c r="E7" s="95">
        <v>64.874114107304933</v>
      </c>
      <c r="F7" s="95">
        <v>64.690353504695764</v>
      </c>
      <c r="G7" s="95">
        <v>65.698964562656585</v>
      </c>
      <c r="H7" s="95">
        <v>63.239884785611565</v>
      </c>
      <c r="I7" s="95">
        <v>62.753994879779682</v>
      </c>
      <c r="J7" s="95">
        <v>69.078315137829719</v>
      </c>
      <c r="K7" s="95">
        <v>53.270274530469706</v>
      </c>
      <c r="L7" s="95">
        <v>56.747411239459034</v>
      </c>
      <c r="M7" s="95">
        <v>54.632719295101303</v>
      </c>
      <c r="N7" s="95">
        <v>60.579799870037895</v>
      </c>
      <c r="O7" s="95">
        <v>51.624541505920547</v>
      </c>
      <c r="P7" s="95">
        <v>53.210960242543699</v>
      </c>
      <c r="Q7" s="95">
        <v>55.894862362242151</v>
      </c>
    </row>
    <row r="8" spans="1:17" x14ac:dyDescent="0.25">
      <c r="A8" s="76" t="s">
        <v>81</v>
      </c>
      <c r="B8" s="95">
        <v>94.827769297084515</v>
      </c>
      <c r="C8" s="95">
        <v>103.14943877564222</v>
      </c>
      <c r="D8" s="95">
        <v>112.01792757101677</v>
      </c>
      <c r="E8" s="95">
        <v>118.49727054232217</v>
      </c>
      <c r="F8" s="95">
        <v>119.99896341981069</v>
      </c>
      <c r="G8" s="95">
        <v>119.07927073658702</v>
      </c>
      <c r="H8" s="95">
        <v>124.46673618054619</v>
      </c>
      <c r="I8" s="95">
        <v>119.10045598344863</v>
      </c>
      <c r="J8" s="95">
        <v>121.34805223800237</v>
      </c>
      <c r="K8" s="95">
        <v>104.44393344601254</v>
      </c>
      <c r="L8" s="95">
        <v>114.48228791693025</v>
      </c>
      <c r="M8" s="95">
        <v>109.63933215782464</v>
      </c>
      <c r="N8" s="95">
        <v>113.59767811170516</v>
      </c>
      <c r="O8" s="95">
        <v>108.56012644691192</v>
      </c>
      <c r="P8" s="95">
        <v>113.22252420871082</v>
      </c>
      <c r="Q8" s="95">
        <v>110.18749982668922</v>
      </c>
    </row>
    <row r="9" spans="1:17" x14ac:dyDescent="0.25">
      <c r="A9" s="76" t="s">
        <v>80</v>
      </c>
      <c r="B9" s="95">
        <v>76.357455909067653</v>
      </c>
      <c r="C9" s="95">
        <v>71.499362362865867</v>
      </c>
      <c r="D9" s="95">
        <v>88.850591134643537</v>
      </c>
      <c r="E9" s="95">
        <v>84.382780822775914</v>
      </c>
      <c r="F9" s="95">
        <v>82.59771586655566</v>
      </c>
      <c r="G9" s="95">
        <v>83.679315443849433</v>
      </c>
      <c r="H9" s="95">
        <v>80.045674051732874</v>
      </c>
      <c r="I9" s="95">
        <v>80.123993622585118</v>
      </c>
      <c r="J9" s="95">
        <v>87.59020118406427</v>
      </c>
      <c r="K9" s="95">
        <v>70.15878234324353</v>
      </c>
      <c r="L9" s="95">
        <v>71.281306655742981</v>
      </c>
      <c r="M9" s="95">
        <v>68.97388253923333</v>
      </c>
      <c r="N9" s="95">
        <v>75.033186253886086</v>
      </c>
      <c r="O9" s="95">
        <v>62.33932996864425</v>
      </c>
      <c r="P9" s="95">
        <v>63.607007416042357</v>
      </c>
      <c r="Q9" s="95">
        <v>68.163355941549497</v>
      </c>
    </row>
    <row r="10" spans="1:17" x14ac:dyDescent="0.25">
      <c r="A10" s="94" t="s">
        <v>79</v>
      </c>
      <c r="B10" s="93">
        <f t="shared" ref="B10" si="2">SUM(B11:B14)</f>
        <v>41.958470934629815</v>
      </c>
      <c r="C10" s="93">
        <f t="shared" ref="C10:Q10" si="3">SUM(C11:C14)</f>
        <v>40.366040389831213</v>
      </c>
      <c r="D10" s="93">
        <f t="shared" si="3"/>
        <v>43.707193071142441</v>
      </c>
      <c r="E10" s="93">
        <f t="shared" si="3"/>
        <v>41.306674407653247</v>
      </c>
      <c r="F10" s="93">
        <f t="shared" si="3"/>
        <v>38.149801620519305</v>
      </c>
      <c r="G10" s="93">
        <f t="shared" si="3"/>
        <v>39.375860547625855</v>
      </c>
      <c r="H10" s="93">
        <f t="shared" si="3"/>
        <v>37.314974688306066</v>
      </c>
      <c r="I10" s="93">
        <f t="shared" si="3"/>
        <v>38.506465265700932</v>
      </c>
      <c r="J10" s="93">
        <f t="shared" si="3"/>
        <v>39.209171186230591</v>
      </c>
      <c r="K10" s="93">
        <f t="shared" si="3"/>
        <v>33.734320976120244</v>
      </c>
      <c r="L10" s="93">
        <f t="shared" si="3"/>
        <v>34.163672973297793</v>
      </c>
      <c r="M10" s="93">
        <f t="shared" si="3"/>
        <v>34.835933134524133</v>
      </c>
      <c r="N10" s="93">
        <f t="shared" si="3"/>
        <v>35.164353819351007</v>
      </c>
      <c r="O10" s="93">
        <f t="shared" si="3"/>
        <v>30.883909712004073</v>
      </c>
      <c r="P10" s="93">
        <f t="shared" si="3"/>
        <v>33.238583401518937</v>
      </c>
      <c r="Q10" s="93">
        <f t="shared" si="3"/>
        <v>32.831962760290224</v>
      </c>
    </row>
    <row r="11" spans="1:17" x14ac:dyDescent="0.25">
      <c r="A11" s="92" t="s">
        <v>68</v>
      </c>
      <c r="B11" s="91">
        <v>3.257041402431704</v>
      </c>
      <c r="C11" s="91">
        <v>3.0131766313122577</v>
      </c>
      <c r="D11" s="91">
        <v>2.3242212845162458</v>
      </c>
      <c r="E11" s="91">
        <v>1.8192145693085076</v>
      </c>
      <c r="F11" s="91">
        <v>1.8321181702234273</v>
      </c>
      <c r="G11" s="91">
        <v>1.6278155856338525</v>
      </c>
      <c r="H11" s="91">
        <v>2.0624035440458712</v>
      </c>
      <c r="I11" s="91">
        <v>1.3860372533018706</v>
      </c>
      <c r="J11" s="91">
        <v>1.1082534736565663</v>
      </c>
      <c r="K11" s="91">
        <v>1.7597429234911504</v>
      </c>
      <c r="L11" s="91">
        <v>1.9162278747864123</v>
      </c>
      <c r="M11" s="91">
        <v>2.3273455452877312</v>
      </c>
      <c r="N11" s="91">
        <v>3.1742415231096439</v>
      </c>
      <c r="O11" s="91">
        <v>1.9106528882559366</v>
      </c>
      <c r="P11" s="91">
        <v>3.2640455773464931</v>
      </c>
      <c r="Q11" s="91">
        <v>1.7373336313083703</v>
      </c>
    </row>
    <row r="12" spans="1:17" x14ac:dyDescent="0.25">
      <c r="A12" s="92" t="s">
        <v>66</v>
      </c>
      <c r="B12" s="91">
        <v>14.161021542227562</v>
      </c>
      <c r="C12" s="91">
        <v>14.192220181065343</v>
      </c>
      <c r="D12" s="91">
        <v>14.918543517247759</v>
      </c>
      <c r="E12" s="91">
        <v>13.48614337049051</v>
      </c>
      <c r="F12" s="91">
        <v>12.677541753879558</v>
      </c>
      <c r="G12" s="91">
        <v>13.021815315153468</v>
      </c>
      <c r="H12" s="91">
        <v>13.090715739187225</v>
      </c>
      <c r="I12" s="91">
        <v>13.654760151014717</v>
      </c>
      <c r="J12" s="91">
        <v>13.934716220980759</v>
      </c>
      <c r="K12" s="91">
        <v>9.3691696290616857</v>
      </c>
      <c r="L12" s="91">
        <v>12.353720687053086</v>
      </c>
      <c r="M12" s="91">
        <v>12.446057533795463</v>
      </c>
      <c r="N12" s="91">
        <v>11.689277627058646</v>
      </c>
      <c r="O12" s="91">
        <v>10.053079357811596</v>
      </c>
      <c r="P12" s="91">
        <v>10.894978779299132</v>
      </c>
      <c r="Q12" s="91">
        <v>11.060250573784936</v>
      </c>
    </row>
    <row r="13" spans="1:17" x14ac:dyDescent="0.25">
      <c r="A13" s="92" t="s">
        <v>72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0" t="s">
        <v>21</v>
      </c>
      <c r="B14" s="89">
        <v>24.540407989970547</v>
      </c>
      <c r="C14" s="89">
        <v>23.160643577453612</v>
      </c>
      <c r="D14" s="89">
        <v>26.464428269378438</v>
      </c>
      <c r="E14" s="89">
        <v>26.001316467854235</v>
      </c>
      <c r="F14" s="89">
        <v>23.640141696416318</v>
      </c>
      <c r="G14" s="89">
        <v>24.726229646838533</v>
      </c>
      <c r="H14" s="89">
        <v>22.161855405072966</v>
      </c>
      <c r="I14" s="89">
        <v>23.465667861384347</v>
      </c>
      <c r="J14" s="89">
        <v>24.166201491593267</v>
      </c>
      <c r="K14" s="89">
        <v>22.605408423567411</v>
      </c>
      <c r="L14" s="89">
        <v>19.89372441145829</v>
      </c>
      <c r="M14" s="89">
        <v>20.062530055440938</v>
      </c>
      <c r="N14" s="89">
        <v>20.300834669182716</v>
      </c>
      <c r="O14" s="89">
        <v>18.92017746593654</v>
      </c>
      <c r="P14" s="89">
        <v>19.07955904487331</v>
      </c>
      <c r="Q14" s="89">
        <v>20.034378555196916</v>
      </c>
    </row>
    <row r="15" spans="1:17" x14ac:dyDescent="0.25">
      <c r="A15" s="86" t="s">
        <v>87</v>
      </c>
      <c r="B15" s="85">
        <f t="shared" ref="B15" si="4">SUM(B16:B25)</f>
        <v>866.68446831784161</v>
      </c>
      <c r="C15" s="85">
        <f t="shared" ref="C15:Q15" si="5">SUM(C16:C25)</f>
        <v>1010.4446663804672</v>
      </c>
      <c r="D15" s="85">
        <f t="shared" si="5"/>
        <v>1124.7943031022091</v>
      </c>
      <c r="E15" s="85">
        <f t="shared" si="5"/>
        <v>1128.1206010956735</v>
      </c>
      <c r="F15" s="85">
        <f t="shared" si="5"/>
        <v>1026.4693052391485</v>
      </c>
      <c r="G15" s="85">
        <f t="shared" si="5"/>
        <v>1062.1573445808824</v>
      </c>
      <c r="H15" s="85">
        <f t="shared" si="5"/>
        <v>957.94865886445848</v>
      </c>
      <c r="I15" s="85">
        <f t="shared" si="5"/>
        <v>1009.3584363023228</v>
      </c>
      <c r="J15" s="85">
        <f t="shared" si="5"/>
        <v>1006.2587421854204</v>
      </c>
      <c r="K15" s="85">
        <f t="shared" si="5"/>
        <v>962.21785472890645</v>
      </c>
      <c r="L15" s="85">
        <f t="shared" si="5"/>
        <v>850.8776696515697</v>
      </c>
      <c r="M15" s="85">
        <f t="shared" si="5"/>
        <v>839.7145867408608</v>
      </c>
      <c r="N15" s="85">
        <f t="shared" si="5"/>
        <v>790.36699250478046</v>
      </c>
      <c r="O15" s="85">
        <f t="shared" si="5"/>
        <v>673.66417666527855</v>
      </c>
      <c r="P15" s="85">
        <f t="shared" si="5"/>
        <v>669.92934451164331</v>
      </c>
      <c r="Q15" s="85">
        <f t="shared" si="5"/>
        <v>866.43129301674367</v>
      </c>
    </row>
    <row r="16" spans="1:17" x14ac:dyDescent="0.25">
      <c r="A16" s="88" t="s">
        <v>33</v>
      </c>
      <c r="B16" s="87">
        <v>245.14074992539054</v>
      </c>
      <c r="C16" s="87">
        <v>173.90280209356311</v>
      </c>
      <c r="D16" s="87">
        <v>145.68762183292725</v>
      </c>
      <c r="E16" s="87">
        <v>130.34219389652827</v>
      </c>
      <c r="F16" s="87">
        <v>121.80096678247733</v>
      </c>
      <c r="G16" s="87">
        <v>130.70004733141457</v>
      </c>
      <c r="H16" s="87">
        <v>117.60280517232505</v>
      </c>
      <c r="I16" s="87">
        <v>100.09316846910501</v>
      </c>
      <c r="J16" s="87">
        <v>104.50623114838717</v>
      </c>
      <c r="K16" s="87">
        <v>112.28041936591256</v>
      </c>
      <c r="L16" s="87">
        <v>27.602438261217774</v>
      </c>
      <c r="M16" s="87">
        <v>18.774838391282891</v>
      </c>
      <c r="N16" s="87">
        <v>27.02449794170208</v>
      </c>
      <c r="O16" s="87">
        <v>27.196891296687792</v>
      </c>
      <c r="P16" s="87">
        <v>29.963032763448947</v>
      </c>
      <c r="Q16" s="87">
        <v>31.304505850094067</v>
      </c>
    </row>
    <row r="17" spans="1:17" x14ac:dyDescent="0.25">
      <c r="A17" s="88" t="s">
        <v>31</v>
      </c>
      <c r="B17" s="87">
        <v>100.5063533008497</v>
      </c>
      <c r="C17" s="87">
        <v>44.9</v>
      </c>
      <c r="D17" s="87">
        <v>20.102460000000001</v>
      </c>
      <c r="E17" s="87">
        <v>43.776000000000003</v>
      </c>
      <c r="F17" s="87">
        <v>76.900099999999995</v>
      </c>
      <c r="G17" s="87">
        <v>44.926209906094911</v>
      </c>
      <c r="H17" s="87">
        <v>5.9007000000000005</v>
      </c>
      <c r="I17" s="87">
        <v>7.90022</v>
      </c>
      <c r="J17" s="87">
        <v>10.19943</v>
      </c>
      <c r="K17" s="87">
        <v>3.3006199999999999</v>
      </c>
      <c r="L17" s="87">
        <v>3.3436805998352233</v>
      </c>
      <c r="M17" s="87">
        <v>3.9887264736791801</v>
      </c>
      <c r="N17" s="87">
        <v>2.006193528905845</v>
      </c>
      <c r="O17" s="87">
        <v>4.6576796515762524</v>
      </c>
      <c r="P17" s="87">
        <v>2.1257284799847098</v>
      </c>
      <c r="Q17" s="87">
        <v>53.310404127257101</v>
      </c>
    </row>
    <row r="18" spans="1:17" x14ac:dyDescent="0.25">
      <c r="A18" s="88" t="s">
        <v>30</v>
      </c>
      <c r="B18" s="87">
        <v>0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0</v>
      </c>
      <c r="I18" s="87">
        <v>0</v>
      </c>
      <c r="J18" s="87">
        <v>0</v>
      </c>
      <c r="K18" s="87">
        <v>13.23808855453936</v>
      </c>
      <c r="L18" s="87">
        <v>0</v>
      </c>
      <c r="M18" s="87">
        <v>0</v>
      </c>
      <c r="N18" s="87">
        <v>0</v>
      </c>
      <c r="O18" s="87">
        <v>0</v>
      </c>
      <c r="P18" s="87">
        <v>0</v>
      </c>
      <c r="Q18" s="87">
        <v>0</v>
      </c>
    </row>
    <row r="19" spans="1:17" x14ac:dyDescent="0.25">
      <c r="A19" s="88" t="s">
        <v>68</v>
      </c>
      <c r="B19" s="87">
        <v>5.8091120746810665</v>
      </c>
      <c r="C19" s="87">
        <v>4.5552924887278339</v>
      </c>
      <c r="D19" s="87">
        <v>6.7354781953386302</v>
      </c>
      <c r="E19" s="87">
        <v>1.8706920687126667</v>
      </c>
      <c r="F19" s="87">
        <v>4.8325740509488408</v>
      </c>
      <c r="G19" s="87">
        <v>1.4873374959739285</v>
      </c>
      <c r="H19" s="87">
        <v>1.4756322883371147</v>
      </c>
      <c r="I19" s="87">
        <v>1.606596546706472</v>
      </c>
      <c r="J19" s="87">
        <v>1.1963805413396431</v>
      </c>
      <c r="K19" s="87">
        <v>0.50485099829146907</v>
      </c>
      <c r="L19" s="87">
        <v>0.38199937292014069</v>
      </c>
      <c r="M19" s="87">
        <v>0.94357080403569138</v>
      </c>
      <c r="N19" s="87">
        <v>2.0594996725240642</v>
      </c>
      <c r="O19" s="87">
        <v>0.22308349312142614</v>
      </c>
      <c r="P19" s="87">
        <v>0.98042009088516135</v>
      </c>
      <c r="Q19" s="87">
        <v>0.10031768385202913</v>
      </c>
    </row>
    <row r="20" spans="1:17" x14ac:dyDescent="0.25">
      <c r="A20" s="88" t="s">
        <v>29</v>
      </c>
      <c r="B20" s="87">
        <v>76.42917490443979</v>
      </c>
      <c r="C20" s="87">
        <v>223.05793792393436</v>
      </c>
      <c r="D20" s="87">
        <v>258.92343371840821</v>
      </c>
      <c r="E20" s="87">
        <v>197.20069751560115</v>
      </c>
      <c r="F20" s="87">
        <v>124.25185</v>
      </c>
      <c r="G20" s="87">
        <v>159.91345765272825</v>
      </c>
      <c r="H20" s="87">
        <v>141.51981588407284</v>
      </c>
      <c r="I20" s="87">
        <v>154.76146180344639</v>
      </c>
      <c r="J20" s="87">
        <v>144.81426814438194</v>
      </c>
      <c r="K20" s="87">
        <v>23.450069830103246</v>
      </c>
      <c r="L20" s="87">
        <v>53.574371295779045</v>
      </c>
      <c r="M20" s="87">
        <v>41.081487242846343</v>
      </c>
      <c r="N20" s="87">
        <v>93.626596135291408</v>
      </c>
      <c r="O20" s="87">
        <v>0</v>
      </c>
      <c r="P20" s="87">
        <v>6.748470581661703E-2</v>
      </c>
      <c r="Q20" s="87">
        <v>1.0280117196879592</v>
      </c>
    </row>
    <row r="21" spans="1:17" x14ac:dyDescent="0.25">
      <c r="A21" s="88" t="s">
        <v>28</v>
      </c>
      <c r="B21" s="87">
        <v>1.0270251449983436</v>
      </c>
      <c r="C21" s="87">
        <v>26.002070000000003</v>
      </c>
      <c r="D21" s="87">
        <v>38.263849999999991</v>
      </c>
      <c r="E21" s="87">
        <v>25.605019999999978</v>
      </c>
      <c r="F21" s="87">
        <v>11.489980000000001</v>
      </c>
      <c r="G21" s="87">
        <v>10.508762313843816</v>
      </c>
      <c r="H21" s="87">
        <v>6.6920300000000008</v>
      </c>
      <c r="I21" s="87">
        <v>4.6003900000000009</v>
      </c>
      <c r="J21" s="87">
        <v>2.1001199999999995</v>
      </c>
      <c r="K21" s="87">
        <v>11.010639999999999</v>
      </c>
      <c r="L21" s="87">
        <v>6.0666555273752163</v>
      </c>
      <c r="M21" s="87">
        <v>9.482129105859844</v>
      </c>
      <c r="N21" s="87">
        <v>6.3293384295241006</v>
      </c>
      <c r="O21" s="87">
        <v>8.2412993340576861</v>
      </c>
      <c r="P21" s="87">
        <v>9.218249866484733</v>
      </c>
      <c r="Q21" s="87">
        <v>2.101825209589919</v>
      </c>
    </row>
    <row r="22" spans="1:17" x14ac:dyDescent="0.25">
      <c r="A22" s="88" t="s">
        <v>66</v>
      </c>
      <c r="B22" s="87">
        <v>270.0067898748112</v>
      </c>
      <c r="C22" s="87">
        <v>238.93100387424192</v>
      </c>
      <c r="D22" s="87">
        <v>363.41948935553523</v>
      </c>
      <c r="E22" s="87">
        <v>257.63031761483143</v>
      </c>
      <c r="F22" s="87">
        <v>247.75908440572243</v>
      </c>
      <c r="G22" s="87">
        <v>288.41826567001988</v>
      </c>
      <c r="H22" s="87">
        <v>320.41495551972338</v>
      </c>
      <c r="I22" s="87">
        <v>307.23948948306486</v>
      </c>
      <c r="J22" s="87">
        <v>343.3475823513117</v>
      </c>
      <c r="K22" s="87">
        <v>301.48940598005981</v>
      </c>
      <c r="L22" s="87">
        <v>263.72980751844335</v>
      </c>
      <c r="M22" s="87">
        <v>277.05245339027277</v>
      </c>
      <c r="N22" s="87">
        <v>212.39539273071858</v>
      </c>
      <c r="O22" s="87">
        <v>232.85759266118836</v>
      </c>
      <c r="P22" s="87">
        <v>168.10591391226924</v>
      </c>
      <c r="Q22" s="87">
        <v>203.56559713452683</v>
      </c>
    </row>
    <row r="23" spans="1:17" x14ac:dyDescent="0.25">
      <c r="A23" s="88" t="s">
        <v>25</v>
      </c>
      <c r="B23" s="87">
        <v>36.615075952995099</v>
      </c>
      <c r="C23" s="87">
        <v>37.365589999999997</v>
      </c>
      <c r="D23" s="87">
        <v>43.382899999999999</v>
      </c>
      <c r="E23" s="87">
        <v>41.894510000000004</v>
      </c>
      <c r="F23" s="87">
        <v>46.647689999999997</v>
      </c>
      <c r="G23" s="87">
        <v>50.212110227412495</v>
      </c>
      <c r="H23" s="87">
        <v>42.813630000000003</v>
      </c>
      <c r="I23" s="87">
        <v>32.481879999999997</v>
      </c>
      <c r="J23" s="87">
        <v>14.407789999999997</v>
      </c>
      <c r="K23" s="87">
        <v>2.0024199999999999</v>
      </c>
      <c r="L23" s="87">
        <v>2.2931426717206773</v>
      </c>
      <c r="M23" s="87">
        <v>0.35833633459213188</v>
      </c>
      <c r="N23" s="87">
        <v>0</v>
      </c>
      <c r="O23" s="87">
        <v>0</v>
      </c>
      <c r="P23" s="87">
        <v>0</v>
      </c>
      <c r="Q23" s="87">
        <v>0</v>
      </c>
    </row>
    <row r="24" spans="1:17" x14ac:dyDescent="0.25">
      <c r="A24" s="88" t="s">
        <v>86</v>
      </c>
      <c r="B24" s="87">
        <v>113.2846054956603</v>
      </c>
      <c r="C24" s="87">
        <v>241.12804999999994</v>
      </c>
      <c r="D24" s="87">
        <v>223.07909000000001</v>
      </c>
      <c r="E24" s="87">
        <v>274.69811000000004</v>
      </c>
      <c r="F24" s="87">
        <v>293.68705999999997</v>
      </c>
      <c r="G24" s="87">
        <v>293.9949779364938</v>
      </c>
      <c r="H24" s="87">
        <v>255.62782999999999</v>
      </c>
      <c r="I24" s="87">
        <v>339.07619</v>
      </c>
      <c r="J24" s="87">
        <v>316.68556999999998</v>
      </c>
      <c r="K24" s="87">
        <v>412.44141999999994</v>
      </c>
      <c r="L24" s="87">
        <v>387.38416770045546</v>
      </c>
      <c r="M24" s="87">
        <v>382.58314133728828</v>
      </c>
      <c r="N24" s="87">
        <v>290.10088202717549</v>
      </c>
      <c r="O24" s="87">
        <v>254.50572037843668</v>
      </c>
      <c r="P24" s="87">
        <v>337.15500609008041</v>
      </c>
      <c r="Q24" s="87">
        <v>425.14483115798123</v>
      </c>
    </row>
    <row r="25" spans="1:17" x14ac:dyDescent="0.25">
      <c r="A25" s="88" t="s">
        <v>22</v>
      </c>
      <c r="B25" s="87">
        <v>17.865581644015606</v>
      </c>
      <c r="C25" s="87">
        <v>20.60192000000006</v>
      </c>
      <c r="D25" s="87">
        <v>25.199979999999982</v>
      </c>
      <c r="E25" s="87">
        <v>155.10306000000003</v>
      </c>
      <c r="F25" s="87">
        <v>99.1</v>
      </c>
      <c r="G25" s="87">
        <v>81.9961760469008</v>
      </c>
      <c r="H25" s="87">
        <v>65.901260000000093</v>
      </c>
      <c r="I25" s="87">
        <v>61.599040000000066</v>
      </c>
      <c r="J25" s="87">
        <v>69.001369999999937</v>
      </c>
      <c r="K25" s="87">
        <v>82.499920000000088</v>
      </c>
      <c r="L25" s="87">
        <v>106.50140670382275</v>
      </c>
      <c r="M25" s="87">
        <v>105.44990366100365</v>
      </c>
      <c r="N25" s="87">
        <v>156.82459203893882</v>
      </c>
      <c r="O25" s="87">
        <v>145.9819098502104</v>
      </c>
      <c r="P25" s="87">
        <v>122.31350860267356</v>
      </c>
      <c r="Q25" s="87">
        <v>149.87580013375455</v>
      </c>
    </row>
    <row r="26" spans="1:17" x14ac:dyDescent="0.25">
      <c r="A26" s="86" t="s">
        <v>85</v>
      </c>
      <c r="B26" s="85">
        <f t="shared" ref="B26" si="6">SUM(B27:B36)</f>
        <v>3353.3152033052534</v>
      </c>
      <c r="C26" s="85">
        <f t="shared" ref="C26:Q26" si="7">SUM(C27:C36)</f>
        <v>3168.7737252428824</v>
      </c>
      <c r="D26" s="85">
        <f t="shared" si="7"/>
        <v>3199.7080926345861</v>
      </c>
      <c r="E26" s="85">
        <f t="shared" si="7"/>
        <v>3362.4679684556913</v>
      </c>
      <c r="F26" s="85">
        <f t="shared" si="7"/>
        <v>3229.9744135087117</v>
      </c>
      <c r="G26" s="85">
        <f t="shared" si="7"/>
        <v>3293.4185425481628</v>
      </c>
      <c r="H26" s="85">
        <f t="shared" si="7"/>
        <v>3483.3128672971889</v>
      </c>
      <c r="I26" s="85">
        <f t="shared" si="7"/>
        <v>3258.0100579054206</v>
      </c>
      <c r="J26" s="85">
        <f t="shared" si="7"/>
        <v>3170.3923202229744</v>
      </c>
      <c r="K26" s="85">
        <f t="shared" si="7"/>
        <v>2788.0847307950435</v>
      </c>
      <c r="L26" s="85">
        <f t="shared" si="7"/>
        <v>3189.0702552757098</v>
      </c>
      <c r="M26" s="85">
        <f t="shared" si="7"/>
        <v>3102.8031834663971</v>
      </c>
      <c r="N26" s="85">
        <f t="shared" si="7"/>
        <v>3225.0974939856105</v>
      </c>
      <c r="O26" s="85">
        <f t="shared" si="7"/>
        <v>3301.5183808167271</v>
      </c>
      <c r="P26" s="85">
        <f t="shared" si="7"/>
        <v>3474.0252877028797</v>
      </c>
      <c r="Q26" s="85">
        <f t="shared" si="7"/>
        <v>3251.1259488583446</v>
      </c>
    </row>
    <row r="27" spans="1:17" x14ac:dyDescent="0.25">
      <c r="A27" s="84" t="s">
        <v>33</v>
      </c>
      <c r="B27" s="83">
        <v>625.65003468389909</v>
      </c>
      <c r="C27" s="83">
        <v>720.84409790643667</v>
      </c>
      <c r="D27" s="83">
        <v>628.02362816707341</v>
      </c>
      <c r="E27" s="83">
        <v>669.43605610347072</v>
      </c>
      <c r="F27" s="83">
        <v>657.5641932175223</v>
      </c>
      <c r="G27" s="83">
        <v>662.4182772613492</v>
      </c>
      <c r="H27" s="83">
        <v>720.48393482767506</v>
      </c>
      <c r="I27" s="83">
        <v>679.12353153089498</v>
      </c>
      <c r="J27" s="83">
        <v>640.78952885161266</v>
      </c>
      <c r="K27" s="83">
        <v>585.32763063408743</v>
      </c>
      <c r="L27" s="83">
        <v>565.07160676295678</v>
      </c>
      <c r="M27" s="83">
        <v>610.87144437100949</v>
      </c>
      <c r="N27" s="83">
        <v>719.27515538073544</v>
      </c>
      <c r="O27" s="83">
        <v>675.39009792004128</v>
      </c>
      <c r="P27" s="83">
        <v>733.69291589462216</v>
      </c>
      <c r="Q27" s="83">
        <v>691.54865979479757</v>
      </c>
    </row>
    <row r="28" spans="1:17" x14ac:dyDescent="0.25">
      <c r="A28" s="84" t="s">
        <v>47</v>
      </c>
      <c r="B28" s="83">
        <v>619.39939596223132</v>
      </c>
      <c r="C28" s="83">
        <v>502.88278000000003</v>
      </c>
      <c r="D28" s="83">
        <v>637.70028000000002</v>
      </c>
      <c r="E28" s="83">
        <v>756.64883999999995</v>
      </c>
      <c r="F28" s="83">
        <v>735.58361000000002</v>
      </c>
      <c r="G28" s="83">
        <v>696.57228440372774</v>
      </c>
      <c r="H28" s="83">
        <v>714.71999000000005</v>
      </c>
      <c r="I28" s="83">
        <v>481.15951000000001</v>
      </c>
      <c r="J28" s="83">
        <v>547.52765999999997</v>
      </c>
      <c r="K28" s="83">
        <v>523.44449000000009</v>
      </c>
      <c r="L28" s="83">
        <v>711.10996347421974</v>
      </c>
      <c r="M28" s="83">
        <v>535.00867049491194</v>
      </c>
      <c r="N28" s="83">
        <v>515.72342864552047</v>
      </c>
      <c r="O28" s="83">
        <v>557.46091790088099</v>
      </c>
      <c r="P28" s="83">
        <v>541.98978784486951</v>
      </c>
      <c r="Q28" s="83">
        <v>472.02154224941899</v>
      </c>
    </row>
    <row r="29" spans="1:17" x14ac:dyDescent="0.25">
      <c r="A29" s="84" t="s">
        <v>30</v>
      </c>
      <c r="B29" s="83">
        <v>9.8865911019586434</v>
      </c>
      <c r="C29" s="83">
        <v>5.5037200000000013</v>
      </c>
      <c r="D29" s="83">
        <v>39.555539999999993</v>
      </c>
      <c r="E29" s="83">
        <v>7.6954100000000025</v>
      </c>
      <c r="F29" s="83">
        <v>3.2988399999999984</v>
      </c>
      <c r="G29" s="83">
        <v>20.875137582412613</v>
      </c>
      <c r="H29" s="83">
        <v>6.5966400000000007</v>
      </c>
      <c r="I29" s="83">
        <v>6.6028300000000009</v>
      </c>
      <c r="J29" s="83">
        <v>35.133389999999991</v>
      </c>
      <c r="K29" s="83">
        <v>18.628141445460642</v>
      </c>
      <c r="L29" s="83">
        <v>4.3947345081360041</v>
      </c>
      <c r="M29" s="83">
        <v>2.197369398596237</v>
      </c>
      <c r="N29" s="83">
        <v>4.3946730113225883</v>
      </c>
      <c r="O29" s="83">
        <v>4.3962237140868439</v>
      </c>
      <c r="P29" s="83">
        <v>3.2949946632970111</v>
      </c>
      <c r="Q29" s="83">
        <v>3.2960324956833276</v>
      </c>
    </row>
    <row r="30" spans="1:17" x14ac:dyDescent="0.25">
      <c r="A30" s="84" t="s">
        <v>68</v>
      </c>
      <c r="B30" s="83">
        <v>22.699186694863169</v>
      </c>
      <c r="C30" s="83">
        <v>17.040200879959869</v>
      </c>
      <c r="D30" s="83">
        <v>17.535140520144989</v>
      </c>
      <c r="E30" s="83">
        <v>19.907503361978794</v>
      </c>
      <c r="F30" s="83">
        <v>31.224077778827755</v>
      </c>
      <c r="G30" s="83">
        <v>16.350848628383122</v>
      </c>
      <c r="H30" s="83">
        <v>14.861924167616978</v>
      </c>
      <c r="I30" s="83">
        <v>18.519046199991724</v>
      </c>
      <c r="J30" s="83">
        <v>16.089425985003643</v>
      </c>
      <c r="K30" s="83">
        <v>14.134496078217269</v>
      </c>
      <c r="L30" s="83">
        <v>14.086733621280484</v>
      </c>
      <c r="M30" s="83">
        <v>15.168426890685417</v>
      </c>
      <c r="N30" s="83">
        <v>14.948839568649168</v>
      </c>
      <c r="O30" s="83">
        <v>9.9087966023627398</v>
      </c>
      <c r="P30" s="83">
        <v>12.779784260554848</v>
      </c>
      <c r="Q30" s="83">
        <v>10.224066571940085</v>
      </c>
    </row>
    <row r="31" spans="1:17" x14ac:dyDescent="0.25">
      <c r="A31" s="84" t="s">
        <v>29</v>
      </c>
      <c r="B31" s="83">
        <v>0</v>
      </c>
      <c r="C31" s="83">
        <v>11.933332076065625</v>
      </c>
      <c r="D31" s="83">
        <v>1.8676962815918046</v>
      </c>
      <c r="E31" s="83">
        <v>22.501532484398837</v>
      </c>
      <c r="F31" s="83">
        <v>5.7070499999999953</v>
      </c>
      <c r="G31" s="83">
        <v>23.519885909991586</v>
      </c>
      <c r="H31" s="83">
        <v>42.879604115927208</v>
      </c>
      <c r="I31" s="83">
        <v>43.9499281965536</v>
      </c>
      <c r="J31" s="83">
        <v>43.475591855618035</v>
      </c>
      <c r="K31" s="83">
        <v>24.355170169896752</v>
      </c>
      <c r="L31" s="83">
        <v>3.7481906860339365</v>
      </c>
      <c r="M31" s="83">
        <v>0</v>
      </c>
      <c r="N31" s="83">
        <v>0</v>
      </c>
      <c r="O31" s="83">
        <v>0</v>
      </c>
      <c r="P31" s="83">
        <v>0.88790734275414285</v>
      </c>
      <c r="Q31" s="83">
        <v>0.88272148836457709</v>
      </c>
    </row>
    <row r="32" spans="1:17" x14ac:dyDescent="0.25">
      <c r="A32" s="84" t="s">
        <v>28</v>
      </c>
      <c r="B32" s="83">
        <v>0</v>
      </c>
      <c r="C32" s="83">
        <v>35.99466000000001</v>
      </c>
      <c r="D32" s="83">
        <v>32.901679999999999</v>
      </c>
      <c r="E32" s="83">
        <v>23.692319999999992</v>
      </c>
      <c r="F32" s="83">
        <v>41.302169999999997</v>
      </c>
      <c r="G32" s="83">
        <v>33.62983970356423</v>
      </c>
      <c r="H32" s="83">
        <v>29.803379999999997</v>
      </c>
      <c r="I32" s="83">
        <v>10.783379999999998</v>
      </c>
      <c r="J32" s="83">
        <v>13.279620000000001</v>
      </c>
      <c r="K32" s="83">
        <v>21.402139999999999</v>
      </c>
      <c r="L32" s="83">
        <v>18.964214255649843</v>
      </c>
      <c r="M32" s="83">
        <v>30.906319018369008</v>
      </c>
      <c r="N32" s="83">
        <v>39.146190283352439</v>
      </c>
      <c r="O32" s="83">
        <v>36.6627002550496</v>
      </c>
      <c r="P32" s="83">
        <v>40.07754915133544</v>
      </c>
      <c r="Q32" s="83">
        <v>40.842134919866538</v>
      </c>
    </row>
    <row r="33" spans="1:17" x14ac:dyDescent="0.25">
      <c r="A33" s="84" t="s">
        <v>66</v>
      </c>
      <c r="B33" s="83">
        <v>832.93402320067844</v>
      </c>
      <c r="C33" s="83">
        <v>807.53698594469233</v>
      </c>
      <c r="D33" s="83">
        <v>870.8725971272172</v>
      </c>
      <c r="E33" s="83">
        <v>733.96116901467781</v>
      </c>
      <c r="F33" s="83">
        <v>594.55104384039771</v>
      </c>
      <c r="G33" s="83">
        <v>668.04578766758141</v>
      </c>
      <c r="H33" s="83">
        <v>620.81221874108905</v>
      </c>
      <c r="I33" s="83">
        <v>656.86446036592019</v>
      </c>
      <c r="J33" s="83">
        <v>589.43626142770768</v>
      </c>
      <c r="K33" s="83">
        <v>446.90549439087783</v>
      </c>
      <c r="L33" s="83">
        <v>623.20890667454637</v>
      </c>
      <c r="M33" s="83">
        <v>644.59938473787724</v>
      </c>
      <c r="N33" s="83">
        <v>638.6437683203842</v>
      </c>
      <c r="O33" s="83">
        <v>596.38913110772637</v>
      </c>
      <c r="P33" s="83">
        <v>641.15889249510735</v>
      </c>
      <c r="Q33" s="83">
        <v>575.63916278766465</v>
      </c>
    </row>
    <row r="34" spans="1:17" x14ac:dyDescent="0.25">
      <c r="A34" s="84" t="s">
        <v>25</v>
      </c>
      <c r="B34" s="83">
        <v>494.36323683959245</v>
      </c>
      <c r="C34" s="83">
        <v>509.0543899999999</v>
      </c>
      <c r="D34" s="83">
        <v>530.88513999999998</v>
      </c>
      <c r="E34" s="83">
        <v>587.27362999999991</v>
      </c>
      <c r="F34" s="83">
        <v>578.78495999999996</v>
      </c>
      <c r="G34" s="83">
        <v>562.48988712367486</v>
      </c>
      <c r="H34" s="83">
        <v>651.99647000000004</v>
      </c>
      <c r="I34" s="83">
        <v>645.07782999999995</v>
      </c>
      <c r="J34" s="83">
        <v>556.75897999999995</v>
      </c>
      <c r="K34" s="83">
        <v>517.84578999999997</v>
      </c>
      <c r="L34" s="83">
        <v>614.78911585507797</v>
      </c>
      <c r="M34" s="83">
        <v>592.21833319822372</v>
      </c>
      <c r="N34" s="83">
        <v>581.41349069115006</v>
      </c>
      <c r="O34" s="83">
        <v>587.49823152021872</v>
      </c>
      <c r="P34" s="83">
        <v>634.37470144262988</v>
      </c>
      <c r="Q34" s="83">
        <v>611.4932645457161</v>
      </c>
    </row>
    <row r="35" spans="1:17" x14ac:dyDescent="0.25">
      <c r="A35" s="84" t="s">
        <v>23</v>
      </c>
      <c r="B35" s="83">
        <v>206.07623825070721</v>
      </c>
      <c r="C35" s="83">
        <v>16.948080000000033</v>
      </c>
      <c r="D35" s="83">
        <v>6.7319699999999898</v>
      </c>
      <c r="E35" s="83">
        <v>0.70000999999996338</v>
      </c>
      <c r="F35" s="83">
        <v>0.4997700000000691</v>
      </c>
      <c r="G35" s="83">
        <v>3.3438423436284097</v>
      </c>
      <c r="H35" s="83">
        <v>1.8992499999999666</v>
      </c>
      <c r="I35" s="83">
        <v>1.1056500000000256</v>
      </c>
      <c r="J35" s="83">
        <v>1.1000000000000227</v>
      </c>
      <c r="K35" s="83">
        <v>1.0996099999999842</v>
      </c>
      <c r="L35" s="83">
        <v>1.0509237702353857</v>
      </c>
      <c r="M35" s="83">
        <v>1.2896827000397479</v>
      </c>
      <c r="N35" s="83">
        <v>1.5764816338941614</v>
      </c>
      <c r="O35" s="83">
        <v>101.72363362554299</v>
      </c>
      <c r="P35" s="83">
        <v>104.13688081926074</v>
      </c>
      <c r="Q35" s="83">
        <v>143.54724871208839</v>
      </c>
    </row>
    <row r="36" spans="1:17" x14ac:dyDescent="0.25">
      <c r="A36" s="82" t="s">
        <v>21</v>
      </c>
      <c r="B36" s="81">
        <v>542.3064965713229</v>
      </c>
      <c r="C36" s="81">
        <v>541.03547843572812</v>
      </c>
      <c r="D36" s="81">
        <v>433.63442053855897</v>
      </c>
      <c r="E36" s="81">
        <v>540.6514974911654</v>
      </c>
      <c r="F36" s="81">
        <v>581.45869867196404</v>
      </c>
      <c r="G36" s="81">
        <v>606.17275192385011</v>
      </c>
      <c r="H36" s="81">
        <v>679.25945544488047</v>
      </c>
      <c r="I36" s="81">
        <v>714.82389161206027</v>
      </c>
      <c r="J36" s="81">
        <v>726.80186210303305</v>
      </c>
      <c r="K36" s="81">
        <v>634.94176807650365</v>
      </c>
      <c r="L36" s="81">
        <v>632.64586566757305</v>
      </c>
      <c r="M36" s="81">
        <v>670.54355265668448</v>
      </c>
      <c r="N36" s="81">
        <v>709.97546645060152</v>
      </c>
      <c r="O36" s="81">
        <v>732.08864817081769</v>
      </c>
      <c r="P36" s="81">
        <v>761.63187378844918</v>
      </c>
      <c r="Q36" s="81">
        <v>701.63111529280468</v>
      </c>
    </row>
    <row r="37" spans="1:17" x14ac:dyDescent="0.25">
      <c r="A37" s="40"/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</row>
    <row r="38" spans="1:17" ht="12.75" x14ac:dyDescent="0.25">
      <c r="A38" s="80" t="s">
        <v>84</v>
      </c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79"/>
    </row>
    <row r="39" spans="1:17" x14ac:dyDescent="0.25">
      <c r="A39" s="40"/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</row>
    <row r="40" spans="1:17" x14ac:dyDescent="0.25">
      <c r="A40" s="78" t="str">
        <f>$A$5</f>
        <v>All Industrial Sectors</v>
      </c>
      <c r="B40" s="77">
        <f t="shared" ref="B40:Q40" si="8">SUM(B41:B45,B46,B47)</f>
        <v>1</v>
      </c>
      <c r="C40" s="77">
        <f t="shared" si="8"/>
        <v>1</v>
      </c>
      <c r="D40" s="77">
        <f t="shared" si="8"/>
        <v>1</v>
      </c>
      <c r="E40" s="77">
        <f t="shared" si="8"/>
        <v>1</v>
      </c>
      <c r="F40" s="77">
        <f t="shared" si="8"/>
        <v>1</v>
      </c>
      <c r="G40" s="77">
        <f t="shared" si="8"/>
        <v>1</v>
      </c>
      <c r="H40" s="77">
        <f t="shared" si="8"/>
        <v>1</v>
      </c>
      <c r="I40" s="77">
        <f t="shared" si="8"/>
        <v>1</v>
      </c>
      <c r="J40" s="77">
        <f t="shared" si="8"/>
        <v>0.99999999999999989</v>
      </c>
      <c r="K40" s="77">
        <f t="shared" si="8"/>
        <v>1</v>
      </c>
      <c r="L40" s="77">
        <f t="shared" si="8"/>
        <v>1</v>
      </c>
      <c r="M40" s="77">
        <f t="shared" si="8"/>
        <v>1</v>
      </c>
      <c r="N40" s="77">
        <f t="shared" si="8"/>
        <v>0.99999999999999989</v>
      </c>
      <c r="O40" s="77">
        <f t="shared" si="8"/>
        <v>1</v>
      </c>
      <c r="P40" s="77">
        <f t="shared" si="8"/>
        <v>1</v>
      </c>
      <c r="Q40" s="77">
        <f t="shared" si="8"/>
        <v>1</v>
      </c>
    </row>
    <row r="41" spans="1:17" x14ac:dyDescent="0.25">
      <c r="A41" s="76" t="s">
        <v>83</v>
      </c>
      <c r="B41" s="75">
        <f t="shared" ref="B41:Q41" si="9">IF(B6=0,0,B6/B$5)</f>
        <v>8.5785098698696553E-3</v>
      </c>
      <c r="C41" s="75">
        <f t="shared" si="9"/>
        <v>9.3607337237521446E-3</v>
      </c>
      <c r="D41" s="75">
        <f t="shared" si="9"/>
        <v>9.8677609147374105E-3</v>
      </c>
      <c r="E41" s="75">
        <f t="shared" si="9"/>
        <v>9.6849897387880912E-3</v>
      </c>
      <c r="F41" s="75">
        <f t="shared" si="9"/>
        <v>1.0780246376847149E-2</v>
      </c>
      <c r="G41" s="75">
        <f t="shared" si="9"/>
        <v>1.0481913485675242E-2</v>
      </c>
      <c r="H41" s="75">
        <f t="shared" si="9"/>
        <v>1.0289371576610622E-2</v>
      </c>
      <c r="I41" s="75">
        <f t="shared" si="9"/>
        <v>1.0288484520853267E-2</v>
      </c>
      <c r="J41" s="75">
        <f t="shared" si="9"/>
        <v>1.1248883165311137E-2</v>
      </c>
      <c r="K41" s="75">
        <f t="shared" si="9"/>
        <v>9.9868494774910006E-3</v>
      </c>
      <c r="L41" s="75">
        <f t="shared" si="9"/>
        <v>1.0203280851774937E-2</v>
      </c>
      <c r="M41" s="75">
        <f t="shared" si="9"/>
        <v>1.0038287320268886E-2</v>
      </c>
      <c r="N41" s="75">
        <f t="shared" si="9"/>
        <v>1.0223348383290962E-2</v>
      </c>
      <c r="O41" s="75">
        <f t="shared" si="9"/>
        <v>9.3224850328219953E-3</v>
      </c>
      <c r="P41" s="75">
        <f t="shared" si="9"/>
        <v>9.3147842946921695E-3</v>
      </c>
      <c r="Q41" s="75">
        <f t="shared" si="9"/>
        <v>9.476954344064991E-3</v>
      </c>
    </row>
    <row r="42" spans="1:17" x14ac:dyDescent="0.25">
      <c r="A42" s="76" t="s">
        <v>82</v>
      </c>
      <c r="B42" s="75">
        <f t="shared" ref="B42:Q42" si="10">IF(B7=0,0,B7/B$5)</f>
        <v>1.3384192618668342E-2</v>
      </c>
      <c r="C42" s="75">
        <f t="shared" si="10"/>
        <v>1.14705339658612E-2</v>
      </c>
      <c r="D42" s="75">
        <f t="shared" si="10"/>
        <v>1.458615697990007E-2</v>
      </c>
      <c r="E42" s="75">
        <f t="shared" si="10"/>
        <v>1.3385521211532289E-2</v>
      </c>
      <c r="F42" s="75">
        <f t="shared" si="10"/>
        <v>1.4027762193683461E-2</v>
      </c>
      <c r="G42" s="75">
        <f t="shared" si="10"/>
        <v>1.3940512088879198E-2</v>
      </c>
      <c r="H42" s="75">
        <f t="shared" si="10"/>
        <v>1.3186862689976417E-2</v>
      </c>
      <c r="I42" s="75">
        <f t="shared" si="10"/>
        <v>1.3596835511622152E-2</v>
      </c>
      <c r="J42" s="75">
        <f t="shared" si="10"/>
        <v>1.5198739139631445E-2</v>
      </c>
      <c r="K42" s="75">
        <f t="shared" si="10"/>
        <v>1.314542790677189E-2</v>
      </c>
      <c r="L42" s="75">
        <f t="shared" si="10"/>
        <v>1.3012117718297044E-2</v>
      </c>
      <c r="M42" s="75">
        <f t="shared" si="10"/>
        <v>1.2844797658315114E-2</v>
      </c>
      <c r="N42" s="75">
        <f t="shared" si="10"/>
        <v>1.3944816174555371E-2</v>
      </c>
      <c r="O42" s="75">
        <f t="shared" si="10"/>
        <v>1.2094638370000804E-2</v>
      </c>
      <c r="P42" s="75">
        <f t="shared" si="10"/>
        <v>1.1961088320835377E-2</v>
      </c>
      <c r="Q42" s="75">
        <f t="shared" si="10"/>
        <v>1.262708304769024E-2</v>
      </c>
    </row>
    <row r="43" spans="1:17" x14ac:dyDescent="0.25">
      <c r="A43" s="76" t="s">
        <v>81</v>
      </c>
      <c r="B43" s="75">
        <f t="shared" ref="B43:Q43" si="11">IF(B8=0,0,B8/B$5)</f>
        <v>2.09208427335709E-2</v>
      </c>
      <c r="C43" s="75">
        <f t="shared" si="11"/>
        <v>2.2984830309526468E-2</v>
      </c>
      <c r="D43" s="75">
        <f t="shared" si="11"/>
        <v>2.3917002028869882E-2</v>
      </c>
      <c r="E43" s="75">
        <f t="shared" si="11"/>
        <v>2.44496244793319E-2</v>
      </c>
      <c r="F43" s="75">
        <f t="shared" si="11"/>
        <v>2.6021142738374983E-2</v>
      </c>
      <c r="G43" s="75">
        <f t="shared" si="11"/>
        <v>2.5267156404803863E-2</v>
      </c>
      <c r="H43" s="75">
        <f t="shared" si="11"/>
        <v>2.5953965049851251E-2</v>
      </c>
      <c r="I43" s="75">
        <f t="shared" si="11"/>
        <v>2.5805358088651944E-2</v>
      </c>
      <c r="J43" s="75">
        <f t="shared" si="11"/>
        <v>2.6699223734508018E-2</v>
      </c>
      <c r="K43" s="75">
        <f t="shared" si="11"/>
        <v>2.5773477037910306E-2</v>
      </c>
      <c r="L43" s="75">
        <f t="shared" si="11"/>
        <v>2.6250660153449363E-2</v>
      </c>
      <c r="M43" s="75">
        <f t="shared" si="11"/>
        <v>2.5777502111016742E-2</v>
      </c>
      <c r="N43" s="75">
        <f t="shared" si="11"/>
        <v>2.6148959595812708E-2</v>
      </c>
      <c r="O43" s="75">
        <f t="shared" si="11"/>
        <v>2.5433552191962409E-2</v>
      </c>
      <c r="P43" s="75">
        <f t="shared" si="11"/>
        <v>2.5450858353154433E-2</v>
      </c>
      <c r="Q43" s="75">
        <f t="shared" si="11"/>
        <v>2.4892211060686589E-2</v>
      </c>
    </row>
    <row r="44" spans="1:17" x14ac:dyDescent="0.25">
      <c r="A44" s="76" t="s">
        <v>80</v>
      </c>
      <c r="B44" s="75">
        <f t="shared" ref="B44:Q44" si="12">IF(B9=0,0,B9/B$5)</f>
        <v>1.6845933827722048E-2</v>
      </c>
      <c r="C44" s="75">
        <f t="shared" si="12"/>
        <v>1.5932231242908993E-2</v>
      </c>
      <c r="D44" s="75">
        <f t="shared" si="12"/>
        <v>1.8970532793389984E-2</v>
      </c>
      <c r="E44" s="75">
        <f t="shared" si="12"/>
        <v>1.7410758021652317E-2</v>
      </c>
      <c r="F44" s="75">
        <f t="shared" si="12"/>
        <v>1.7910879337417328E-2</v>
      </c>
      <c r="G44" s="75">
        <f t="shared" si="12"/>
        <v>1.7755721361812422E-2</v>
      </c>
      <c r="H44" s="75">
        <f t="shared" si="12"/>
        <v>1.6691227636249115E-2</v>
      </c>
      <c r="I44" s="75">
        <f t="shared" si="12"/>
        <v>1.7360373055255236E-2</v>
      </c>
      <c r="J44" s="75">
        <f t="shared" si="12"/>
        <v>1.9271758674603009E-2</v>
      </c>
      <c r="K44" s="75">
        <f t="shared" si="12"/>
        <v>1.7312980333759817E-2</v>
      </c>
      <c r="L44" s="75">
        <f t="shared" si="12"/>
        <v>1.6344723628090568E-2</v>
      </c>
      <c r="M44" s="75">
        <f t="shared" si="12"/>
        <v>1.6216574542799411E-2</v>
      </c>
      <c r="N44" s="75">
        <f t="shared" si="12"/>
        <v>1.727182974434217E-2</v>
      </c>
      <c r="O44" s="75">
        <f t="shared" si="12"/>
        <v>1.4604907476271469E-2</v>
      </c>
      <c r="P44" s="75">
        <f t="shared" si="12"/>
        <v>1.4297976019591254E-2</v>
      </c>
      <c r="Q44" s="75">
        <f t="shared" si="12"/>
        <v>1.5398630927922896E-2</v>
      </c>
    </row>
    <row r="45" spans="1:17" x14ac:dyDescent="0.25">
      <c r="A45" s="76" t="s">
        <v>79</v>
      </c>
      <c r="B45" s="75">
        <f t="shared" ref="B45:Q45" si="13">IF(B10=0,0,B10/B$5)</f>
        <v>9.2568514293996391E-3</v>
      </c>
      <c r="C45" s="75">
        <f t="shared" si="13"/>
        <v>8.9947807728339765E-3</v>
      </c>
      <c r="D45" s="75">
        <f t="shared" si="13"/>
        <v>9.3319439845554793E-3</v>
      </c>
      <c r="E45" s="75">
        <f t="shared" si="13"/>
        <v>8.5228349407123812E-3</v>
      </c>
      <c r="F45" s="75">
        <f t="shared" si="13"/>
        <v>8.2725834050357844E-3</v>
      </c>
      <c r="G45" s="75">
        <f t="shared" si="13"/>
        <v>8.3550732287523254E-3</v>
      </c>
      <c r="H45" s="75">
        <f t="shared" si="13"/>
        <v>7.7809668560084658E-3</v>
      </c>
      <c r="I45" s="75">
        <f t="shared" si="13"/>
        <v>8.3431513062195272E-3</v>
      </c>
      <c r="J45" s="75">
        <f t="shared" si="13"/>
        <v>8.6268746357179189E-3</v>
      </c>
      <c r="K45" s="75">
        <f t="shared" si="13"/>
        <v>8.3245691576423961E-3</v>
      </c>
      <c r="L45" s="75">
        <f t="shared" si="13"/>
        <v>7.8336918761299223E-3</v>
      </c>
      <c r="M45" s="75">
        <f t="shared" si="13"/>
        <v>8.1903393813252765E-3</v>
      </c>
      <c r="N45" s="75">
        <f t="shared" si="13"/>
        <v>8.0944547680884757E-3</v>
      </c>
      <c r="O45" s="75">
        <f t="shared" si="13"/>
        <v>7.2355067671759712E-3</v>
      </c>
      <c r="P45" s="75">
        <f t="shared" si="13"/>
        <v>7.471574087609725E-3</v>
      </c>
      <c r="Q45" s="75">
        <f t="shared" si="13"/>
        <v>7.4169951024498403E-3</v>
      </c>
    </row>
    <row r="46" spans="1:17" x14ac:dyDescent="0.25">
      <c r="A46" s="74" t="str">
        <f>$A$15</f>
        <v>Steam processes</v>
      </c>
      <c r="B46" s="73">
        <f t="shared" ref="B46:Q46" si="14">IF(B15=0,0,B15/B$5)</f>
        <v>0.19120738150553054</v>
      </c>
      <c r="C46" s="73">
        <f t="shared" si="14"/>
        <v>0.22515778534129521</v>
      </c>
      <c r="D46" s="73">
        <f t="shared" si="14"/>
        <v>0.24015537702482276</v>
      </c>
      <c r="E46" s="73">
        <f t="shared" si="14"/>
        <v>0.23276591045475803</v>
      </c>
      <c r="F46" s="73">
        <f t="shared" si="14"/>
        <v>0.22258445862357285</v>
      </c>
      <c r="G46" s="73">
        <f t="shared" si="14"/>
        <v>0.22537672246417648</v>
      </c>
      <c r="H46" s="73">
        <f t="shared" si="14"/>
        <v>0.19975269517516264</v>
      </c>
      <c r="I46" s="73">
        <f t="shared" si="14"/>
        <v>0.21869652532818978</v>
      </c>
      <c r="J46" s="73">
        <f t="shared" si="14"/>
        <v>0.22139891656208616</v>
      </c>
      <c r="K46" s="73">
        <f t="shared" si="14"/>
        <v>0.23744509581441459</v>
      </c>
      <c r="L46" s="73">
        <f t="shared" si="14"/>
        <v>0.19510529484167594</v>
      </c>
      <c r="M46" s="73">
        <f t="shared" si="14"/>
        <v>0.19742681851805952</v>
      </c>
      <c r="N46" s="73">
        <f t="shared" si="14"/>
        <v>0.18193395231677664</v>
      </c>
      <c r="O46" s="73">
        <f t="shared" si="14"/>
        <v>0.15782657553784682</v>
      </c>
      <c r="P46" s="73">
        <f t="shared" si="14"/>
        <v>0.15059085612998249</v>
      </c>
      <c r="Q46" s="73">
        <f t="shared" si="14"/>
        <v>0.19573355098608378</v>
      </c>
    </row>
    <row r="47" spans="1:17" x14ac:dyDescent="0.25">
      <c r="A47" s="72" t="str">
        <f>$A$26</f>
        <v>Other processes</v>
      </c>
      <c r="B47" s="71">
        <f t="shared" ref="B47:Q47" si="15">IF(B26=0,0,B26/B$5)</f>
        <v>0.73980628801523884</v>
      </c>
      <c r="C47" s="71">
        <f t="shared" si="15"/>
        <v>0.70609910464382197</v>
      </c>
      <c r="D47" s="71">
        <f t="shared" si="15"/>
        <v>0.68317122627372451</v>
      </c>
      <c r="E47" s="71">
        <f t="shared" si="15"/>
        <v>0.69378036115322494</v>
      </c>
      <c r="F47" s="71">
        <f t="shared" si="15"/>
        <v>0.70040292732506848</v>
      </c>
      <c r="G47" s="71">
        <f t="shared" si="15"/>
        <v>0.69882290096590061</v>
      </c>
      <c r="H47" s="71">
        <f t="shared" si="15"/>
        <v>0.72634491101614151</v>
      </c>
      <c r="I47" s="71">
        <f t="shared" si="15"/>
        <v>0.70590927218920807</v>
      </c>
      <c r="J47" s="71">
        <f t="shared" si="15"/>
        <v>0.69755560408814221</v>
      </c>
      <c r="K47" s="71">
        <f t="shared" si="15"/>
        <v>0.68801160027201003</v>
      </c>
      <c r="L47" s="71">
        <f t="shared" si="15"/>
        <v>0.73125023093058228</v>
      </c>
      <c r="M47" s="71">
        <f t="shared" si="15"/>
        <v>0.72950568046821507</v>
      </c>
      <c r="N47" s="71">
        <f t="shared" si="15"/>
        <v>0.74238263901713353</v>
      </c>
      <c r="O47" s="71">
        <f t="shared" si="15"/>
        <v>0.77348233462392058</v>
      </c>
      <c r="P47" s="71">
        <f t="shared" si="15"/>
        <v>0.78091286279413452</v>
      </c>
      <c r="Q47" s="71">
        <f t="shared" si="15"/>
        <v>0.73445457453110163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>
    <tabColor theme="6" tint="-0.249977111117893"/>
    <pageSetUpPr fitToPage="1"/>
  </sheetPr>
  <dimension ref="A1:Q90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17" width="9.7109375" style="14" customWidth="1"/>
    <col min="18" max="16384" width="9.140625" style="13"/>
  </cols>
  <sheetData>
    <row r="1" spans="1:17" ht="12.75" x14ac:dyDescent="0.25">
      <c r="A1" s="12" t="s">
        <v>388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3" spans="1:17" ht="12.75" x14ac:dyDescent="0.25">
      <c r="A3" s="98" t="str">
        <f>FBT_fec!$A$3</f>
        <v>Detailed split of energy consumption (ktoe)</v>
      </c>
      <c r="B3" s="197"/>
      <c r="C3" s="197"/>
      <c r="D3" s="197"/>
      <c r="E3" s="197"/>
      <c r="F3" s="197"/>
      <c r="G3" s="197"/>
      <c r="H3" s="197"/>
      <c r="I3" s="197"/>
      <c r="J3" s="197"/>
      <c r="K3" s="197"/>
      <c r="L3" s="197"/>
      <c r="M3" s="197"/>
      <c r="N3" s="197"/>
      <c r="O3" s="197"/>
      <c r="P3" s="197"/>
      <c r="Q3" s="197"/>
    </row>
    <row r="5" spans="1:17" ht="12.75" x14ac:dyDescent="0.25">
      <c r="A5" s="97" t="s">
        <v>5</v>
      </c>
      <c r="B5" s="96">
        <v>88.70808695247338</v>
      </c>
      <c r="C5" s="96">
        <v>61.789279999999991</v>
      </c>
      <c r="D5" s="96">
        <v>69.098350000000011</v>
      </c>
      <c r="E5" s="96">
        <v>70.19907000000002</v>
      </c>
      <c r="F5" s="96">
        <v>79.795940000000002</v>
      </c>
      <c r="G5" s="96">
        <v>65.96936305902166</v>
      </c>
      <c r="H5" s="96">
        <v>48.299140000000008</v>
      </c>
      <c r="I5" s="96">
        <v>42.896589999999996</v>
      </c>
      <c r="J5" s="96">
        <v>39.298179999999995</v>
      </c>
      <c r="K5" s="96">
        <v>31.194999999999997</v>
      </c>
      <c r="L5" s="96">
        <v>41.750389474903756</v>
      </c>
      <c r="M5" s="96">
        <v>49.321004520599786</v>
      </c>
      <c r="N5" s="96">
        <v>34.967529585420223</v>
      </c>
      <c r="O5" s="96">
        <v>28.375002475142516</v>
      </c>
      <c r="P5" s="96">
        <v>37.474639718018985</v>
      </c>
      <c r="Q5" s="96">
        <v>27.992191467752928</v>
      </c>
    </row>
    <row r="6" spans="1:17" x14ac:dyDescent="0.25">
      <c r="A6" s="132" t="s">
        <v>83</v>
      </c>
      <c r="B6" s="160">
        <v>3.0307845322715661</v>
      </c>
      <c r="C6" s="160">
        <v>2.1110814190427689</v>
      </c>
      <c r="D6" s="160">
        <v>2.3608017891050674</v>
      </c>
      <c r="E6" s="160">
        <v>2.3984087905067466</v>
      </c>
      <c r="F6" s="160">
        <v>2.7262937235884879</v>
      </c>
      <c r="G6" s="160">
        <v>2.2538973844651875</v>
      </c>
      <c r="H6" s="160">
        <v>1.6501797238897327</v>
      </c>
      <c r="I6" s="160">
        <v>1.4655971729933714</v>
      </c>
      <c r="J6" s="160">
        <v>1.3426545446102978</v>
      </c>
      <c r="K6" s="160">
        <v>1.0658027552196625</v>
      </c>
      <c r="L6" s="160">
        <v>1.4264362921572822</v>
      </c>
      <c r="M6" s="160">
        <v>1.6850925631754023</v>
      </c>
      <c r="N6" s="160">
        <v>1.1946943220184625</v>
      </c>
      <c r="O6" s="160">
        <v>0.96945522735603917</v>
      </c>
      <c r="P6" s="160">
        <v>1.280351795554699</v>
      </c>
      <c r="Q6" s="160">
        <v>0.9563761753796246</v>
      </c>
    </row>
    <row r="7" spans="1:17" x14ac:dyDescent="0.25">
      <c r="A7" s="76" t="s">
        <v>82</v>
      </c>
      <c r="B7" s="159">
        <v>2.4867975649407725</v>
      </c>
      <c r="C7" s="159">
        <v>1.7321693694709901</v>
      </c>
      <c r="D7" s="159">
        <v>1.9370681346503118</v>
      </c>
      <c r="E7" s="159">
        <v>1.9679251614414333</v>
      </c>
      <c r="F7" s="159">
        <v>2.2369589526879903</v>
      </c>
      <c r="G7" s="159">
        <v>1.8493517000740001</v>
      </c>
      <c r="H7" s="159">
        <v>1.3539936196018321</v>
      </c>
      <c r="I7" s="159">
        <v>1.2025412701484075</v>
      </c>
      <c r="J7" s="159">
        <v>1.101665267372552</v>
      </c>
      <c r="K7" s="159">
        <v>0.87450482479562053</v>
      </c>
      <c r="L7" s="159">
        <v>1.1704092653598215</v>
      </c>
      <c r="M7" s="159">
        <v>1.3826400518362278</v>
      </c>
      <c r="N7" s="159">
        <v>0.98026200781002049</v>
      </c>
      <c r="O7" s="159">
        <v>0.79545044295880141</v>
      </c>
      <c r="P7" s="159">
        <v>1.0505450630192403</v>
      </c>
      <c r="Q7" s="159">
        <v>0.78471891313199971</v>
      </c>
    </row>
    <row r="8" spans="1:17" x14ac:dyDescent="0.25">
      <c r="A8" s="76" t="s">
        <v>81</v>
      </c>
      <c r="B8" s="159">
        <v>1.78738574980118</v>
      </c>
      <c r="C8" s="159">
        <v>1.2449967343072743</v>
      </c>
      <c r="D8" s="159">
        <v>1.3922677217799115</v>
      </c>
      <c r="E8" s="159">
        <v>1.4144462097860302</v>
      </c>
      <c r="F8" s="159">
        <v>1.607814247244493</v>
      </c>
      <c r="G8" s="159">
        <v>1.3292215344281875</v>
      </c>
      <c r="H8" s="159">
        <v>0.97318291408881674</v>
      </c>
      <c r="I8" s="159">
        <v>0.86432653791916791</v>
      </c>
      <c r="J8" s="159">
        <v>0.79182191092402177</v>
      </c>
      <c r="K8" s="159">
        <v>0.62855034282185229</v>
      </c>
      <c r="L8" s="159">
        <v>0.84123165947737166</v>
      </c>
      <c r="M8" s="159">
        <v>0.99377253725728865</v>
      </c>
      <c r="N8" s="159">
        <v>0.7045633181134523</v>
      </c>
      <c r="O8" s="159">
        <v>0.57173000587663858</v>
      </c>
      <c r="P8" s="159">
        <v>0.75507926404507897</v>
      </c>
      <c r="Q8" s="159">
        <v>0.56401671881362481</v>
      </c>
    </row>
    <row r="9" spans="1:17" x14ac:dyDescent="0.25">
      <c r="A9" s="76" t="s">
        <v>80</v>
      </c>
      <c r="B9" s="159">
        <v>3.4970590756979609</v>
      </c>
      <c r="C9" s="159">
        <v>2.4358631758185796</v>
      </c>
      <c r="D9" s="159">
        <v>2.7240020643520007</v>
      </c>
      <c r="E9" s="159">
        <v>2.7673947582770153</v>
      </c>
      <c r="F9" s="159">
        <v>3.1457235272174859</v>
      </c>
      <c r="G9" s="159">
        <v>2.6006508282290626</v>
      </c>
      <c r="H9" s="159">
        <v>1.9040535275650761</v>
      </c>
      <c r="I9" s="159">
        <v>1.6910736611461978</v>
      </c>
      <c r="J9" s="159">
        <v>1.5492167822426512</v>
      </c>
      <c r="K9" s="159">
        <v>1.2297724098688414</v>
      </c>
      <c r="L9" s="159">
        <v>1.6458880294122487</v>
      </c>
      <c r="M9" s="159">
        <v>1.944337572894695</v>
      </c>
      <c r="N9" s="159">
        <v>1.3784934484828413</v>
      </c>
      <c r="O9" s="159">
        <v>1.1186021854108144</v>
      </c>
      <c r="P9" s="159">
        <v>1.4773289948708066</v>
      </c>
      <c r="Q9" s="159">
        <v>1.1035109715918745</v>
      </c>
    </row>
    <row r="10" spans="1:17" x14ac:dyDescent="0.25">
      <c r="A10" s="129" t="s">
        <v>79</v>
      </c>
      <c r="B10" s="158">
        <v>5.9061442167343348</v>
      </c>
      <c r="C10" s="158">
        <v>4.1139022524936015</v>
      </c>
      <c r="D10" s="158">
        <v>4.6005368197944909</v>
      </c>
      <c r="E10" s="158">
        <v>4.6738222584234039</v>
      </c>
      <c r="F10" s="158">
        <v>5.3127775126339767</v>
      </c>
      <c r="G10" s="158">
        <v>4.3922102876757503</v>
      </c>
      <c r="H10" s="158">
        <v>3.2157348465543509</v>
      </c>
      <c r="I10" s="158">
        <v>2.8560355166024678</v>
      </c>
      <c r="J10" s="158">
        <v>2.616455010009811</v>
      </c>
      <c r="K10" s="158">
        <v>2.0769489588895986</v>
      </c>
      <c r="L10" s="158">
        <v>2.7797220052295759</v>
      </c>
      <c r="M10" s="158">
        <v>3.283770123111041</v>
      </c>
      <c r="N10" s="158">
        <v>2.3281222685487988</v>
      </c>
      <c r="O10" s="158">
        <v>1.8891948020271534</v>
      </c>
      <c r="P10" s="158">
        <v>2.4950445246706958</v>
      </c>
      <c r="Q10" s="158">
        <v>1.8637074186884992</v>
      </c>
    </row>
    <row r="11" spans="1:17" x14ac:dyDescent="0.25">
      <c r="A11" s="92" t="s">
        <v>125</v>
      </c>
      <c r="B11" s="91">
        <v>0</v>
      </c>
      <c r="C11" s="91">
        <v>0</v>
      </c>
      <c r="D11" s="91">
        <v>0</v>
      </c>
      <c r="E11" s="91">
        <v>0</v>
      </c>
      <c r="F11" s="91">
        <v>0</v>
      </c>
      <c r="G11" s="91">
        <v>0</v>
      </c>
      <c r="H11" s="91">
        <v>0</v>
      </c>
      <c r="I11" s="91">
        <v>0</v>
      </c>
      <c r="J11" s="91">
        <v>0</v>
      </c>
      <c r="K11" s="91">
        <v>0</v>
      </c>
      <c r="L11" s="91">
        <v>0</v>
      </c>
      <c r="M11" s="91">
        <v>0</v>
      </c>
      <c r="N11" s="91">
        <v>0</v>
      </c>
      <c r="O11" s="91">
        <v>0</v>
      </c>
      <c r="P11" s="91">
        <v>0</v>
      </c>
      <c r="Q11" s="91">
        <v>0</v>
      </c>
    </row>
    <row r="12" spans="1:17" x14ac:dyDescent="0.25">
      <c r="A12" s="92" t="s">
        <v>26</v>
      </c>
      <c r="B12" s="91">
        <v>1.7718432650203004</v>
      </c>
      <c r="C12" s="91">
        <v>1.2341706757480804</v>
      </c>
      <c r="D12" s="91">
        <v>1.3801610459383473</v>
      </c>
      <c r="E12" s="91">
        <v>1.402146677527021</v>
      </c>
      <c r="F12" s="91">
        <v>1.5938332537901929</v>
      </c>
      <c r="G12" s="91">
        <v>1.317663086302725</v>
      </c>
      <c r="H12" s="91">
        <v>0.96472045396630524</v>
      </c>
      <c r="I12" s="91">
        <v>0.85681065498074027</v>
      </c>
      <c r="J12" s="91">
        <v>0.78493650300294326</v>
      </c>
      <c r="K12" s="91">
        <v>0.62308468766687952</v>
      </c>
      <c r="L12" s="91">
        <v>0.83391660156887271</v>
      </c>
      <c r="M12" s="91">
        <v>0.98513103693331228</v>
      </c>
      <c r="N12" s="91">
        <v>0.69843668056463959</v>
      </c>
      <c r="O12" s="91">
        <v>0.56675844060814595</v>
      </c>
      <c r="P12" s="91">
        <v>0.74851335740120872</v>
      </c>
      <c r="Q12" s="91">
        <v>0.55911222560654983</v>
      </c>
    </row>
    <row r="13" spans="1:17" x14ac:dyDescent="0.25">
      <c r="A13" s="92" t="s">
        <v>126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2" t="s">
        <v>21</v>
      </c>
      <c r="B14" s="157">
        <v>4.1343009517140343</v>
      </c>
      <c r="C14" s="157">
        <v>2.8797315767455212</v>
      </c>
      <c r="D14" s="157">
        <v>3.2203757738561434</v>
      </c>
      <c r="E14" s="157">
        <v>3.2716755808963827</v>
      </c>
      <c r="F14" s="157">
        <v>3.7189442588437838</v>
      </c>
      <c r="G14" s="157">
        <v>3.0745472013730253</v>
      </c>
      <c r="H14" s="157">
        <v>2.2510143925880457</v>
      </c>
      <c r="I14" s="157">
        <v>1.9992248616217276</v>
      </c>
      <c r="J14" s="157">
        <v>1.8315185070068676</v>
      </c>
      <c r="K14" s="157">
        <v>1.4538642712227192</v>
      </c>
      <c r="L14" s="157">
        <v>1.9458054036607031</v>
      </c>
      <c r="M14" s="157">
        <v>2.2986390861777286</v>
      </c>
      <c r="N14" s="157">
        <v>1.6296855879841592</v>
      </c>
      <c r="O14" s="157">
        <v>1.3224363614190073</v>
      </c>
      <c r="P14" s="157">
        <v>1.7465311672694872</v>
      </c>
      <c r="Q14" s="157">
        <v>1.3045951930819495</v>
      </c>
    </row>
    <row r="15" spans="1:17" x14ac:dyDescent="0.25">
      <c r="A15" s="156" t="s">
        <v>306</v>
      </c>
      <c r="B15" s="206">
        <v>6.0952309682986279</v>
      </c>
      <c r="C15" s="206">
        <v>4.245609908898774</v>
      </c>
      <c r="D15" s="206">
        <v>4.7478242091274678</v>
      </c>
      <c r="E15" s="206">
        <v>4.8234559002383364</v>
      </c>
      <c r="F15" s="206">
        <v>5.4828674740002157</v>
      </c>
      <c r="G15" s="206">
        <v>4.5328280486052464</v>
      </c>
      <c r="H15" s="206">
        <v>3.3186874385862586</v>
      </c>
      <c r="I15" s="206">
        <v>2.9474722405240534</v>
      </c>
      <c r="J15" s="206">
        <v>2.7002215013621726</v>
      </c>
      <c r="K15" s="206">
        <v>2.1434430229337074</v>
      </c>
      <c r="L15" s="206">
        <v>2.8687155321284612</v>
      </c>
      <c r="M15" s="206">
        <v>3.388900882313238</v>
      </c>
      <c r="N15" s="206">
        <v>2.4026577117838426</v>
      </c>
      <c r="O15" s="206">
        <v>1.949677867641318</v>
      </c>
      <c r="P15" s="206">
        <v>2.5749240275859018</v>
      </c>
      <c r="Q15" s="206">
        <v>1.9233744990600878</v>
      </c>
    </row>
    <row r="16" spans="1:17" x14ac:dyDescent="0.25">
      <c r="A16" s="88" t="s">
        <v>33</v>
      </c>
      <c r="B16" s="87">
        <v>0.30612297758713652</v>
      </c>
      <c r="C16" s="87">
        <v>0.19472129817444217</v>
      </c>
      <c r="D16" s="87">
        <v>0.14606896551724138</v>
      </c>
      <c r="E16" s="87">
        <v>0.14606085192697771</v>
      </c>
      <c r="F16" s="87">
        <v>0.14604949290060854</v>
      </c>
      <c r="G16" s="87">
        <v>0.14725850571838237</v>
      </c>
      <c r="H16" s="87">
        <v>4.8490060851926968E-2</v>
      </c>
      <c r="I16" s="87">
        <v>0</v>
      </c>
      <c r="J16" s="87">
        <v>4.8842190669371205E-2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  <c r="P16" s="87">
        <v>0</v>
      </c>
      <c r="Q16" s="87">
        <v>0</v>
      </c>
    </row>
    <row r="17" spans="1:17" x14ac:dyDescent="0.25">
      <c r="A17" s="88" t="s">
        <v>31</v>
      </c>
      <c r="B17" s="87">
        <v>0</v>
      </c>
      <c r="C17" s="87">
        <v>0</v>
      </c>
      <c r="D17" s="87">
        <v>0</v>
      </c>
      <c r="E17" s="87">
        <v>0</v>
      </c>
      <c r="F17" s="87">
        <v>0</v>
      </c>
      <c r="G17" s="87">
        <v>0</v>
      </c>
      <c r="H17" s="87">
        <v>0</v>
      </c>
      <c r="I17" s="87">
        <v>0</v>
      </c>
      <c r="J17" s="87">
        <v>0</v>
      </c>
      <c r="K17" s="87">
        <v>0</v>
      </c>
      <c r="L17" s="87">
        <v>0</v>
      </c>
      <c r="M17" s="87">
        <v>0</v>
      </c>
      <c r="N17" s="87">
        <v>0</v>
      </c>
      <c r="O17" s="87">
        <v>0</v>
      </c>
      <c r="P17" s="87">
        <v>0</v>
      </c>
      <c r="Q17" s="87">
        <v>0</v>
      </c>
    </row>
    <row r="18" spans="1:17" x14ac:dyDescent="0.25">
      <c r="A18" s="88" t="s">
        <v>30</v>
      </c>
      <c r="B18" s="87">
        <v>0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0</v>
      </c>
      <c r="I18" s="87">
        <v>0</v>
      </c>
      <c r="J18" s="87">
        <v>0</v>
      </c>
      <c r="K18" s="87">
        <v>0</v>
      </c>
      <c r="L18" s="87">
        <v>0</v>
      </c>
      <c r="M18" s="87">
        <v>0</v>
      </c>
      <c r="N18" s="87">
        <v>0</v>
      </c>
      <c r="O18" s="87">
        <v>0</v>
      </c>
      <c r="P18" s="87">
        <v>0</v>
      </c>
      <c r="Q18" s="87">
        <v>0</v>
      </c>
    </row>
    <row r="19" spans="1:17" x14ac:dyDescent="0.25">
      <c r="A19" s="88" t="s">
        <v>125</v>
      </c>
      <c r="B19" s="87">
        <v>0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0</v>
      </c>
      <c r="I19" s="87">
        <v>0</v>
      </c>
      <c r="J19" s="87">
        <v>0</v>
      </c>
      <c r="K19" s="87">
        <v>0</v>
      </c>
      <c r="L19" s="87">
        <v>0</v>
      </c>
      <c r="M19" s="87">
        <v>0</v>
      </c>
      <c r="N19" s="87">
        <v>0</v>
      </c>
      <c r="O19" s="87">
        <v>0</v>
      </c>
      <c r="P19" s="87">
        <v>0</v>
      </c>
      <c r="Q19" s="87">
        <v>0</v>
      </c>
    </row>
    <row r="20" spans="1:17" x14ac:dyDescent="0.25">
      <c r="A20" s="88" t="s">
        <v>29</v>
      </c>
      <c r="B20" s="87">
        <v>0</v>
      </c>
      <c r="C20" s="87">
        <v>0</v>
      </c>
      <c r="D20" s="87">
        <v>0</v>
      </c>
      <c r="E20" s="87">
        <v>0.30824340770791081</v>
      </c>
      <c r="F20" s="87">
        <v>0.61739553752535492</v>
      </c>
      <c r="G20" s="87">
        <v>0.15503164656781304</v>
      </c>
      <c r="H20" s="87">
        <v>0.46958052738336714</v>
      </c>
      <c r="I20" s="87">
        <v>0.30807789046653139</v>
      </c>
      <c r="J20" s="87">
        <v>0.30936957403651122</v>
      </c>
      <c r="K20" s="87">
        <v>0</v>
      </c>
      <c r="L20" s="87">
        <v>0</v>
      </c>
      <c r="M20" s="87">
        <v>0</v>
      </c>
      <c r="N20" s="87">
        <v>0</v>
      </c>
      <c r="O20" s="87">
        <v>0</v>
      </c>
      <c r="P20" s="87">
        <v>0</v>
      </c>
      <c r="Q20" s="87">
        <v>0</v>
      </c>
    </row>
    <row r="21" spans="1:17" x14ac:dyDescent="0.25">
      <c r="A21" s="88" t="s">
        <v>28</v>
      </c>
      <c r="B21" s="87">
        <v>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0</v>
      </c>
      <c r="I21" s="87">
        <v>0</v>
      </c>
      <c r="J21" s="87">
        <v>0</v>
      </c>
      <c r="K21" s="87">
        <v>0</v>
      </c>
      <c r="L21" s="87">
        <v>0</v>
      </c>
      <c r="M21" s="87">
        <v>0</v>
      </c>
      <c r="N21" s="87">
        <v>0</v>
      </c>
      <c r="O21" s="87">
        <v>0</v>
      </c>
      <c r="P21" s="87">
        <v>0</v>
      </c>
      <c r="Q21" s="87">
        <v>0</v>
      </c>
    </row>
    <row r="22" spans="1:17" x14ac:dyDescent="0.25">
      <c r="A22" s="88" t="s">
        <v>26</v>
      </c>
      <c r="B22" s="87">
        <v>5.5526945230065117</v>
      </c>
      <c r="C22" s="87">
        <v>4.050888610724332</v>
      </c>
      <c r="D22" s="87">
        <v>4.2921487527380151</v>
      </c>
      <c r="E22" s="87">
        <v>3.6552011335040566</v>
      </c>
      <c r="F22" s="87">
        <v>4.7194224435742527</v>
      </c>
      <c r="G22" s="87">
        <v>3.187932158084275</v>
      </c>
      <c r="H22" s="87">
        <v>2.5580919010609038</v>
      </c>
      <c r="I22" s="87">
        <v>2.2819322810920046</v>
      </c>
      <c r="J22" s="87">
        <v>1.870232049029515</v>
      </c>
      <c r="K22" s="87">
        <v>1.8027452541710298</v>
      </c>
      <c r="L22" s="87">
        <v>2.357118649627199</v>
      </c>
      <c r="M22" s="87">
        <v>2.8928305907378613</v>
      </c>
      <c r="N22" s="87">
        <v>2.189489535196091</v>
      </c>
      <c r="O22" s="87">
        <v>1.7558937395904624</v>
      </c>
      <c r="P22" s="87">
        <v>2.3693799780823901</v>
      </c>
      <c r="Q22" s="87">
        <v>1.7179579709627963</v>
      </c>
    </row>
    <row r="23" spans="1:17" x14ac:dyDescent="0.25">
      <c r="A23" s="88" t="s">
        <v>25</v>
      </c>
      <c r="B23" s="87">
        <v>0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0</v>
      </c>
      <c r="I23" s="87">
        <v>0</v>
      </c>
      <c r="J23" s="87">
        <v>0</v>
      </c>
      <c r="K23" s="87">
        <v>0</v>
      </c>
      <c r="L23" s="87">
        <v>0</v>
      </c>
      <c r="M23" s="87">
        <v>0</v>
      </c>
      <c r="N23" s="87">
        <v>0</v>
      </c>
      <c r="O23" s="87">
        <v>0</v>
      </c>
      <c r="P23" s="87">
        <v>0</v>
      </c>
      <c r="Q23" s="87">
        <v>0</v>
      </c>
    </row>
    <row r="24" spans="1:17" x14ac:dyDescent="0.25">
      <c r="A24" s="88" t="s">
        <v>86</v>
      </c>
      <c r="B24" s="87">
        <v>0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0</v>
      </c>
      <c r="I24" s="87">
        <v>0</v>
      </c>
      <c r="J24" s="87">
        <v>0</v>
      </c>
      <c r="K24" s="87">
        <v>0</v>
      </c>
      <c r="L24" s="87">
        <v>1.5502597744003394E-2</v>
      </c>
      <c r="M24" s="87">
        <v>1.5502422677576438E-2</v>
      </c>
      <c r="N24" s="87">
        <v>1.5503102837536484E-2</v>
      </c>
      <c r="O24" s="87">
        <v>1.9380166148147485E-2</v>
      </c>
      <c r="P24" s="87">
        <v>7.756540126255102E-3</v>
      </c>
      <c r="Q24" s="87">
        <v>7.751916358846059E-3</v>
      </c>
    </row>
    <row r="25" spans="1:17" x14ac:dyDescent="0.25">
      <c r="A25" s="88" t="s">
        <v>22</v>
      </c>
      <c r="B25" s="87">
        <v>0.23641346770497901</v>
      </c>
      <c r="C25" s="87">
        <v>0</v>
      </c>
      <c r="D25" s="87">
        <v>0.30960649087221093</v>
      </c>
      <c r="E25" s="87">
        <v>0.71395050709939156</v>
      </c>
      <c r="F25" s="87">
        <v>0</v>
      </c>
      <c r="G25" s="87">
        <v>1.0426057382347764</v>
      </c>
      <c r="H25" s="87">
        <v>0.24252494929006085</v>
      </c>
      <c r="I25" s="87">
        <v>0.35746206896551719</v>
      </c>
      <c r="J25" s="87">
        <v>0.47177768762677491</v>
      </c>
      <c r="K25" s="87">
        <v>0.34069776876267743</v>
      </c>
      <c r="L25" s="87">
        <v>0.49609428475725909</v>
      </c>
      <c r="M25" s="87">
        <v>0.48056786889780023</v>
      </c>
      <c r="N25" s="87">
        <v>0.19766507375021514</v>
      </c>
      <c r="O25" s="87">
        <v>0.17440396190270832</v>
      </c>
      <c r="P25" s="87">
        <v>0.19778750937725684</v>
      </c>
      <c r="Q25" s="87">
        <v>0.19766461173844557</v>
      </c>
    </row>
    <row r="26" spans="1:17" x14ac:dyDescent="0.25">
      <c r="A26" s="156" t="s">
        <v>305</v>
      </c>
      <c r="B26" s="204">
        <v>24.761875808713171</v>
      </c>
      <c r="C26" s="204">
        <v>17.247790254901268</v>
      </c>
      <c r="D26" s="204">
        <v>19.288035849580336</v>
      </c>
      <c r="E26" s="204">
        <v>19.595289594718245</v>
      </c>
      <c r="F26" s="204">
        <v>22.274149113125876</v>
      </c>
      <c r="G26" s="204">
        <v>18.414613947458811</v>
      </c>
      <c r="H26" s="204">
        <v>13.482167719256676</v>
      </c>
      <c r="I26" s="204">
        <v>11.974105977128962</v>
      </c>
      <c r="J26" s="204">
        <v>10.969649849283824</v>
      </c>
      <c r="K26" s="204">
        <v>8.7077372806681854</v>
      </c>
      <c r="L26" s="204">
        <v>11.654156849271875</v>
      </c>
      <c r="M26" s="204">
        <v>13.76740983439753</v>
      </c>
      <c r="N26" s="204">
        <v>9.7607969541218598</v>
      </c>
      <c r="O26" s="204">
        <v>7.9205663372928541</v>
      </c>
      <c r="P26" s="204">
        <v>10.460628862067727</v>
      </c>
      <c r="Q26" s="204">
        <v>7.8137089024316078</v>
      </c>
    </row>
    <row r="27" spans="1:17" x14ac:dyDescent="0.25">
      <c r="A27" s="88" t="s">
        <v>33</v>
      </c>
      <c r="B27" s="87">
        <v>1.2436245964477421</v>
      </c>
      <c r="C27" s="87">
        <v>0.79105527383367125</v>
      </c>
      <c r="D27" s="87">
        <v>0.59340517241379309</v>
      </c>
      <c r="E27" s="87">
        <v>0.59337221095334691</v>
      </c>
      <c r="F27" s="87">
        <v>0.59332606490872219</v>
      </c>
      <c r="G27" s="87">
        <v>0.59823767948092821</v>
      </c>
      <c r="H27" s="87">
        <v>0.19699087221095332</v>
      </c>
      <c r="I27" s="87">
        <v>0</v>
      </c>
      <c r="J27" s="87">
        <v>0.19842139959432051</v>
      </c>
      <c r="K27" s="87">
        <v>0</v>
      </c>
      <c r="L27" s="87">
        <v>0</v>
      </c>
      <c r="M27" s="87">
        <v>0</v>
      </c>
      <c r="N27" s="87">
        <v>0</v>
      </c>
      <c r="O27" s="87">
        <v>0</v>
      </c>
      <c r="P27" s="87">
        <v>0</v>
      </c>
      <c r="Q27" s="87">
        <v>0</v>
      </c>
    </row>
    <row r="28" spans="1:17" x14ac:dyDescent="0.25">
      <c r="A28" s="88" t="s">
        <v>31</v>
      </c>
      <c r="B28" s="87">
        <v>0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0</v>
      </c>
      <c r="M28" s="87">
        <v>0</v>
      </c>
      <c r="N28" s="87">
        <v>0</v>
      </c>
      <c r="O28" s="87">
        <v>0</v>
      </c>
      <c r="P28" s="87">
        <v>0</v>
      </c>
      <c r="Q28" s="87">
        <v>0</v>
      </c>
    </row>
    <row r="29" spans="1:17" x14ac:dyDescent="0.25">
      <c r="A29" s="88" t="s">
        <v>30</v>
      </c>
      <c r="B29" s="87">
        <v>0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0</v>
      </c>
      <c r="M29" s="87">
        <v>0</v>
      </c>
      <c r="N29" s="87">
        <v>0</v>
      </c>
      <c r="O29" s="87">
        <v>0</v>
      </c>
      <c r="P29" s="87">
        <v>0</v>
      </c>
      <c r="Q29" s="87">
        <v>0</v>
      </c>
    </row>
    <row r="30" spans="1:17" x14ac:dyDescent="0.25">
      <c r="A30" s="88" t="s">
        <v>125</v>
      </c>
      <c r="B30" s="87">
        <v>0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0</v>
      </c>
      <c r="M30" s="87">
        <v>0</v>
      </c>
      <c r="N30" s="87">
        <v>0</v>
      </c>
      <c r="O30" s="87">
        <v>0</v>
      </c>
      <c r="P30" s="87">
        <v>0</v>
      </c>
      <c r="Q30" s="87">
        <v>0</v>
      </c>
    </row>
    <row r="31" spans="1:17" x14ac:dyDescent="0.25">
      <c r="A31" s="88" t="s">
        <v>29</v>
      </c>
      <c r="B31" s="87">
        <v>0</v>
      </c>
      <c r="C31" s="87">
        <v>0</v>
      </c>
      <c r="D31" s="87">
        <v>0</v>
      </c>
      <c r="E31" s="87">
        <v>1.2522388438133878</v>
      </c>
      <c r="F31" s="87">
        <v>2.5081693711967543</v>
      </c>
      <c r="G31" s="87">
        <v>0.62981606418174041</v>
      </c>
      <c r="H31" s="87">
        <v>1.9076708924949293</v>
      </c>
      <c r="I31" s="87">
        <v>1.2515664300202838</v>
      </c>
      <c r="J31" s="87">
        <v>1.2568138945233267</v>
      </c>
      <c r="K31" s="87">
        <v>0</v>
      </c>
      <c r="L31" s="87">
        <v>0</v>
      </c>
      <c r="M31" s="87">
        <v>0</v>
      </c>
      <c r="N31" s="87">
        <v>0</v>
      </c>
      <c r="O31" s="87">
        <v>0</v>
      </c>
      <c r="P31" s="87">
        <v>0</v>
      </c>
      <c r="Q31" s="87">
        <v>0</v>
      </c>
    </row>
    <row r="32" spans="1:17" x14ac:dyDescent="0.25">
      <c r="A32" s="88" t="s">
        <v>28</v>
      </c>
      <c r="B32" s="87">
        <v>0</v>
      </c>
      <c r="C32" s="87">
        <v>0</v>
      </c>
      <c r="D32" s="87">
        <v>0</v>
      </c>
      <c r="E32" s="87">
        <v>0</v>
      </c>
      <c r="F32" s="87">
        <v>0</v>
      </c>
      <c r="G32" s="87">
        <v>0</v>
      </c>
      <c r="H32" s="87">
        <v>0</v>
      </c>
      <c r="I32" s="87">
        <v>0</v>
      </c>
      <c r="J32" s="87">
        <v>0</v>
      </c>
      <c r="K32" s="87">
        <v>0</v>
      </c>
      <c r="L32" s="87">
        <v>0</v>
      </c>
      <c r="M32" s="87">
        <v>0</v>
      </c>
      <c r="N32" s="87">
        <v>0</v>
      </c>
      <c r="O32" s="87">
        <v>0</v>
      </c>
      <c r="P32" s="87">
        <v>0</v>
      </c>
      <c r="Q32" s="87">
        <v>0</v>
      </c>
    </row>
    <row r="33" spans="1:17" x14ac:dyDescent="0.25">
      <c r="A33" s="88" t="s">
        <v>26</v>
      </c>
      <c r="B33" s="87">
        <v>22.557821499713953</v>
      </c>
      <c r="C33" s="87">
        <v>16.456734981067598</v>
      </c>
      <c r="D33" s="87">
        <v>17.436854307998185</v>
      </c>
      <c r="E33" s="87">
        <v>14.849254604860231</v>
      </c>
      <c r="F33" s="87">
        <v>19.172653677020399</v>
      </c>
      <c r="G33" s="87">
        <v>12.950974392217365</v>
      </c>
      <c r="H33" s="87">
        <v>10.392248348059921</v>
      </c>
      <c r="I33" s="87">
        <v>9.2703498919362666</v>
      </c>
      <c r="J33" s="87">
        <v>7.5978176991824045</v>
      </c>
      <c r="K33" s="87">
        <v>7.3236525950698077</v>
      </c>
      <c r="L33" s="87">
        <v>9.5757945141104948</v>
      </c>
      <c r="M33" s="87">
        <v>11.752124274872561</v>
      </c>
      <c r="N33" s="87">
        <v>8.8948012367341196</v>
      </c>
      <c r="O33" s="87">
        <v>7.1333183170862524</v>
      </c>
      <c r="P33" s="87">
        <v>9.625606160959709</v>
      </c>
      <c r="Q33" s="87">
        <v>6.9792042570363604</v>
      </c>
    </row>
    <row r="34" spans="1:17" x14ac:dyDescent="0.25">
      <c r="A34" s="88" t="s">
        <v>25</v>
      </c>
      <c r="B34" s="87">
        <v>0</v>
      </c>
      <c r="C34" s="87">
        <v>0</v>
      </c>
      <c r="D34" s="87">
        <v>0</v>
      </c>
      <c r="E34" s="87">
        <v>0</v>
      </c>
      <c r="F34" s="87">
        <v>0</v>
      </c>
      <c r="G34" s="87">
        <v>0</v>
      </c>
      <c r="H34" s="87">
        <v>0</v>
      </c>
      <c r="I34" s="87">
        <v>0</v>
      </c>
      <c r="J34" s="87">
        <v>0</v>
      </c>
      <c r="K34" s="87">
        <v>0</v>
      </c>
      <c r="L34" s="87">
        <v>0</v>
      </c>
      <c r="M34" s="87">
        <v>0</v>
      </c>
      <c r="N34" s="87">
        <v>0</v>
      </c>
      <c r="O34" s="87">
        <v>0</v>
      </c>
      <c r="P34" s="87">
        <v>0</v>
      </c>
      <c r="Q34" s="87">
        <v>0</v>
      </c>
    </row>
    <row r="35" spans="1:17" x14ac:dyDescent="0.25">
      <c r="A35" s="88" t="s">
        <v>86</v>
      </c>
      <c r="B35" s="87">
        <v>0</v>
      </c>
      <c r="C35" s="87">
        <v>0</v>
      </c>
      <c r="D35" s="87">
        <v>0</v>
      </c>
      <c r="E35" s="87">
        <v>0</v>
      </c>
      <c r="F35" s="87">
        <v>0</v>
      </c>
      <c r="G35" s="87">
        <v>0</v>
      </c>
      <c r="H35" s="87">
        <v>0</v>
      </c>
      <c r="I35" s="87">
        <v>0</v>
      </c>
      <c r="J35" s="87">
        <v>0</v>
      </c>
      <c r="K35" s="87">
        <v>0</v>
      </c>
      <c r="L35" s="87">
        <v>6.2979303335013781E-2</v>
      </c>
      <c r="M35" s="87">
        <v>6.2978592127654276E-2</v>
      </c>
      <c r="N35" s="87">
        <v>6.2981355277491963E-2</v>
      </c>
      <c r="O35" s="87">
        <v>7.8731924976849166E-2</v>
      </c>
      <c r="P35" s="87">
        <v>3.1510944262911351E-2</v>
      </c>
      <c r="Q35" s="87">
        <v>3.1492160207812113E-2</v>
      </c>
    </row>
    <row r="36" spans="1:17" x14ac:dyDescent="0.25">
      <c r="A36" s="88" t="s">
        <v>22</v>
      </c>
      <c r="B36" s="87">
        <v>0.96042971255147713</v>
      </c>
      <c r="C36" s="87">
        <v>0</v>
      </c>
      <c r="D36" s="87">
        <v>1.2577763691683568</v>
      </c>
      <c r="E36" s="87">
        <v>2.9004239350912782</v>
      </c>
      <c r="F36" s="87">
        <v>0</v>
      </c>
      <c r="G36" s="87">
        <v>4.2355858115787788</v>
      </c>
      <c r="H36" s="87">
        <v>0.98525760649087224</v>
      </c>
      <c r="I36" s="87">
        <v>1.4521896551724134</v>
      </c>
      <c r="J36" s="87">
        <v>1.9165968559837729</v>
      </c>
      <c r="K36" s="87">
        <v>1.3840846855983771</v>
      </c>
      <c r="L36" s="87">
        <v>2.015383031826365</v>
      </c>
      <c r="M36" s="87">
        <v>1.9523069673973135</v>
      </c>
      <c r="N36" s="87">
        <v>0.8030143621102489</v>
      </c>
      <c r="O36" s="87">
        <v>0.70851609522975245</v>
      </c>
      <c r="P36" s="87">
        <v>0.8035117568451059</v>
      </c>
      <c r="Q36" s="87">
        <v>0.80301248518743518</v>
      </c>
    </row>
    <row r="37" spans="1:17" x14ac:dyDescent="0.25">
      <c r="A37" s="156" t="s">
        <v>304</v>
      </c>
      <c r="B37" s="204">
        <v>8.4913453590856331</v>
      </c>
      <c r="C37" s="204">
        <v>2.9792208516018661</v>
      </c>
      <c r="D37" s="204">
        <v>3.0221815960478922</v>
      </c>
      <c r="E37" s="204">
        <v>2.0612496730609897</v>
      </c>
      <c r="F37" s="204">
        <v>2.2445355524808357</v>
      </c>
      <c r="G37" s="204">
        <v>5.4475080231249162</v>
      </c>
      <c r="H37" s="204">
        <v>5.0131885476119731</v>
      </c>
      <c r="I37" s="204">
        <v>5.4267272205350361</v>
      </c>
      <c r="J37" s="204">
        <v>4.2870113130082625</v>
      </c>
      <c r="K37" s="204">
        <v>4.5659861033822846</v>
      </c>
      <c r="L37" s="204">
        <v>2.9048515108579349</v>
      </c>
      <c r="M37" s="204">
        <v>2.9758396418380935</v>
      </c>
      <c r="N37" s="204">
        <v>3.1494495689569888</v>
      </c>
      <c r="O37" s="204">
        <v>3.9307890156575893</v>
      </c>
      <c r="P37" s="204">
        <v>3.5462352654626081</v>
      </c>
      <c r="Q37" s="204">
        <v>4.1895148953792516</v>
      </c>
    </row>
    <row r="38" spans="1:17" x14ac:dyDescent="0.25">
      <c r="A38" s="156" t="s">
        <v>303</v>
      </c>
      <c r="B38" s="204">
        <v>29.952552793720759</v>
      </c>
      <c r="C38" s="204">
        <v>24.731722873488916</v>
      </c>
      <c r="D38" s="204">
        <v>28.065053902913942</v>
      </c>
      <c r="E38" s="204">
        <v>29.841924796093522</v>
      </c>
      <c r="F38" s="204">
        <v>34.051410987811778</v>
      </c>
      <c r="G38" s="204">
        <v>23.417631450050195</v>
      </c>
      <c r="H38" s="204">
        <v>15.79454701863853</v>
      </c>
      <c r="I38" s="204">
        <v>12.743865571430469</v>
      </c>
      <c r="J38" s="204">
        <v>12.576889202803631</v>
      </c>
      <c r="K38" s="204">
        <v>8.4509896235779394</v>
      </c>
      <c r="L38" s="204">
        <v>15.535692912124061</v>
      </c>
      <c r="M38" s="204">
        <v>18.953392846142215</v>
      </c>
      <c r="N38" s="204">
        <v>12.067460895572669</v>
      </c>
      <c r="O38" s="204">
        <v>7.980164576790858</v>
      </c>
      <c r="P38" s="204">
        <v>12.707357452152573</v>
      </c>
      <c r="Q38" s="204">
        <v>7.4616568651337456</v>
      </c>
    </row>
    <row r="39" spans="1:17" x14ac:dyDescent="0.25">
      <c r="A39" s="152" t="s">
        <v>310</v>
      </c>
      <c r="B39" s="264">
        <v>21.334256112460295</v>
      </c>
      <c r="C39" s="264">
        <v>19.390178260663223</v>
      </c>
      <c r="D39" s="264">
        <v>22.161392265313637</v>
      </c>
      <c r="E39" s="264">
        <v>24.071616337254227</v>
      </c>
      <c r="F39" s="264">
        <v>27.514445937683469</v>
      </c>
      <c r="G39" s="264">
        <v>17.203913154753458</v>
      </c>
      <c r="H39" s="264">
        <v>11.014258205745877</v>
      </c>
      <c r="I39" s="264">
        <v>8.2787216627897777</v>
      </c>
      <c r="J39" s="264">
        <v>8.6405584948526748</v>
      </c>
      <c r="K39" s="264">
        <v>5.0642476835041492</v>
      </c>
      <c r="L39" s="264">
        <v>11.725491401800685</v>
      </c>
      <c r="M39" s="264">
        <v>14.554990125324281</v>
      </c>
      <c r="N39" s="264">
        <v>8.7148022984792881</v>
      </c>
      <c r="O39" s="264">
        <v>4.9497073132231346</v>
      </c>
      <c r="P39" s="264">
        <v>9.0757894126897458</v>
      </c>
      <c r="Q39" s="264">
        <v>4.401828883406127</v>
      </c>
    </row>
    <row r="40" spans="1:17" x14ac:dyDescent="0.25">
      <c r="A40" s="154" t="s">
        <v>33</v>
      </c>
      <c r="B40" s="83">
        <v>0</v>
      </c>
      <c r="C40" s="83">
        <v>0</v>
      </c>
      <c r="D40" s="83">
        <v>0</v>
      </c>
      <c r="E40" s="83">
        <v>0</v>
      </c>
      <c r="F40" s="83">
        <v>0</v>
      </c>
      <c r="G40" s="83">
        <v>0</v>
      </c>
      <c r="H40" s="83">
        <v>0</v>
      </c>
      <c r="I40" s="83">
        <v>0</v>
      </c>
      <c r="J40" s="83">
        <v>0</v>
      </c>
      <c r="K40" s="83">
        <v>0</v>
      </c>
      <c r="L40" s="83">
        <v>0</v>
      </c>
      <c r="M40" s="83">
        <v>0</v>
      </c>
      <c r="N40" s="83">
        <v>0</v>
      </c>
      <c r="O40" s="83">
        <v>0</v>
      </c>
      <c r="P40" s="83">
        <v>0</v>
      </c>
      <c r="Q40" s="83">
        <v>0</v>
      </c>
    </row>
    <row r="41" spans="1:17" x14ac:dyDescent="0.25">
      <c r="A41" s="154" t="s">
        <v>30</v>
      </c>
      <c r="B41" s="208">
        <v>0</v>
      </c>
      <c r="C41" s="208">
        <v>0</v>
      </c>
      <c r="D41" s="208">
        <v>0</v>
      </c>
      <c r="E41" s="208">
        <v>0</v>
      </c>
      <c r="F41" s="208">
        <v>0</v>
      </c>
      <c r="G41" s="208">
        <v>0</v>
      </c>
      <c r="H41" s="208">
        <v>0</v>
      </c>
      <c r="I41" s="208">
        <v>0</v>
      </c>
      <c r="J41" s="208">
        <v>0</v>
      </c>
      <c r="K41" s="208">
        <v>0</v>
      </c>
      <c r="L41" s="208">
        <v>0</v>
      </c>
      <c r="M41" s="208">
        <v>0</v>
      </c>
      <c r="N41" s="208">
        <v>0</v>
      </c>
      <c r="O41" s="208">
        <v>0</v>
      </c>
      <c r="P41" s="208">
        <v>0</v>
      </c>
      <c r="Q41" s="208">
        <v>0</v>
      </c>
    </row>
    <row r="42" spans="1:17" x14ac:dyDescent="0.25">
      <c r="A42" s="154" t="s">
        <v>125</v>
      </c>
      <c r="B42" s="208">
        <v>0</v>
      </c>
      <c r="C42" s="208">
        <v>0</v>
      </c>
      <c r="D42" s="208">
        <v>0</v>
      </c>
      <c r="E42" s="208">
        <v>0</v>
      </c>
      <c r="F42" s="208">
        <v>0</v>
      </c>
      <c r="G42" s="208">
        <v>0</v>
      </c>
      <c r="H42" s="208">
        <v>0</v>
      </c>
      <c r="I42" s="208">
        <v>0</v>
      </c>
      <c r="J42" s="208">
        <v>0</v>
      </c>
      <c r="K42" s="208">
        <v>0</v>
      </c>
      <c r="L42" s="208">
        <v>0</v>
      </c>
      <c r="M42" s="208">
        <v>0</v>
      </c>
      <c r="N42" s="208">
        <v>0</v>
      </c>
      <c r="O42" s="208">
        <v>0</v>
      </c>
      <c r="P42" s="208">
        <v>0</v>
      </c>
      <c r="Q42" s="208">
        <v>0</v>
      </c>
    </row>
    <row r="43" spans="1:17" x14ac:dyDescent="0.25">
      <c r="A43" s="154" t="s">
        <v>29</v>
      </c>
      <c r="B43" s="208">
        <v>0</v>
      </c>
      <c r="C43" s="208">
        <v>0</v>
      </c>
      <c r="D43" s="208">
        <v>0</v>
      </c>
      <c r="E43" s="208">
        <v>0</v>
      </c>
      <c r="F43" s="208">
        <v>0</v>
      </c>
      <c r="G43" s="208">
        <v>0</v>
      </c>
      <c r="H43" s="208">
        <v>0</v>
      </c>
      <c r="I43" s="208">
        <v>0</v>
      </c>
      <c r="J43" s="208">
        <v>0</v>
      </c>
      <c r="K43" s="208">
        <v>0</v>
      </c>
      <c r="L43" s="208">
        <v>0</v>
      </c>
      <c r="M43" s="208">
        <v>0</v>
      </c>
      <c r="N43" s="208">
        <v>0</v>
      </c>
      <c r="O43" s="208">
        <v>0</v>
      </c>
      <c r="P43" s="208">
        <v>0</v>
      </c>
      <c r="Q43" s="208">
        <v>0</v>
      </c>
    </row>
    <row r="44" spans="1:17" x14ac:dyDescent="0.25">
      <c r="A44" s="154" t="s">
        <v>26</v>
      </c>
      <c r="B44" s="208">
        <v>21.334256112460295</v>
      </c>
      <c r="C44" s="208">
        <v>19.390178260663223</v>
      </c>
      <c r="D44" s="208">
        <v>22.161392265313637</v>
      </c>
      <c r="E44" s="208">
        <v>24.071616337254227</v>
      </c>
      <c r="F44" s="208">
        <v>27.514445937683469</v>
      </c>
      <c r="G44" s="208">
        <v>17.203913154753458</v>
      </c>
      <c r="H44" s="208">
        <v>11.014258205745877</v>
      </c>
      <c r="I44" s="208">
        <v>8.2787216627897777</v>
      </c>
      <c r="J44" s="208">
        <v>8.6405584948526748</v>
      </c>
      <c r="K44" s="208">
        <v>5.0642476835041492</v>
      </c>
      <c r="L44" s="208">
        <v>11.725491401800685</v>
      </c>
      <c r="M44" s="208">
        <v>14.554990125324281</v>
      </c>
      <c r="N44" s="208">
        <v>8.7148022984792881</v>
      </c>
      <c r="O44" s="208">
        <v>4.9497073132231346</v>
      </c>
      <c r="P44" s="208">
        <v>9.0757894126897458</v>
      </c>
      <c r="Q44" s="208">
        <v>4.401828883406127</v>
      </c>
    </row>
    <row r="45" spans="1:17" x14ac:dyDescent="0.25">
      <c r="A45" s="152" t="s">
        <v>309</v>
      </c>
      <c r="B45" s="264">
        <v>6.7047540651284896</v>
      </c>
      <c r="C45" s="264">
        <v>4.6701708997886513</v>
      </c>
      <c r="D45" s="264">
        <v>5.2226066300402145</v>
      </c>
      <c r="E45" s="264">
        <v>5.3058014902621702</v>
      </c>
      <c r="F45" s="264">
        <v>6.0311542214002367</v>
      </c>
      <c r="G45" s="264">
        <v>4.986110853465771</v>
      </c>
      <c r="H45" s="264">
        <v>3.6505561824448844</v>
      </c>
      <c r="I45" s="264">
        <v>3.2422194645764577</v>
      </c>
      <c r="J45" s="264">
        <v>2.9702436514983899</v>
      </c>
      <c r="K45" s="264">
        <v>2.3577873252270773</v>
      </c>
      <c r="L45" s="264">
        <v>3.1555870853413071</v>
      </c>
      <c r="M45" s="264">
        <v>3.7277909705445618</v>
      </c>
      <c r="N45" s="264">
        <v>2.6429234829622272</v>
      </c>
      <c r="O45" s="264">
        <v>2.1446456544054495</v>
      </c>
      <c r="P45" s="264">
        <v>2.8324164303444919</v>
      </c>
      <c r="Q45" s="264">
        <v>2.1157119489660969</v>
      </c>
    </row>
    <row r="46" spans="1:17" x14ac:dyDescent="0.25">
      <c r="A46" s="150" t="s">
        <v>33</v>
      </c>
      <c r="B46" s="87">
        <v>0.33673527534585018</v>
      </c>
      <c r="C46" s="87">
        <v>0.2141934279918864</v>
      </c>
      <c r="D46" s="87">
        <v>0.16067586206896553</v>
      </c>
      <c r="E46" s="87">
        <v>0.16066693711967547</v>
      </c>
      <c r="F46" s="87">
        <v>0.16065444219066938</v>
      </c>
      <c r="G46" s="87">
        <v>0.16198435629022059</v>
      </c>
      <c r="H46" s="87">
        <v>5.3339066937119671E-2</v>
      </c>
      <c r="I46" s="87">
        <v>0</v>
      </c>
      <c r="J46" s="87">
        <v>5.3726409736308323E-2</v>
      </c>
      <c r="K46" s="87">
        <v>0</v>
      </c>
      <c r="L46" s="87">
        <v>0</v>
      </c>
      <c r="M46" s="87">
        <v>0</v>
      </c>
      <c r="N46" s="87">
        <v>0</v>
      </c>
      <c r="O46" s="87">
        <v>0</v>
      </c>
      <c r="P46" s="87">
        <v>0</v>
      </c>
      <c r="Q46" s="87">
        <v>0</v>
      </c>
    </row>
    <row r="47" spans="1:17" x14ac:dyDescent="0.25">
      <c r="A47" s="150" t="s">
        <v>31</v>
      </c>
      <c r="B47" s="87">
        <v>0</v>
      </c>
      <c r="C47" s="87">
        <v>0</v>
      </c>
      <c r="D47" s="87">
        <v>0</v>
      </c>
      <c r="E47" s="87">
        <v>0</v>
      </c>
      <c r="F47" s="87">
        <v>0</v>
      </c>
      <c r="G47" s="87">
        <v>0</v>
      </c>
      <c r="H47" s="87">
        <v>0</v>
      </c>
      <c r="I47" s="87">
        <v>0</v>
      </c>
      <c r="J47" s="87">
        <v>0</v>
      </c>
      <c r="K47" s="87">
        <v>0</v>
      </c>
      <c r="L47" s="87">
        <v>0</v>
      </c>
      <c r="M47" s="87">
        <v>0</v>
      </c>
      <c r="N47" s="87">
        <v>0</v>
      </c>
      <c r="O47" s="87">
        <v>0</v>
      </c>
      <c r="P47" s="87">
        <v>0</v>
      </c>
      <c r="Q47" s="87">
        <v>0</v>
      </c>
    </row>
    <row r="48" spans="1:17" x14ac:dyDescent="0.25">
      <c r="A48" s="150" t="s">
        <v>30</v>
      </c>
      <c r="B48" s="87">
        <v>0</v>
      </c>
      <c r="C48" s="87">
        <v>0</v>
      </c>
      <c r="D48" s="87">
        <v>0</v>
      </c>
      <c r="E48" s="87">
        <v>0</v>
      </c>
      <c r="F48" s="87">
        <v>0</v>
      </c>
      <c r="G48" s="87">
        <v>0</v>
      </c>
      <c r="H48" s="87">
        <v>0</v>
      </c>
      <c r="I48" s="87">
        <v>0</v>
      </c>
      <c r="J48" s="87">
        <v>0</v>
      </c>
      <c r="K48" s="87">
        <v>0</v>
      </c>
      <c r="L48" s="87">
        <v>0</v>
      </c>
      <c r="M48" s="87">
        <v>0</v>
      </c>
      <c r="N48" s="87">
        <v>0</v>
      </c>
      <c r="O48" s="87">
        <v>0</v>
      </c>
      <c r="P48" s="87">
        <v>0</v>
      </c>
      <c r="Q48" s="87">
        <v>0</v>
      </c>
    </row>
    <row r="49" spans="1:17" x14ac:dyDescent="0.25">
      <c r="A49" s="150" t="s">
        <v>125</v>
      </c>
      <c r="B49" s="87">
        <v>0</v>
      </c>
      <c r="C49" s="87">
        <v>0</v>
      </c>
      <c r="D49" s="87">
        <v>0</v>
      </c>
      <c r="E49" s="87">
        <v>0</v>
      </c>
      <c r="F49" s="87">
        <v>0</v>
      </c>
      <c r="G49" s="87">
        <v>0</v>
      </c>
      <c r="H49" s="87">
        <v>0</v>
      </c>
      <c r="I49" s="87">
        <v>0</v>
      </c>
      <c r="J49" s="87">
        <v>0</v>
      </c>
      <c r="K49" s="87">
        <v>0</v>
      </c>
      <c r="L49" s="87">
        <v>0</v>
      </c>
      <c r="M49" s="87">
        <v>0</v>
      </c>
      <c r="N49" s="87">
        <v>0</v>
      </c>
      <c r="O49" s="87">
        <v>0</v>
      </c>
      <c r="P49" s="87">
        <v>0</v>
      </c>
      <c r="Q49" s="87">
        <v>0</v>
      </c>
    </row>
    <row r="50" spans="1:17" x14ac:dyDescent="0.25">
      <c r="A50" s="150" t="s">
        <v>29</v>
      </c>
      <c r="B50" s="87">
        <v>0</v>
      </c>
      <c r="C50" s="87">
        <v>0</v>
      </c>
      <c r="D50" s="87">
        <v>0</v>
      </c>
      <c r="E50" s="87">
        <v>0.33906774847870191</v>
      </c>
      <c r="F50" s="87">
        <v>0.6791350912778904</v>
      </c>
      <c r="G50" s="87">
        <v>0.17053481122459435</v>
      </c>
      <c r="H50" s="87">
        <v>0.51653858012170384</v>
      </c>
      <c r="I50" s="87">
        <v>0.33888567951318449</v>
      </c>
      <c r="J50" s="87">
        <v>0.34030653144016232</v>
      </c>
      <c r="K50" s="87">
        <v>0</v>
      </c>
      <c r="L50" s="87">
        <v>0</v>
      </c>
      <c r="M50" s="87">
        <v>0</v>
      </c>
      <c r="N50" s="87">
        <v>0</v>
      </c>
      <c r="O50" s="87">
        <v>0</v>
      </c>
      <c r="P50" s="87">
        <v>0</v>
      </c>
      <c r="Q50" s="87">
        <v>0</v>
      </c>
    </row>
    <row r="51" spans="1:17" x14ac:dyDescent="0.25">
      <c r="A51" s="150" t="s">
        <v>28</v>
      </c>
      <c r="B51" s="87">
        <v>0</v>
      </c>
      <c r="C51" s="87">
        <v>0</v>
      </c>
      <c r="D51" s="87">
        <v>0</v>
      </c>
      <c r="E51" s="87">
        <v>0</v>
      </c>
      <c r="F51" s="87">
        <v>0</v>
      </c>
      <c r="G51" s="87">
        <v>0</v>
      </c>
      <c r="H51" s="87">
        <v>0</v>
      </c>
      <c r="I51" s="87">
        <v>0</v>
      </c>
      <c r="J51" s="87">
        <v>0</v>
      </c>
      <c r="K51" s="87">
        <v>0</v>
      </c>
      <c r="L51" s="87">
        <v>0</v>
      </c>
      <c r="M51" s="87">
        <v>0</v>
      </c>
      <c r="N51" s="87">
        <v>0</v>
      </c>
      <c r="O51" s="87">
        <v>0</v>
      </c>
      <c r="P51" s="87">
        <v>0</v>
      </c>
      <c r="Q51" s="87">
        <v>0</v>
      </c>
    </row>
    <row r="52" spans="1:17" x14ac:dyDescent="0.25">
      <c r="A52" s="150" t="s">
        <v>26</v>
      </c>
      <c r="B52" s="87">
        <v>6.1079639753071628</v>
      </c>
      <c r="C52" s="87">
        <v>4.4559774717967651</v>
      </c>
      <c r="D52" s="87">
        <v>4.721363628011817</v>
      </c>
      <c r="E52" s="87">
        <v>4.0207212468544622</v>
      </c>
      <c r="F52" s="87">
        <v>5.191364687931677</v>
      </c>
      <c r="G52" s="87">
        <v>3.5067253738927024</v>
      </c>
      <c r="H52" s="87">
        <v>2.8139010911669939</v>
      </c>
      <c r="I52" s="87">
        <v>2.5101255092012047</v>
      </c>
      <c r="J52" s="87">
        <v>2.0572552539324667</v>
      </c>
      <c r="K52" s="87">
        <v>1.9830197795881324</v>
      </c>
      <c r="L52" s="87">
        <v>2.5928305145899184</v>
      </c>
      <c r="M52" s="87">
        <v>3.1821136498116473</v>
      </c>
      <c r="N52" s="87">
        <v>2.4084384887157002</v>
      </c>
      <c r="O52" s="87">
        <v>1.9314831135495083</v>
      </c>
      <c r="P52" s="87">
        <v>2.6063179758906285</v>
      </c>
      <c r="Q52" s="87">
        <v>1.8897537680590761</v>
      </c>
    </row>
    <row r="53" spans="1:17" x14ac:dyDescent="0.25">
      <c r="A53" s="150" t="s">
        <v>25</v>
      </c>
      <c r="B53" s="87">
        <v>0</v>
      </c>
      <c r="C53" s="87">
        <v>0</v>
      </c>
      <c r="D53" s="87">
        <v>0</v>
      </c>
      <c r="E53" s="87">
        <v>0</v>
      </c>
      <c r="F53" s="87">
        <v>0</v>
      </c>
      <c r="G53" s="87">
        <v>0</v>
      </c>
      <c r="H53" s="87">
        <v>0</v>
      </c>
      <c r="I53" s="87">
        <v>0</v>
      </c>
      <c r="J53" s="87">
        <v>0</v>
      </c>
      <c r="K53" s="87">
        <v>0</v>
      </c>
      <c r="L53" s="87">
        <v>0</v>
      </c>
      <c r="M53" s="87">
        <v>0</v>
      </c>
      <c r="N53" s="87">
        <v>0</v>
      </c>
      <c r="O53" s="87">
        <v>0</v>
      </c>
      <c r="P53" s="87">
        <v>0</v>
      </c>
      <c r="Q53" s="87">
        <v>0</v>
      </c>
    </row>
    <row r="54" spans="1:17" x14ac:dyDescent="0.25">
      <c r="A54" s="150" t="s">
        <v>86</v>
      </c>
      <c r="B54" s="87">
        <v>0</v>
      </c>
      <c r="C54" s="87">
        <v>0</v>
      </c>
      <c r="D54" s="87">
        <v>0</v>
      </c>
      <c r="E54" s="87">
        <v>0</v>
      </c>
      <c r="F54" s="87">
        <v>0</v>
      </c>
      <c r="G54" s="87">
        <v>0</v>
      </c>
      <c r="H54" s="87">
        <v>0</v>
      </c>
      <c r="I54" s="87">
        <v>0</v>
      </c>
      <c r="J54" s="87">
        <v>0</v>
      </c>
      <c r="K54" s="87">
        <v>0</v>
      </c>
      <c r="L54" s="87">
        <v>1.7052857518403731E-2</v>
      </c>
      <c r="M54" s="87">
        <v>1.705266494533408E-2</v>
      </c>
      <c r="N54" s="87">
        <v>1.7053413121290134E-2</v>
      </c>
      <c r="O54" s="87">
        <v>2.1318182762962233E-2</v>
      </c>
      <c r="P54" s="87">
        <v>8.53219413888061E-3</v>
      </c>
      <c r="Q54" s="87">
        <v>8.5271079947306649E-3</v>
      </c>
    </row>
    <row r="55" spans="1:17" x14ac:dyDescent="0.25">
      <c r="A55" s="150" t="s">
        <v>22</v>
      </c>
      <c r="B55" s="87">
        <v>0.2600548144754769</v>
      </c>
      <c r="C55" s="87">
        <v>0</v>
      </c>
      <c r="D55" s="87">
        <v>0.34056713995943205</v>
      </c>
      <c r="E55" s="87">
        <v>0.78534555780933069</v>
      </c>
      <c r="F55" s="87">
        <v>0</v>
      </c>
      <c r="G55" s="87">
        <v>1.1468663120582541</v>
      </c>
      <c r="H55" s="87">
        <v>0.26677744421906696</v>
      </c>
      <c r="I55" s="87">
        <v>0.39320827586206886</v>
      </c>
      <c r="J55" s="87">
        <v>0.5189554563894524</v>
      </c>
      <c r="K55" s="87">
        <v>0.37476754563894515</v>
      </c>
      <c r="L55" s="87">
        <v>0.54570371323298494</v>
      </c>
      <c r="M55" s="87">
        <v>0.52862465578758022</v>
      </c>
      <c r="N55" s="87">
        <v>0.21743158112523664</v>
      </c>
      <c r="O55" s="87">
        <v>0.19184435809297912</v>
      </c>
      <c r="P55" s="87">
        <v>0.2175662603149825</v>
      </c>
      <c r="Q55" s="87">
        <v>0.21743107291229014</v>
      </c>
    </row>
    <row r="56" spans="1:17" x14ac:dyDescent="0.25">
      <c r="A56" s="152" t="s">
        <v>308</v>
      </c>
      <c r="B56" s="264">
        <v>1.9135426161319737</v>
      </c>
      <c r="C56" s="264">
        <v>0.6713737130370403</v>
      </c>
      <c r="D56" s="264">
        <v>0.68105500756008841</v>
      </c>
      <c r="E56" s="264">
        <v>0.46450696857712442</v>
      </c>
      <c r="F56" s="264">
        <v>0.5058108287280757</v>
      </c>
      <c r="G56" s="264">
        <v>1.227607441830967</v>
      </c>
      <c r="H56" s="264">
        <v>1.1297326304477686</v>
      </c>
      <c r="I56" s="264">
        <v>1.2229244440642335</v>
      </c>
      <c r="J56" s="264">
        <v>0.96608705645256632</v>
      </c>
      <c r="K56" s="264">
        <v>1.0289546148467119</v>
      </c>
      <c r="L56" s="264">
        <v>0.6546144249820699</v>
      </c>
      <c r="M56" s="264">
        <v>0.67061175027337327</v>
      </c>
      <c r="N56" s="264">
        <v>0.70973511413115242</v>
      </c>
      <c r="O56" s="264">
        <v>0.88581160916227375</v>
      </c>
      <c r="P56" s="264">
        <v>0.79915160911833427</v>
      </c>
      <c r="Q56" s="264">
        <v>0.94411603276152145</v>
      </c>
    </row>
    <row r="57" spans="1:17" x14ac:dyDescent="0.25">
      <c r="A57" s="152" t="s">
        <v>307</v>
      </c>
      <c r="B57" s="264">
        <v>0</v>
      </c>
      <c r="C57" s="264">
        <v>0</v>
      </c>
      <c r="D57" s="264">
        <v>0</v>
      </c>
      <c r="E57" s="264">
        <v>0</v>
      </c>
      <c r="F57" s="264">
        <v>0</v>
      </c>
      <c r="G57" s="264">
        <v>0</v>
      </c>
      <c r="H57" s="264">
        <v>0</v>
      </c>
      <c r="I57" s="264">
        <v>0</v>
      </c>
      <c r="J57" s="264">
        <v>0</v>
      </c>
      <c r="K57" s="264">
        <v>0</v>
      </c>
      <c r="L57" s="264">
        <v>0</v>
      </c>
      <c r="M57" s="264">
        <v>0</v>
      </c>
      <c r="N57" s="264">
        <v>0</v>
      </c>
      <c r="O57" s="264">
        <v>0</v>
      </c>
      <c r="P57" s="264">
        <v>0</v>
      </c>
      <c r="Q57" s="264">
        <v>0</v>
      </c>
    </row>
    <row r="58" spans="1:17" x14ac:dyDescent="0.25">
      <c r="A58" s="243" t="s">
        <v>302</v>
      </c>
      <c r="B58" s="242">
        <v>2.6989108832093698</v>
      </c>
      <c r="C58" s="242">
        <v>0.94692315997595911</v>
      </c>
      <c r="D58" s="242">
        <v>0.96057791264858416</v>
      </c>
      <c r="E58" s="242">
        <v>0.65515285745427621</v>
      </c>
      <c r="F58" s="242">
        <v>0.71340890920884659</v>
      </c>
      <c r="G58" s="242">
        <v>1.7314498549103148</v>
      </c>
      <c r="H58" s="242">
        <v>1.5934046442067555</v>
      </c>
      <c r="I58" s="242">
        <v>1.7248448315718585</v>
      </c>
      <c r="J58" s="242">
        <v>1.3625946183827813</v>
      </c>
      <c r="K58" s="242">
        <v>1.4512646778423079</v>
      </c>
      <c r="L58" s="242">
        <v>0.92328541888512738</v>
      </c>
      <c r="M58" s="242">
        <v>0.9458484676340565</v>
      </c>
      <c r="N58" s="242">
        <v>1.0010290900112893</v>
      </c>
      <c r="O58" s="242">
        <v>1.2493720141304556</v>
      </c>
      <c r="P58" s="242">
        <v>1.1271444685896659</v>
      </c>
      <c r="Q58" s="242">
        <v>1.3316061081426089</v>
      </c>
    </row>
    <row r="60" spans="1:17" ht="12.75" x14ac:dyDescent="0.25">
      <c r="A60" s="98" t="str">
        <f>FBT_fec!$A$81</f>
        <v>Market shares of energy uses (%)</v>
      </c>
      <c r="B60" s="197"/>
      <c r="C60" s="197"/>
      <c r="D60" s="197"/>
      <c r="E60" s="197"/>
      <c r="F60" s="197"/>
      <c r="G60" s="197"/>
      <c r="H60" s="197"/>
      <c r="I60" s="197"/>
      <c r="J60" s="197"/>
      <c r="K60" s="197"/>
      <c r="L60" s="197"/>
      <c r="M60" s="197"/>
      <c r="N60" s="197"/>
      <c r="O60" s="197"/>
      <c r="P60" s="197"/>
      <c r="Q60" s="197"/>
    </row>
    <row r="62" spans="1:17" x14ac:dyDescent="0.25">
      <c r="A62" s="78" t="s">
        <v>5</v>
      </c>
      <c r="B62" s="77">
        <f t="shared" ref="B62:Q62" si="0">SUM(B$63:B$70,B$72:B$76)</f>
        <v>0.99999999999999978</v>
      </c>
      <c r="C62" s="77">
        <f t="shared" si="0"/>
        <v>1.0000000000000002</v>
      </c>
      <c r="D62" s="77">
        <f t="shared" si="0"/>
        <v>0.99999999999999989</v>
      </c>
      <c r="E62" s="77">
        <f t="shared" si="0"/>
        <v>0.99999999999999967</v>
      </c>
      <c r="F62" s="77">
        <f t="shared" si="0"/>
        <v>0.99999999999999989</v>
      </c>
      <c r="G62" s="77">
        <f t="shared" si="0"/>
        <v>1</v>
      </c>
      <c r="H62" s="77">
        <f t="shared" si="0"/>
        <v>0.99999999999999989</v>
      </c>
      <c r="I62" s="77">
        <f t="shared" si="0"/>
        <v>1</v>
      </c>
      <c r="J62" s="77">
        <f t="shared" si="0"/>
        <v>1.0000000000000002</v>
      </c>
      <c r="K62" s="77">
        <f t="shared" si="0"/>
        <v>1</v>
      </c>
      <c r="L62" s="77">
        <f t="shared" si="0"/>
        <v>1.0000000000000002</v>
      </c>
      <c r="M62" s="77">
        <f t="shared" si="0"/>
        <v>1</v>
      </c>
      <c r="N62" s="77">
        <f t="shared" si="0"/>
        <v>0.99999999999999989</v>
      </c>
      <c r="O62" s="77">
        <f t="shared" si="0"/>
        <v>1</v>
      </c>
      <c r="P62" s="77">
        <f t="shared" si="0"/>
        <v>1.0000000000000002</v>
      </c>
      <c r="Q62" s="77">
        <f t="shared" si="0"/>
        <v>0.99999999999999989</v>
      </c>
    </row>
    <row r="63" spans="1:17" x14ac:dyDescent="0.25">
      <c r="A63" s="132" t="s">
        <v>83</v>
      </c>
      <c r="B63" s="203">
        <f t="shared" ref="B63:Q63" si="1">IF(B$6=0,0,B$6/B$5)</f>
        <v>3.4165820010247226E-2</v>
      </c>
      <c r="C63" s="203">
        <f t="shared" si="1"/>
        <v>3.4165820010247233E-2</v>
      </c>
      <c r="D63" s="203">
        <f t="shared" si="1"/>
        <v>3.4165820010247233E-2</v>
      </c>
      <c r="E63" s="203">
        <f t="shared" si="1"/>
        <v>3.4165820010247226E-2</v>
      </c>
      <c r="F63" s="203">
        <f t="shared" si="1"/>
        <v>3.4165820010247233E-2</v>
      </c>
      <c r="G63" s="203">
        <f t="shared" si="1"/>
        <v>3.416582001024724E-2</v>
      </c>
      <c r="H63" s="203">
        <f t="shared" si="1"/>
        <v>3.4165820010247226E-2</v>
      </c>
      <c r="I63" s="203">
        <f t="shared" si="1"/>
        <v>3.416582001024724E-2</v>
      </c>
      <c r="J63" s="203">
        <f t="shared" si="1"/>
        <v>3.416582001024724E-2</v>
      </c>
      <c r="K63" s="203">
        <f t="shared" si="1"/>
        <v>3.416582001024724E-2</v>
      </c>
      <c r="L63" s="203">
        <f t="shared" si="1"/>
        <v>3.4165820010247233E-2</v>
      </c>
      <c r="M63" s="203">
        <f t="shared" si="1"/>
        <v>3.4165820010247233E-2</v>
      </c>
      <c r="N63" s="203">
        <f t="shared" si="1"/>
        <v>3.4165820010247233E-2</v>
      </c>
      <c r="O63" s="203">
        <f t="shared" si="1"/>
        <v>3.416582001024724E-2</v>
      </c>
      <c r="P63" s="203">
        <f t="shared" si="1"/>
        <v>3.416582001024724E-2</v>
      </c>
      <c r="Q63" s="203">
        <f t="shared" si="1"/>
        <v>3.4165820010247226E-2</v>
      </c>
    </row>
    <row r="64" spans="1:17" x14ac:dyDescent="0.25">
      <c r="A64" s="76" t="s">
        <v>82</v>
      </c>
      <c r="B64" s="202">
        <f t="shared" ref="B64:Q64" si="2">IF(B$7=0,0,B$7/B$5)</f>
        <v>2.8033493341741319E-2</v>
      </c>
      <c r="C64" s="202">
        <f t="shared" si="2"/>
        <v>2.8033493341741322E-2</v>
      </c>
      <c r="D64" s="202">
        <f t="shared" si="2"/>
        <v>2.8033493341741322E-2</v>
      </c>
      <c r="E64" s="202">
        <f t="shared" si="2"/>
        <v>2.8033493341741319E-2</v>
      </c>
      <c r="F64" s="202">
        <f t="shared" si="2"/>
        <v>2.8033493341741326E-2</v>
      </c>
      <c r="G64" s="202">
        <f t="shared" si="2"/>
        <v>2.8033493341741329E-2</v>
      </c>
      <c r="H64" s="202">
        <f t="shared" si="2"/>
        <v>2.8033493341741319E-2</v>
      </c>
      <c r="I64" s="202">
        <f t="shared" si="2"/>
        <v>2.8033493341741326E-2</v>
      </c>
      <c r="J64" s="202">
        <f t="shared" si="2"/>
        <v>2.8033493341741326E-2</v>
      </c>
      <c r="K64" s="202">
        <f t="shared" si="2"/>
        <v>2.8033493341741326E-2</v>
      </c>
      <c r="L64" s="202">
        <f t="shared" si="2"/>
        <v>2.8033493341741322E-2</v>
      </c>
      <c r="M64" s="202">
        <f t="shared" si="2"/>
        <v>2.8033493341741326E-2</v>
      </c>
      <c r="N64" s="202">
        <f t="shared" si="2"/>
        <v>2.8033493341741322E-2</v>
      </c>
      <c r="O64" s="202">
        <f t="shared" si="2"/>
        <v>2.8033493341741329E-2</v>
      </c>
      <c r="P64" s="202">
        <f t="shared" si="2"/>
        <v>2.8033493341741329E-2</v>
      </c>
      <c r="Q64" s="202">
        <f t="shared" si="2"/>
        <v>2.8033493341741312E-2</v>
      </c>
    </row>
    <row r="65" spans="1:17" x14ac:dyDescent="0.25">
      <c r="A65" s="76" t="s">
        <v>81</v>
      </c>
      <c r="B65" s="202">
        <f t="shared" ref="B65:Q65" si="3">IF(B$8=0,0,B$8/B$5)</f>
        <v>2.0149073339376572E-2</v>
      </c>
      <c r="C65" s="202">
        <f t="shared" si="3"/>
        <v>2.0149073339376579E-2</v>
      </c>
      <c r="D65" s="202">
        <f t="shared" si="3"/>
        <v>2.0149073339376575E-2</v>
      </c>
      <c r="E65" s="202">
        <f t="shared" si="3"/>
        <v>2.0149073339376572E-2</v>
      </c>
      <c r="F65" s="202">
        <f t="shared" si="3"/>
        <v>2.0149073339376575E-2</v>
      </c>
      <c r="G65" s="202">
        <f t="shared" si="3"/>
        <v>2.0149073339376579E-2</v>
      </c>
      <c r="H65" s="202">
        <f t="shared" si="3"/>
        <v>2.0149073339376572E-2</v>
      </c>
      <c r="I65" s="202">
        <f t="shared" si="3"/>
        <v>2.0149073339376579E-2</v>
      </c>
      <c r="J65" s="202">
        <f t="shared" si="3"/>
        <v>2.0149073339376579E-2</v>
      </c>
      <c r="K65" s="202">
        <f t="shared" si="3"/>
        <v>2.0149073339376579E-2</v>
      </c>
      <c r="L65" s="202">
        <f t="shared" si="3"/>
        <v>2.0149073339376575E-2</v>
      </c>
      <c r="M65" s="202">
        <f t="shared" si="3"/>
        <v>2.0149073339376575E-2</v>
      </c>
      <c r="N65" s="202">
        <f t="shared" si="3"/>
        <v>2.0149073339376575E-2</v>
      </c>
      <c r="O65" s="202">
        <f t="shared" si="3"/>
        <v>2.0149073339376582E-2</v>
      </c>
      <c r="P65" s="202">
        <f t="shared" si="3"/>
        <v>2.0149073339376579E-2</v>
      </c>
      <c r="Q65" s="202">
        <f t="shared" si="3"/>
        <v>2.0149073339376568E-2</v>
      </c>
    </row>
    <row r="66" spans="1:17" x14ac:dyDescent="0.25">
      <c r="A66" s="76" t="s">
        <v>80</v>
      </c>
      <c r="B66" s="202">
        <f t="shared" ref="B66:Q66" si="4">IF(B$9=0,0,B$9/B$5)</f>
        <v>3.9422100011823724E-2</v>
      </c>
      <c r="C66" s="202">
        <f t="shared" si="4"/>
        <v>3.9422100011823731E-2</v>
      </c>
      <c r="D66" s="202">
        <f t="shared" si="4"/>
        <v>3.9422100011823731E-2</v>
      </c>
      <c r="E66" s="202">
        <f t="shared" si="4"/>
        <v>3.9422100011823724E-2</v>
      </c>
      <c r="F66" s="202">
        <f t="shared" si="4"/>
        <v>3.9422100011823731E-2</v>
      </c>
      <c r="G66" s="202">
        <f t="shared" si="4"/>
        <v>3.9422100011823745E-2</v>
      </c>
      <c r="H66" s="202">
        <f t="shared" si="4"/>
        <v>3.9422100011823724E-2</v>
      </c>
      <c r="I66" s="202">
        <f t="shared" si="4"/>
        <v>3.9422100011823738E-2</v>
      </c>
      <c r="J66" s="202">
        <f t="shared" si="4"/>
        <v>3.9422100011823738E-2</v>
      </c>
      <c r="K66" s="202">
        <f t="shared" si="4"/>
        <v>3.9422100011823738E-2</v>
      </c>
      <c r="L66" s="202">
        <f t="shared" si="4"/>
        <v>3.9422100011823731E-2</v>
      </c>
      <c r="M66" s="202">
        <f t="shared" si="4"/>
        <v>3.9422100011823731E-2</v>
      </c>
      <c r="N66" s="202">
        <f t="shared" si="4"/>
        <v>3.9422100011823731E-2</v>
      </c>
      <c r="O66" s="202">
        <f t="shared" si="4"/>
        <v>3.9422100011823738E-2</v>
      </c>
      <c r="P66" s="202">
        <f t="shared" si="4"/>
        <v>3.9422100011823738E-2</v>
      </c>
      <c r="Q66" s="202">
        <f t="shared" si="4"/>
        <v>3.9422100011823717E-2</v>
      </c>
    </row>
    <row r="67" spans="1:17" x14ac:dyDescent="0.25">
      <c r="A67" s="129" t="s">
        <v>79</v>
      </c>
      <c r="B67" s="201">
        <f t="shared" ref="B67:Q67" si="5">IF(B$10=0,0,B$10/B$5)</f>
        <v>6.6579546686635641E-2</v>
      </c>
      <c r="C67" s="201">
        <f t="shared" si="5"/>
        <v>6.6579546686635641E-2</v>
      </c>
      <c r="D67" s="201">
        <f t="shared" si="5"/>
        <v>6.6579546686635641E-2</v>
      </c>
      <c r="E67" s="201">
        <f t="shared" si="5"/>
        <v>6.6579546686635627E-2</v>
      </c>
      <c r="F67" s="201">
        <f t="shared" si="5"/>
        <v>6.6579546686635641E-2</v>
      </c>
      <c r="G67" s="201">
        <f t="shared" si="5"/>
        <v>6.6579546686635654E-2</v>
      </c>
      <c r="H67" s="201">
        <f t="shared" si="5"/>
        <v>6.6579546686635627E-2</v>
      </c>
      <c r="I67" s="201">
        <f t="shared" si="5"/>
        <v>6.6579546686635654E-2</v>
      </c>
      <c r="J67" s="201">
        <f t="shared" si="5"/>
        <v>6.6579546686635654E-2</v>
      </c>
      <c r="K67" s="201">
        <f t="shared" si="5"/>
        <v>6.6579546686635641E-2</v>
      </c>
      <c r="L67" s="201">
        <f t="shared" si="5"/>
        <v>6.6579546686635641E-2</v>
      </c>
      <c r="M67" s="201">
        <f t="shared" si="5"/>
        <v>6.6579546686635641E-2</v>
      </c>
      <c r="N67" s="201">
        <f t="shared" si="5"/>
        <v>6.6579546686635641E-2</v>
      </c>
      <c r="O67" s="201">
        <f t="shared" si="5"/>
        <v>6.6579546686635654E-2</v>
      </c>
      <c r="P67" s="201">
        <f t="shared" si="5"/>
        <v>6.6579546686635654E-2</v>
      </c>
      <c r="Q67" s="201">
        <f t="shared" si="5"/>
        <v>6.6579546686635613E-2</v>
      </c>
    </row>
    <row r="68" spans="1:17" x14ac:dyDescent="0.25">
      <c r="A68" s="127" t="s">
        <v>306</v>
      </c>
      <c r="B68" s="200">
        <f t="shared" ref="B68:Q68" si="6">IF(B$15=0,0,B$15/B$5)</f>
        <v>6.8711108284459282E-2</v>
      </c>
      <c r="C68" s="200">
        <f t="shared" si="6"/>
        <v>6.8711108284459282E-2</v>
      </c>
      <c r="D68" s="200">
        <f t="shared" si="6"/>
        <v>6.8711108284459282E-2</v>
      </c>
      <c r="E68" s="200">
        <f t="shared" si="6"/>
        <v>6.8711108284459255E-2</v>
      </c>
      <c r="F68" s="200">
        <f t="shared" si="6"/>
        <v>6.8711108284459282E-2</v>
      </c>
      <c r="G68" s="200">
        <f t="shared" si="6"/>
        <v>6.8711108284459296E-2</v>
      </c>
      <c r="H68" s="200">
        <f t="shared" si="6"/>
        <v>6.8711108284459269E-2</v>
      </c>
      <c r="I68" s="200">
        <f t="shared" si="6"/>
        <v>6.8711108284459296E-2</v>
      </c>
      <c r="J68" s="200">
        <f t="shared" si="6"/>
        <v>6.871110828445931E-2</v>
      </c>
      <c r="K68" s="200">
        <f t="shared" si="6"/>
        <v>6.8711108284459296E-2</v>
      </c>
      <c r="L68" s="200">
        <f t="shared" si="6"/>
        <v>6.8711108284459282E-2</v>
      </c>
      <c r="M68" s="200">
        <f t="shared" si="6"/>
        <v>6.8711108284459296E-2</v>
      </c>
      <c r="N68" s="200">
        <f t="shared" si="6"/>
        <v>6.8711108284459282E-2</v>
      </c>
      <c r="O68" s="200">
        <f t="shared" si="6"/>
        <v>6.8711108284459296E-2</v>
      </c>
      <c r="P68" s="200">
        <f t="shared" si="6"/>
        <v>6.8711108284459296E-2</v>
      </c>
      <c r="Q68" s="200">
        <f t="shared" si="6"/>
        <v>6.8711108284459255E-2</v>
      </c>
    </row>
    <row r="69" spans="1:17" x14ac:dyDescent="0.25">
      <c r="A69" s="127" t="s">
        <v>305</v>
      </c>
      <c r="B69" s="200">
        <f t="shared" ref="B69:Q69" si="7">IF(B$26=0,0,B$26/B$5)</f>
        <v>0.27913887740561577</v>
      </c>
      <c r="C69" s="200">
        <f t="shared" si="7"/>
        <v>0.27913887740561583</v>
      </c>
      <c r="D69" s="200">
        <f t="shared" si="7"/>
        <v>0.27913887740561583</v>
      </c>
      <c r="E69" s="200">
        <f t="shared" si="7"/>
        <v>0.27913887740561577</v>
      </c>
      <c r="F69" s="200">
        <f t="shared" si="7"/>
        <v>0.27913887740561583</v>
      </c>
      <c r="G69" s="200">
        <f t="shared" si="7"/>
        <v>0.27913887740561588</v>
      </c>
      <c r="H69" s="200">
        <f t="shared" si="7"/>
        <v>0.27913887740561577</v>
      </c>
      <c r="I69" s="200">
        <f t="shared" si="7"/>
        <v>0.27913887740561577</v>
      </c>
      <c r="J69" s="200">
        <f t="shared" si="7"/>
        <v>0.27913887740561588</v>
      </c>
      <c r="K69" s="200">
        <f t="shared" si="7"/>
        <v>0.27913887740561583</v>
      </c>
      <c r="L69" s="200">
        <f t="shared" si="7"/>
        <v>0.27913887740561588</v>
      </c>
      <c r="M69" s="200">
        <f t="shared" si="7"/>
        <v>0.27913887740561588</v>
      </c>
      <c r="N69" s="200">
        <f t="shared" si="7"/>
        <v>0.27913887740561583</v>
      </c>
      <c r="O69" s="200">
        <f t="shared" si="7"/>
        <v>0.27913887740561588</v>
      </c>
      <c r="P69" s="200">
        <f t="shared" si="7"/>
        <v>0.27913887740561594</v>
      </c>
      <c r="Q69" s="200">
        <f t="shared" si="7"/>
        <v>0.27913887740561577</v>
      </c>
    </row>
    <row r="70" spans="1:17" x14ac:dyDescent="0.25">
      <c r="A70" s="127" t="s">
        <v>304</v>
      </c>
      <c r="B70" s="200">
        <f t="shared" ref="B70:Q70" si="8">IF(B$37=0,0,B$37/B$5)</f>
        <v>9.572233660765328E-2</v>
      </c>
      <c r="C70" s="200">
        <f t="shared" si="8"/>
        <v>4.8215820796129467E-2</v>
      </c>
      <c r="D70" s="200">
        <f t="shared" si="8"/>
        <v>4.3737391646079704E-2</v>
      </c>
      <c r="E70" s="200">
        <f t="shared" si="8"/>
        <v>2.9362919951232816E-2</v>
      </c>
      <c r="F70" s="200">
        <f t="shared" si="8"/>
        <v>2.8128443032074509E-2</v>
      </c>
      <c r="G70" s="200">
        <f t="shared" si="8"/>
        <v>8.2576331959596516E-2</v>
      </c>
      <c r="H70" s="200">
        <f t="shared" si="8"/>
        <v>0.10379457165514691</v>
      </c>
      <c r="I70" s="200">
        <f t="shared" si="8"/>
        <v>0.12650719370782237</v>
      </c>
      <c r="J70" s="200">
        <f t="shared" si="8"/>
        <v>0.10908930930155705</v>
      </c>
      <c r="K70" s="200">
        <f t="shared" si="8"/>
        <v>0.14636916503870123</v>
      </c>
      <c r="L70" s="200">
        <f t="shared" si="8"/>
        <v>6.9576632634865535E-2</v>
      </c>
      <c r="M70" s="200">
        <f t="shared" si="8"/>
        <v>6.0336152330295337E-2</v>
      </c>
      <c r="N70" s="200">
        <f t="shared" si="8"/>
        <v>9.0067831679769506E-2</v>
      </c>
      <c r="O70" s="200">
        <f t="shared" si="8"/>
        <v>0.13852999727845297</v>
      </c>
      <c r="P70" s="200">
        <f t="shared" si="8"/>
        <v>9.4630269754333807E-2</v>
      </c>
      <c r="Q70" s="200">
        <f t="shared" si="8"/>
        <v>0.14966727061029084</v>
      </c>
    </row>
    <row r="71" spans="1:17" x14ac:dyDescent="0.25">
      <c r="A71" s="127" t="s">
        <v>303</v>
      </c>
      <c r="B71" s="200">
        <f t="shared" ref="B71:Q71" si="9">IF(B$38=0,0,B$38/B$5)</f>
        <v>0.33765301251246987</v>
      </c>
      <c r="C71" s="200">
        <f t="shared" si="9"/>
        <v>0.40025912057057339</v>
      </c>
      <c r="D71" s="200">
        <f t="shared" si="9"/>
        <v>0.40616098507292775</v>
      </c>
      <c r="E71" s="200">
        <f t="shared" si="9"/>
        <v>0.4251042755423044</v>
      </c>
      <c r="F71" s="200">
        <f t="shared" si="9"/>
        <v>0.42673112175646755</v>
      </c>
      <c r="G71" s="200">
        <f t="shared" si="9"/>
        <v>0.35497737683322544</v>
      </c>
      <c r="H71" s="200">
        <f t="shared" si="9"/>
        <v>0.3270150776729881</v>
      </c>
      <c r="I71" s="200">
        <f t="shared" si="9"/>
        <v>0.29708341785280529</v>
      </c>
      <c r="J71" s="200">
        <f t="shared" si="9"/>
        <v>0.32003744709815146</v>
      </c>
      <c r="K71" s="200">
        <f t="shared" si="9"/>
        <v>0.27090846685616093</v>
      </c>
      <c r="L71" s="200">
        <f t="shared" si="9"/>
        <v>0.37210893377324294</v>
      </c>
      <c r="M71" s="200">
        <f t="shared" si="9"/>
        <v>0.3842864319242727</v>
      </c>
      <c r="N71" s="200">
        <f t="shared" si="9"/>
        <v>0.34510475971983506</v>
      </c>
      <c r="O71" s="200">
        <f t="shared" si="9"/>
        <v>0.28123925570691166</v>
      </c>
      <c r="P71" s="200">
        <f t="shared" si="9"/>
        <v>0.33909218468196445</v>
      </c>
      <c r="Q71" s="200">
        <f t="shared" si="9"/>
        <v>0.26656208299123674</v>
      </c>
    </row>
    <row r="72" spans="1:17" x14ac:dyDescent="0.25">
      <c r="A72" s="142" t="s">
        <v>310</v>
      </c>
      <c r="B72" s="199">
        <f t="shared" ref="B72:Q72" si="10">IF(B$39=0,0,B$39/B$5)</f>
        <v>0.2404995626147414</v>
      </c>
      <c r="C72" s="199">
        <f t="shared" si="10"/>
        <v>0.31381136437685025</v>
      </c>
      <c r="D72" s="199">
        <f t="shared" si="10"/>
        <v>0.32072245234963837</v>
      </c>
      <c r="E72" s="199">
        <f t="shared" si="10"/>
        <v>0.34290506038405094</v>
      </c>
      <c r="F72" s="199">
        <f t="shared" si="10"/>
        <v>0.34481009857999628</v>
      </c>
      <c r="G72" s="199">
        <f t="shared" si="10"/>
        <v>0.26078640685618582</v>
      </c>
      <c r="H72" s="199">
        <f t="shared" si="10"/>
        <v>0.22804253255328927</v>
      </c>
      <c r="I72" s="199">
        <f t="shared" si="10"/>
        <v>0.19299253536912325</v>
      </c>
      <c r="J72" s="199">
        <f t="shared" si="10"/>
        <v>0.21987172166376856</v>
      </c>
      <c r="K72" s="199">
        <f t="shared" si="10"/>
        <v>0.16234164717115401</v>
      </c>
      <c r="L72" s="199">
        <f t="shared" si="10"/>
        <v>0.28084747350318495</v>
      </c>
      <c r="M72" s="199">
        <f t="shared" si="10"/>
        <v>0.29510733341299106</v>
      </c>
      <c r="N72" s="199">
        <f t="shared" si="10"/>
        <v>0.24922556445374228</v>
      </c>
      <c r="O72" s="199">
        <f t="shared" si="10"/>
        <v>0.17443900903829876</v>
      </c>
      <c r="P72" s="199">
        <f t="shared" si="10"/>
        <v>0.24218483435681493</v>
      </c>
      <c r="Q72" s="199">
        <f t="shared" si="10"/>
        <v>0.15725202824784348</v>
      </c>
    </row>
    <row r="73" spans="1:17" x14ac:dyDescent="0.25">
      <c r="A73" s="142" t="s">
        <v>309</v>
      </c>
      <c r="B73" s="199">
        <f t="shared" ref="B73:Q73" si="11">IF(B$45=0,0,B$45/B$5)</f>
        <v>7.5582219112905191E-2</v>
      </c>
      <c r="C73" s="199">
        <f t="shared" si="11"/>
        <v>7.5582219112905219E-2</v>
      </c>
      <c r="D73" s="199">
        <f t="shared" si="11"/>
        <v>7.5582219112905205E-2</v>
      </c>
      <c r="E73" s="199">
        <f t="shared" si="11"/>
        <v>7.5582219112905177E-2</v>
      </c>
      <c r="F73" s="199">
        <f t="shared" si="11"/>
        <v>7.5582219112905205E-2</v>
      </c>
      <c r="G73" s="199">
        <f t="shared" si="11"/>
        <v>7.5582219112905233E-2</v>
      </c>
      <c r="H73" s="199">
        <f t="shared" si="11"/>
        <v>7.5582219112905191E-2</v>
      </c>
      <c r="I73" s="199">
        <f t="shared" si="11"/>
        <v>7.5582219112905205E-2</v>
      </c>
      <c r="J73" s="199">
        <f t="shared" si="11"/>
        <v>7.5582219112905233E-2</v>
      </c>
      <c r="K73" s="199">
        <f t="shared" si="11"/>
        <v>7.5582219112905191E-2</v>
      </c>
      <c r="L73" s="199">
        <f t="shared" si="11"/>
        <v>7.5582219112905205E-2</v>
      </c>
      <c r="M73" s="199">
        <f t="shared" si="11"/>
        <v>7.5582219112905219E-2</v>
      </c>
      <c r="N73" s="199">
        <f t="shared" si="11"/>
        <v>7.5582219112905219E-2</v>
      </c>
      <c r="O73" s="199">
        <f t="shared" si="11"/>
        <v>7.5582219112905219E-2</v>
      </c>
      <c r="P73" s="199">
        <f t="shared" si="11"/>
        <v>7.5582219112905233E-2</v>
      </c>
      <c r="Q73" s="199">
        <f t="shared" si="11"/>
        <v>7.5582219112905191E-2</v>
      </c>
    </row>
    <row r="74" spans="1:17" x14ac:dyDescent="0.25">
      <c r="A74" s="142" t="s">
        <v>308</v>
      </c>
      <c r="B74" s="199">
        <f t="shared" ref="B74:Q74" si="12">IF(B$56=0,0,B$56/B$5)</f>
        <v>2.1571230784823276E-2</v>
      </c>
      <c r="C74" s="199">
        <f t="shared" si="12"/>
        <v>1.0865537080817909E-2</v>
      </c>
      <c r="D74" s="199">
        <f t="shared" si="12"/>
        <v>9.8563136103841601E-3</v>
      </c>
      <c r="E74" s="199">
        <f t="shared" si="12"/>
        <v>6.6169960453482399E-3</v>
      </c>
      <c r="F74" s="199">
        <f t="shared" si="12"/>
        <v>6.3388040635660873E-3</v>
      </c>
      <c r="G74" s="199">
        <f t="shared" si="12"/>
        <v>1.8608750864134427E-2</v>
      </c>
      <c r="H74" s="199">
        <f t="shared" si="12"/>
        <v>2.3390326006793669E-2</v>
      </c>
      <c r="I74" s="199">
        <f t="shared" si="12"/>
        <v>2.8508663370776875E-2</v>
      </c>
      <c r="J74" s="199">
        <f t="shared" si="12"/>
        <v>2.4583506321477648E-2</v>
      </c>
      <c r="K74" s="199">
        <f t="shared" si="12"/>
        <v>3.2984600572101681E-2</v>
      </c>
      <c r="L74" s="199">
        <f t="shared" si="12"/>
        <v>1.5679241157152798E-2</v>
      </c>
      <c r="M74" s="199">
        <f t="shared" si="12"/>
        <v>1.3596879398376416E-2</v>
      </c>
      <c r="N74" s="199">
        <f t="shared" si="12"/>
        <v>2.0296976153187492E-2</v>
      </c>
      <c r="O74" s="199">
        <f t="shared" si="12"/>
        <v>3.1218027555707718E-2</v>
      </c>
      <c r="P74" s="199">
        <f t="shared" si="12"/>
        <v>2.1325131212244237E-2</v>
      </c>
      <c r="Q74" s="199">
        <f t="shared" si="12"/>
        <v>3.3727835630488076E-2</v>
      </c>
    </row>
    <row r="75" spans="1:17" x14ac:dyDescent="0.25">
      <c r="A75" s="142" t="s">
        <v>307</v>
      </c>
      <c r="B75" s="199">
        <f t="shared" ref="B75:Q75" si="13">IF(B$57=0,0,B$57/B$5)</f>
        <v>0</v>
      </c>
      <c r="C75" s="199">
        <f t="shared" si="13"/>
        <v>0</v>
      </c>
      <c r="D75" s="199">
        <f t="shared" si="13"/>
        <v>0</v>
      </c>
      <c r="E75" s="199">
        <f t="shared" si="13"/>
        <v>0</v>
      </c>
      <c r="F75" s="199">
        <f t="shared" si="13"/>
        <v>0</v>
      </c>
      <c r="G75" s="199">
        <f t="shared" si="13"/>
        <v>0</v>
      </c>
      <c r="H75" s="199">
        <f t="shared" si="13"/>
        <v>0</v>
      </c>
      <c r="I75" s="199">
        <f t="shared" si="13"/>
        <v>0</v>
      </c>
      <c r="J75" s="199">
        <f t="shared" si="13"/>
        <v>0</v>
      </c>
      <c r="K75" s="199">
        <f t="shared" si="13"/>
        <v>0</v>
      </c>
      <c r="L75" s="199">
        <f t="shared" si="13"/>
        <v>0</v>
      </c>
      <c r="M75" s="199">
        <f t="shared" si="13"/>
        <v>0</v>
      </c>
      <c r="N75" s="199">
        <f t="shared" si="13"/>
        <v>0</v>
      </c>
      <c r="O75" s="199">
        <f t="shared" si="13"/>
        <v>0</v>
      </c>
      <c r="P75" s="199">
        <f t="shared" si="13"/>
        <v>0</v>
      </c>
      <c r="Q75" s="199">
        <f t="shared" si="13"/>
        <v>0</v>
      </c>
    </row>
    <row r="76" spans="1:17" x14ac:dyDescent="0.25">
      <c r="A76" s="72" t="s">
        <v>302</v>
      </c>
      <c r="B76" s="276">
        <f t="shared" ref="B76:Q76" si="14">IF(B$58=0,0,B$58/B$5)</f>
        <v>3.0424631799977262E-2</v>
      </c>
      <c r="C76" s="276">
        <f t="shared" si="14"/>
        <v>1.5325039553397599E-2</v>
      </c>
      <c r="D76" s="276">
        <f t="shared" si="14"/>
        <v>1.3901604201092849E-2</v>
      </c>
      <c r="E76" s="276">
        <f t="shared" si="14"/>
        <v>9.3327854265630016E-3</v>
      </c>
      <c r="F76" s="276">
        <f t="shared" si="14"/>
        <v>8.9404161315581546E-3</v>
      </c>
      <c r="G76" s="276">
        <f t="shared" si="14"/>
        <v>2.624627212727848E-2</v>
      </c>
      <c r="H76" s="276">
        <f t="shared" si="14"/>
        <v>3.2990331591965308E-2</v>
      </c>
      <c r="I76" s="276">
        <f t="shared" si="14"/>
        <v>4.0209369359472599E-2</v>
      </c>
      <c r="J76" s="276">
        <f t="shared" si="14"/>
        <v>3.4673224520392072E-2</v>
      </c>
      <c r="K76" s="276">
        <f t="shared" si="14"/>
        <v>4.6522349025238281E-2</v>
      </c>
      <c r="L76" s="276">
        <f t="shared" si="14"/>
        <v>2.2114414511991944E-2</v>
      </c>
      <c r="M76" s="276">
        <f t="shared" si="14"/>
        <v>1.9177396665532354E-2</v>
      </c>
      <c r="N76" s="276">
        <f t="shared" si="14"/>
        <v>2.8627389520495899E-2</v>
      </c>
      <c r="O76" s="276">
        <f t="shared" si="14"/>
        <v>4.4030727934735822E-2</v>
      </c>
      <c r="P76" s="276">
        <f t="shared" si="14"/>
        <v>3.0077526483802308E-2</v>
      </c>
      <c r="Q76" s="276">
        <f t="shared" si="14"/>
        <v>4.7570627318572839E-2</v>
      </c>
    </row>
    <row r="78" spans="1:17" ht="12.75" x14ac:dyDescent="0.25">
      <c r="A78" s="98" t="str">
        <f>FBT_fec!$A$110</f>
        <v>Energy intensity (toe/physical output index)</v>
      </c>
      <c r="B78" s="197"/>
      <c r="C78" s="197"/>
      <c r="D78" s="197"/>
      <c r="E78" s="197"/>
      <c r="F78" s="197"/>
      <c r="G78" s="197"/>
      <c r="H78" s="197"/>
      <c r="I78" s="197"/>
      <c r="J78" s="197"/>
      <c r="K78" s="197"/>
      <c r="L78" s="197"/>
      <c r="M78" s="197"/>
      <c r="N78" s="197"/>
      <c r="O78" s="197"/>
      <c r="P78" s="197"/>
      <c r="Q78" s="197"/>
    </row>
    <row r="80" spans="1:17" x14ac:dyDescent="0.25">
      <c r="A80" s="78" t="s">
        <v>5</v>
      </c>
      <c r="B80" s="230">
        <f t="shared" ref="B80:Q80" si="15">SUM(B$81:B$90)</f>
        <v>81.634008298477681</v>
      </c>
      <c r="C80" s="230">
        <f t="shared" si="15"/>
        <v>83.643291995253463</v>
      </c>
      <c r="D80" s="230">
        <f t="shared" si="15"/>
        <v>83.635689363108952</v>
      </c>
      <c r="E80" s="230">
        <f t="shared" si="15"/>
        <v>84.460233486611159</v>
      </c>
      <c r="F80" s="230">
        <f t="shared" si="15"/>
        <v>84.99815459345254</v>
      </c>
      <c r="G80" s="230">
        <f t="shared" si="15"/>
        <v>81.945593262093567</v>
      </c>
      <c r="H80" s="230">
        <f t="shared" si="15"/>
        <v>81.757626415639336</v>
      </c>
      <c r="I80" s="230">
        <f t="shared" si="15"/>
        <v>80.504277626382446</v>
      </c>
      <c r="J80" s="230">
        <f t="shared" si="15"/>
        <v>81.274412036450187</v>
      </c>
      <c r="K80" s="230">
        <f t="shared" si="15"/>
        <v>79.173146638445687</v>
      </c>
      <c r="L80" s="230">
        <f t="shared" si="15"/>
        <v>79.845739705478067</v>
      </c>
      <c r="M80" s="230">
        <f t="shared" si="15"/>
        <v>74.778796301656158</v>
      </c>
      <c r="N80" s="230">
        <f t="shared" si="15"/>
        <v>73.766815830410209</v>
      </c>
      <c r="O80" s="230">
        <f t="shared" si="15"/>
        <v>72.040263110446645</v>
      </c>
      <c r="P80" s="230">
        <f t="shared" si="15"/>
        <v>73.59077015720942</v>
      </c>
      <c r="Q80" s="230">
        <f t="shared" si="15"/>
        <v>71.608813243276344</v>
      </c>
    </row>
    <row r="81" spans="1:17" x14ac:dyDescent="0.25">
      <c r="A81" s="132" t="s">
        <v>83</v>
      </c>
      <c r="B81" s="275">
        <f>IF(B$6=0,0,B$6/TEL!B$5*1000)</f>
        <v>2.789092834240817</v>
      </c>
      <c r="C81" s="275">
        <f>IF(C$6=0,0,C$6/TEL!C$5*1000)</f>
        <v>2.8577416593743825</v>
      </c>
      <c r="D81" s="275">
        <f>IF(D$6=0,0,D$6/TEL!D$5*1000)</f>
        <v>2.8574819092129298</v>
      </c>
      <c r="E81" s="275">
        <f>IF(E$6=0,0,E$6/TEL!E$5*1000)</f>
        <v>2.8856531353270132</v>
      </c>
      <c r="F81" s="275">
        <f>IF(F$6=0,0,F$6/TEL!F$5*1000)</f>
        <v>2.9040316510430695</v>
      </c>
      <c r="G81" s="275">
        <f>IF(G$6=0,0,G$6/TEL!G$5*1000)</f>
        <v>2.7997383900256176</v>
      </c>
      <c r="H81" s="275">
        <f>IF(H$6=0,0,H$6/TEL!H$5*1000)</f>
        <v>2.7933163485817687</v>
      </c>
      <c r="I81" s="275">
        <f>IF(I$6=0,0,I$6/TEL!I$5*1000)</f>
        <v>2.7504946594379565</v>
      </c>
      <c r="J81" s="275">
        <f>IF(J$6=0,0,J$6/TEL!J$5*1000)</f>
        <v>2.7768069330760285</v>
      </c>
      <c r="K81" s="275">
        <f>IF(K$6=0,0,K$6/TEL!K$5*1000)</f>
        <v>2.705015477694046</v>
      </c>
      <c r="L81" s="275">
        <f>IF(L$6=0,0,L$6/TEL!L$5*1000)</f>
        <v>2.7279951713624144</v>
      </c>
      <c r="M81" s="275">
        <f>IF(M$6=0,0,M$6/TEL!M$5*1000)</f>
        <v>2.5548788950253254</v>
      </c>
      <c r="N81" s="275">
        <f>IF(N$6=0,0,N$6/TEL!N$5*1000)</f>
        <v>2.5203037523908511</v>
      </c>
      <c r="O81" s="275">
        <f>IF(O$6=0,0,O$6/TEL!O$5*1000)</f>
        <v>2.4613146629223737</v>
      </c>
      <c r="P81" s="275">
        <f>IF(P$6=0,0,P$6/TEL!P$5*1000)</f>
        <v>2.5142890076066902</v>
      </c>
      <c r="Q81" s="275">
        <f>IF(Q$6=0,0,Q$6/TEL!Q$5*1000)</f>
        <v>2.4465738244171873</v>
      </c>
    </row>
    <row r="82" spans="1:17" x14ac:dyDescent="0.25">
      <c r="A82" s="76" t="s">
        <v>82</v>
      </c>
      <c r="B82" s="274">
        <f>IF(B$7=0,0,B$7/TEL!B$5*1000)</f>
        <v>2.2884864280950294</v>
      </c>
      <c r="C82" s="274">
        <f>IF(C$7=0,0,C$7/TEL!C$5*1000)</f>
        <v>2.344813669230263</v>
      </c>
      <c r="D82" s="274">
        <f>IF(D$7=0,0,D$7/TEL!D$5*1000)</f>
        <v>2.3446005408926607</v>
      </c>
      <c r="E82" s="274">
        <f>IF(E$7=0,0,E$7/TEL!E$5*1000)</f>
        <v>2.3677153930888317</v>
      </c>
      <c r="F82" s="274">
        <f>IF(F$7=0,0,F$7/TEL!F$5*1000)</f>
        <v>2.3827952008558522</v>
      </c>
      <c r="G82" s="274">
        <f>IF(G$7=0,0,G$7/TEL!G$5*1000)</f>
        <v>2.2972212430979426</v>
      </c>
      <c r="H82" s="274">
        <f>IF(H$7=0,0,H$7/TEL!H$5*1000)</f>
        <v>2.2919518757594002</v>
      </c>
      <c r="I82" s="274">
        <f>IF(I$7=0,0,I$7/TEL!I$5*1000)</f>
        <v>2.2568161308208876</v>
      </c>
      <c r="J82" s="274">
        <f>IF(J$7=0,0,J$7/TEL!J$5*1000)</f>
        <v>2.278405688677767</v>
      </c>
      <c r="K82" s="274">
        <f>IF(K$7=0,0,K$7/TEL!K$5*1000)</f>
        <v>2.2194998791335765</v>
      </c>
      <c r="L82" s="274">
        <f>IF(L$7=0,0,L$7/TEL!L$5*1000)</f>
        <v>2.2383550123999303</v>
      </c>
      <c r="M82" s="274">
        <f>IF(M$7=0,0,M$7/TEL!M$5*1000)</f>
        <v>2.0963108882259087</v>
      </c>
      <c r="N82" s="274">
        <f>IF(N$7=0,0,N$7/TEL!N$5*1000)</f>
        <v>2.0679415404232628</v>
      </c>
      <c r="O82" s="274">
        <f>IF(O$7=0,0,O$7/TEL!O$5*1000)</f>
        <v>2.0195402362439991</v>
      </c>
      <c r="P82" s="274">
        <f>IF(P$7=0,0,P$7/TEL!P$5*1000)</f>
        <v>2.0630063652157462</v>
      </c>
      <c r="Q82" s="274">
        <f>IF(Q$7=0,0,Q$7/TEL!Q$5*1000)</f>
        <v>2.0074451892653848</v>
      </c>
    </row>
    <row r="83" spans="1:17" x14ac:dyDescent="0.25">
      <c r="A83" s="76" t="s">
        <v>81</v>
      </c>
      <c r="B83" s="274">
        <f>IF(B$8=0,0,B$8/TEL!B$5*1000)</f>
        <v>1.6448496201933025</v>
      </c>
      <c r="C83" s="274">
        <f>IF(C$8=0,0,C$8/TEL!C$5*1000)</f>
        <v>1.6853348247592517</v>
      </c>
      <c r="D83" s="274">
        <f>IF(D$8=0,0,D$8/TEL!D$5*1000)</f>
        <v>1.6851816387665994</v>
      </c>
      <c r="E83" s="274">
        <f>IF(E$8=0,0,E$8/TEL!E$5*1000)</f>
        <v>1.7017954387825978</v>
      </c>
      <c r="F83" s="274">
        <f>IF(F$8=0,0,F$8/TEL!F$5*1000)</f>
        <v>1.7126340506151436</v>
      </c>
      <c r="G83" s="274">
        <f>IF(G$8=0,0,G$8/TEL!G$5*1000)</f>
        <v>1.6511277684766463</v>
      </c>
      <c r="H83" s="274">
        <f>IF(H$8=0,0,H$8/TEL!H$5*1000)</f>
        <v>1.6473404107020688</v>
      </c>
      <c r="I83" s="274">
        <f>IF(I$8=0,0,I$8/TEL!I$5*1000)</f>
        <v>1.6220865940275131</v>
      </c>
      <c r="J83" s="274">
        <f>IF(J$8=0,0,J$8/TEL!J$5*1000)</f>
        <v>1.637604088737145</v>
      </c>
      <c r="K83" s="274">
        <f>IF(K$8=0,0,K$8/TEL!K$5*1000)</f>
        <v>1.595265538127258</v>
      </c>
      <c r="L83" s="274">
        <f>IF(L$8=0,0,L$8/TEL!L$5*1000)</f>
        <v>1.6088176651624497</v>
      </c>
      <c r="M83" s="274">
        <f>IF(M$8=0,0,M$8/TEL!M$5*1000)</f>
        <v>1.5067234509123717</v>
      </c>
      <c r="N83" s="274">
        <f>IF(N$8=0,0,N$8/TEL!N$5*1000)</f>
        <v>1.4863329821792199</v>
      </c>
      <c r="O83" s="274">
        <f>IF(O$8=0,0,O$8/TEL!O$5*1000)</f>
        <v>1.4515445448003748</v>
      </c>
      <c r="P83" s="274">
        <f>IF(P$8=0,0,P$8/TEL!P$5*1000)</f>
        <v>1.4827858249988175</v>
      </c>
      <c r="Q83" s="274">
        <f>IF(Q$8=0,0,Q$8/TEL!Q$5*1000)</f>
        <v>1.4428512297844953</v>
      </c>
    </row>
    <row r="84" spans="1:17" x14ac:dyDescent="0.25">
      <c r="A84" s="76" t="s">
        <v>80</v>
      </c>
      <c r="B84" s="274">
        <f>IF(B$9=0,0,B$9/TEL!B$5*1000)</f>
        <v>3.2181840395086354</v>
      </c>
      <c r="C84" s="274">
        <f>IF(C$9=0,0,C$9/TEL!C$5*1000)</f>
        <v>3.2973942223550572</v>
      </c>
      <c r="D84" s="274">
        <f>IF(D$9=0,0,D$9/TEL!D$5*1000)</f>
        <v>3.2970945106303033</v>
      </c>
      <c r="E84" s="274">
        <f>IF(E$9=0,0,E$9/TEL!E$5*1000)</f>
        <v>3.3295997715311692</v>
      </c>
      <c r="F84" s="274">
        <f>IF(F$9=0,0,F$9/TEL!F$5*1000)</f>
        <v>3.3508057512035414</v>
      </c>
      <c r="G84" s="274">
        <f>IF(G$9=0,0,G$9/TEL!G$5*1000)</f>
        <v>3.2304673731064817</v>
      </c>
      <c r="H84" s="274">
        <f>IF(H$9=0,0,H$9/TEL!H$5*1000)</f>
        <v>3.2230573252866561</v>
      </c>
      <c r="I84" s="274">
        <f>IF(I$9=0,0,I$9/TEL!I$5*1000)</f>
        <v>3.1736476839668732</v>
      </c>
      <c r="J84" s="274">
        <f>IF(J$9=0,0,J$9/TEL!J$5*1000)</f>
        <v>3.2040079997031095</v>
      </c>
      <c r="K84" s="274">
        <f>IF(K$9=0,0,K$9/TEL!K$5*1000)</f>
        <v>3.1211717050315917</v>
      </c>
      <c r="L84" s="274">
        <f>IF(L$9=0,0,L$9/TEL!L$5*1000)</f>
        <v>3.147686736187401</v>
      </c>
      <c r="M84" s="274">
        <f>IF(M$9=0,0,M$9/TEL!M$5*1000)</f>
        <v>2.9479371865676836</v>
      </c>
      <c r="N84" s="274">
        <f>IF(N$9=0,0,N$9/TEL!N$5*1000)</f>
        <v>2.9080427912202129</v>
      </c>
      <c r="O84" s="274">
        <f>IF(O$9=0,0,O$9/TEL!O$5*1000)</f>
        <v>2.8399784572181237</v>
      </c>
      <c r="P84" s="274">
        <f>IF(P$9=0,0,P$9/TEL!P$5*1000)</f>
        <v>2.9011027010846426</v>
      </c>
      <c r="Q84" s="274">
        <f>IF(Q$9=0,0,Q$9/TEL!Q$5*1000)</f>
        <v>2.822969797404447</v>
      </c>
    </row>
    <row r="85" spans="1:17" x14ac:dyDescent="0.25">
      <c r="A85" s="129" t="s">
        <v>79</v>
      </c>
      <c r="B85" s="273">
        <f>IF(B$10=0,0,B$10/TEL!B$5*1000)</f>
        <v>5.4351552667256957</v>
      </c>
      <c r="C85" s="273">
        <f>IF(C$10=0,0,C$10/TEL!C$5*1000)</f>
        <v>5.5689324644218745</v>
      </c>
      <c r="D85" s="273">
        <f>IF(D$10=0,0,D$10/TEL!D$5*1000)</f>
        <v>5.5684262846200694</v>
      </c>
      <c r="E85" s="273">
        <f>IF(E$10=0,0,E$10/TEL!E$5*1000)</f>
        <v>5.6233240585859754</v>
      </c>
      <c r="F85" s="273">
        <f>IF(F$10=0,0,F$10/TEL!F$5*1000)</f>
        <v>5.6591386020326482</v>
      </c>
      <c r="G85" s="273">
        <f>IF(G$10=0,0,G$10/TEL!G$5*1000)</f>
        <v>5.4559004523576142</v>
      </c>
      <c r="H85" s="273">
        <f>IF(H$10=0,0,H$10/TEL!H$5*1000)</f>
        <v>5.4433857049285752</v>
      </c>
      <c r="I85" s="273">
        <f>IF(I$10=0,0,I$10/TEL!I$5*1000)</f>
        <v>5.3599383106996079</v>
      </c>
      <c r="J85" s="273">
        <f>IF(J$10=0,0,J$10/TEL!J$5*1000)</f>
        <v>5.4112135106096959</v>
      </c>
      <c r="K85" s="273">
        <f>IF(K$10=0,0,K$10/TEL!K$5*1000)</f>
        <v>5.2713122129422434</v>
      </c>
      <c r="L85" s="273">
        <f>IF(L$10=0,0,L$10/TEL!L$5*1000)</f>
        <v>5.3160931544498338</v>
      </c>
      <c r="M85" s="273">
        <f>IF(M$10=0,0,M$10/TEL!M$5*1000)</f>
        <v>4.9787383595365329</v>
      </c>
      <c r="N85" s="273">
        <f>IF(N$10=0,0,N$10/TEL!N$5*1000)</f>
        <v>4.9113611585052492</v>
      </c>
      <c r="O85" s="273">
        <f>IF(O$10=0,0,O$10/TEL!O$5*1000)</f>
        <v>4.7964080610794984</v>
      </c>
      <c r="P85" s="273">
        <f>IF(P$10=0,0,P$10/TEL!P$5*1000)</f>
        <v>4.8996401173873974</v>
      </c>
      <c r="Q85" s="273">
        <f>IF(Q$10=0,0,Q$10/TEL!Q$5*1000)</f>
        <v>4.7676823245052882</v>
      </c>
    </row>
    <row r="86" spans="1:17" x14ac:dyDescent="0.25">
      <c r="A86" s="127" t="s">
        <v>306</v>
      </c>
      <c r="B86" s="296">
        <f>IF(B$15=0,0,B$15/TEL!B$5*1000)</f>
        <v>5.6091631838911473</v>
      </c>
      <c r="C86" s="296">
        <f>IF(C$15=0,0,C$15/TEL!C$5*1000)</f>
        <v>5.747223293554506</v>
      </c>
      <c r="D86" s="296">
        <f>IF(D$15=0,0,D$15/TEL!D$5*1000)</f>
        <v>5.7467009082739793</v>
      </c>
      <c r="E86" s="296">
        <f>IF(E$15=0,0,E$15/TEL!E$5*1000)</f>
        <v>5.8033562488292523</v>
      </c>
      <c r="F86" s="296">
        <f>IF(F$15=0,0,F$15/TEL!F$5*1000)</f>
        <v>5.8403174042499284</v>
      </c>
      <c r="G86" s="296">
        <f>IF(G$15=0,0,G$15/TEL!G$5*1000)</f>
        <v>5.6305725320659681</v>
      </c>
      <c r="H86" s="296">
        <f>IF(H$15=0,0,H$15/TEL!H$5*1000)</f>
        <v>5.6176571217253635</v>
      </c>
      <c r="I86" s="296">
        <f>IF(I$15=0,0,I$15/TEL!I$5*1000)</f>
        <v>5.5315381373485382</v>
      </c>
      <c r="J86" s="296">
        <f>IF(J$15=0,0,J$15/TEL!J$5*1000)</f>
        <v>5.58445492619229</v>
      </c>
      <c r="K86" s="296">
        <f>IF(K$15=0,0,K$15/TEL!K$5*1000)</f>
        <v>5.440074651895614</v>
      </c>
      <c r="L86" s="296">
        <f>IF(L$15=0,0,L$15/TEL!L$5*1000)</f>
        <v>5.4862892669558532</v>
      </c>
      <c r="M86" s="296">
        <f>IF(M$15=0,0,M$15/TEL!M$5*1000)</f>
        <v>5.1381339700646205</v>
      </c>
      <c r="N86" s="296">
        <f>IF(N$15=0,0,N$15/TEL!N$5*1000)</f>
        <v>5.0685996703230805</v>
      </c>
      <c r="O86" s="296">
        <f>IF(O$15=0,0,O$15/TEL!O$5*1000)</f>
        <v>4.9499663194228374</v>
      </c>
      <c r="P86" s="296">
        <f>IF(P$15=0,0,P$15/TEL!P$5*1000)</f>
        <v>5.0565033770087711</v>
      </c>
      <c r="Q86" s="296">
        <f>IF(Q$15=0,0,Q$15/TEL!Q$5*1000)</f>
        <v>4.9203209208803811</v>
      </c>
    </row>
    <row r="87" spans="1:17" x14ac:dyDescent="0.25">
      <c r="A87" s="127" t="s">
        <v>305</v>
      </c>
      <c r="B87" s="296">
        <f>IF(B$26=0,0,B$26/TEL!B$5*1000)</f>
        <v>22.787225434557783</v>
      </c>
      <c r="C87" s="296">
        <f>IF(C$26=0,0,C$26/TEL!C$5*1000)</f>
        <v>23.34809463006518</v>
      </c>
      <c r="D87" s="296">
        <f>IF(D$26=0,0,D$26/TEL!D$5*1000)</f>
        <v>23.345972439863033</v>
      </c>
      <c r="E87" s="296">
        <f>IF(E$26=0,0,E$26/TEL!E$5*1000)</f>
        <v>23.576134760868843</v>
      </c>
      <c r="F87" s="296">
        <f>IF(F$26=0,0,F$26/TEL!F$5*1000)</f>
        <v>23.726289454765332</v>
      </c>
      <c r="G87" s="296">
        <f>IF(G$26=0,0,G$26/TEL!G$5*1000)</f>
        <v>22.874200911517995</v>
      </c>
      <c r="H87" s="296">
        <f>IF(H$26=0,0,H$26/TEL!H$5*1000)</f>
        <v>22.821732057009289</v>
      </c>
      <c r="I87" s="296">
        <f>IF(I$26=0,0,I$26/TEL!I$5*1000)</f>
        <v>22.471873682978426</v>
      </c>
      <c r="J87" s="296">
        <f>IF(J$26=0,0,J$26/TEL!J$5*1000)</f>
        <v>22.686848137656174</v>
      </c>
      <c r="K87" s="296">
        <f>IF(K$26=0,0,K$26/TEL!K$5*1000)</f>
        <v>22.100303273325935</v>
      </c>
      <c r="L87" s="296">
        <f>IF(L$26=0,0,L$26/TEL!L$5*1000)</f>
        <v>22.288050147008157</v>
      </c>
      <c r="M87" s="296">
        <f>IF(M$26=0,0,M$26/TEL!M$5*1000)</f>
        <v>20.873669253387519</v>
      </c>
      <c r="N87" s="296">
        <f>IF(N$26=0,0,N$26/TEL!N$5*1000)</f>
        <v>20.591186160687514</v>
      </c>
      <c r="O87" s="296">
        <f>IF(O$26=0,0,O$26/TEL!O$5*1000)</f>
        <v>20.109238172655278</v>
      </c>
      <c r="P87" s="296">
        <f>IF(P$26=0,0,P$26/TEL!P$5*1000)</f>
        <v>20.542044969098136</v>
      </c>
      <c r="Q87" s="296">
        <f>IF(Q$26=0,0,Q$26/TEL!Q$5*1000)</f>
        <v>19.988803741076552</v>
      </c>
    </row>
    <row r="88" spans="1:17" x14ac:dyDescent="0.25">
      <c r="A88" s="127" t="s">
        <v>304</v>
      </c>
      <c r="B88" s="296">
        <f>IF(B$37=0,0,B$37/TEL!B$5*1000)</f>
        <v>7.814198020978842</v>
      </c>
      <c r="C88" s="296">
        <f>IF(C$37=0,0,C$37/TEL!C$5*1000)</f>
        <v>4.0329299776414702</v>
      </c>
      <c r="D88" s="296">
        <f>IF(D$37=0,0,D$37/TEL!D$5*1000)</f>
        <v>3.6580069012641587</v>
      </c>
      <c r="E88" s="296">
        <f>IF(E$37=0,0,E$37/TEL!E$5*1000)</f>
        <v>2.4799990749297978</v>
      </c>
      <c r="F88" s="296">
        <f>IF(F$37=0,0,F$37/TEL!F$5*1000)</f>
        <v>2.3908657493133925</v>
      </c>
      <c r="G88" s="296">
        <f>IF(G$37=0,0,G$37/TEL!G$5*1000)</f>
        <v>6.7667665118367131</v>
      </c>
      <c r="H88" s="296">
        <f>IF(H$37=0,0,H$37/TEL!H$5*1000)</f>
        <v>8.4859978133528102</v>
      </c>
      <c r="I88" s="296">
        <f>IF(I$37=0,0,I$37/TEL!I$5*1000)</f>
        <v>10.184370243989076</v>
      </c>
      <c r="J88" s="296">
        <f>IF(J$37=0,0,J$37/TEL!J$5*1000)</f>
        <v>8.8661694729465026</v>
      </c>
      <c r="K88" s="296">
        <f>IF(K$37=0,0,K$37/TEL!K$5*1000)</f>
        <v>11.588507366955948</v>
      </c>
      <c r="L88" s="296">
        <f>IF(L$37=0,0,L$37/TEL!L$5*1000)</f>
        <v>5.555397698947143</v>
      </c>
      <c r="M88" s="296">
        <f>IF(M$37=0,0,M$37/TEL!M$5*1000)</f>
        <v>4.5118648447328518</v>
      </c>
      <c r="N88" s="296">
        <f>IF(N$37=0,0,N$37/TEL!N$5*1000)</f>
        <v>6.6440171517659419</v>
      </c>
      <c r="O88" s="296">
        <f>IF(O$37=0,0,O$37/TEL!O$5*1000)</f>
        <v>9.9797374526292089</v>
      </c>
      <c r="P88" s="296">
        <f>IF(P$37=0,0,P$37/TEL!P$5*1000)</f>
        <v>6.9639144314059029</v>
      </c>
      <c r="Q88" s="296">
        <f>IF(Q$37=0,0,Q$37/TEL!Q$5*1000)</f>
        <v>10.717495629763219</v>
      </c>
    </row>
    <row r="89" spans="1:17" x14ac:dyDescent="0.25">
      <c r="A89" s="127" t="s">
        <v>303</v>
      </c>
      <c r="B89" s="296">
        <f>IF(B$38=0,0,B$38/TEL!B$5*1000)</f>
        <v>27.563968825448953</v>
      </c>
      <c r="C89" s="296">
        <f>IF(C$38=0,0,C$38/TEL!C$5*1000)</f>
        <v>33.478990495647828</v>
      </c>
      <c r="D89" s="296">
        <f>IF(D$38=0,0,D$38/TEL!D$5*1000)</f>
        <v>33.969553978973721</v>
      </c>
      <c r="E89" s="296">
        <f>IF(E$38=0,0,E$38/TEL!E$5*1000)</f>
        <v>35.904406368459718</v>
      </c>
      <c r="F89" s="296">
        <f>IF(F$38=0,0,F$38/TEL!F$5*1000)</f>
        <v>36.271357856893651</v>
      </c>
      <c r="G89" s="296">
        <f>IF(G$38=0,0,G$38/TEL!G$5*1000)</f>
        <v>29.088831739220407</v>
      </c>
      <c r="H89" s="296">
        <f>IF(H$38=0,0,H$38/TEL!H$5*1000)</f>
        <v>26.735976552669449</v>
      </c>
      <c r="I89" s="296">
        <f>IF(I$38=0,0,I$38/TEL!I$5*1000)</f>
        <v>23.916485949016824</v>
      </c>
      <c r="J89" s="296">
        <f>IF(J$38=0,0,J$38/TEL!J$5*1000)</f>
        <v>26.010855342548783</v>
      </c>
      <c r="K89" s="296">
        <f>IF(K$38=0,0,K$38/TEL!K$5*1000)</f>
        <v>21.44867577199933</v>
      </c>
      <c r="L89" s="296">
        <f>IF(L$38=0,0,L$38/TEL!L$5*1000)</f>
        <v>29.711313068141333</v>
      </c>
      <c r="M89" s="296">
        <f>IF(M$38=0,0,M$38/TEL!M$5*1000)</f>
        <v>28.736476814355445</v>
      </c>
      <c r="N89" s="296">
        <f>IF(N$38=0,0,N$38/TEL!N$5*1000)</f>
        <v>25.457279252451034</v>
      </c>
      <c r="O89" s="296">
        <f>IF(O$38=0,0,O$38/TEL!O$5*1000)</f>
        <v>20.260549978112099</v>
      </c>
      <c r="P89" s="296">
        <f>IF(P$38=0,0,P$38/TEL!P$5*1000)</f>
        <v>24.954055025036446</v>
      </c>
      <c r="Q89" s="296">
        <f>IF(Q$38=0,0,Q$38/TEL!Q$5*1000)</f>
        <v>19.088194418658205</v>
      </c>
    </row>
    <row r="90" spans="1:17" x14ac:dyDescent="0.25">
      <c r="A90" s="72" t="s">
        <v>302</v>
      </c>
      <c r="B90" s="272">
        <f>IF(B$58=0,0,B$58/TEL!B$5*1000)</f>
        <v>2.4836846448374721</v>
      </c>
      <c r="C90" s="272">
        <f>IF(C$58=0,0,C$58/TEL!C$5*1000)</f>
        <v>1.2818367582036438</v>
      </c>
      <c r="D90" s="272">
        <f>IF(D$58=0,0,D$58/TEL!D$5*1000)</f>
        <v>1.1626702506114919</v>
      </c>
      <c r="E90" s="272">
        <f>IF(E$58=0,0,E$58/TEL!E$5*1000)</f>
        <v>0.78824923620795329</v>
      </c>
      <c r="F90" s="272">
        <f>IF(F$58=0,0,F$58/TEL!F$5*1000)</f>
        <v>0.75991887247997714</v>
      </c>
      <c r="G90" s="272">
        <f>IF(G$58=0,0,G$58/TEL!G$5*1000)</f>
        <v>2.1507663403881851</v>
      </c>
      <c r="H90" s="272">
        <f>IF(H$58=0,0,H$58/TEL!H$5*1000)</f>
        <v>2.6972112056239648</v>
      </c>
      <c r="I90" s="272">
        <f>IF(I$58=0,0,I$58/TEL!I$5*1000)</f>
        <v>3.2370262340967382</v>
      </c>
      <c r="J90" s="272">
        <f>IF(J$58=0,0,J$58/TEL!J$5*1000)</f>
        <v>2.8180459363026928</v>
      </c>
      <c r="K90" s="272">
        <f>IF(K$58=0,0,K$58/TEL!K$5*1000)</f>
        <v>3.68332076134014</v>
      </c>
      <c r="L90" s="272">
        <f>IF(L$58=0,0,L$58/TEL!L$5*1000)</f>
        <v>1.7657417848635555</v>
      </c>
      <c r="M90" s="272">
        <f>IF(M$58=0,0,M$58/TEL!M$5*1000)</f>
        <v>1.4340626388479039</v>
      </c>
      <c r="N90" s="272">
        <f>IF(N$58=0,0,N$58/TEL!N$5*1000)</f>
        <v>2.111751370463836</v>
      </c>
      <c r="O90" s="272">
        <f>IF(O$58=0,0,O$58/TEL!O$5*1000)</f>
        <v>3.1719852253628611</v>
      </c>
      <c r="P90" s="272">
        <f>IF(P$58=0,0,P$58/TEL!P$5*1000)</f>
        <v>2.2134283383668745</v>
      </c>
      <c r="Q90" s="272">
        <f>IF(Q$58=0,0,Q$58/TEL!Q$5*1000)</f>
        <v>3.4064761675211823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>
    <tabColor theme="6" tint="-0.249977111117893"/>
    <pageSetUpPr fitToPage="1"/>
  </sheetPr>
  <dimension ref="A1:Q90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17" width="9.7109375" style="14" customWidth="1"/>
    <col min="18" max="16384" width="9.140625" style="13"/>
  </cols>
  <sheetData>
    <row r="1" spans="1:17" ht="12.75" x14ac:dyDescent="0.25">
      <c r="A1" s="12" t="s">
        <v>389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3" spans="1:17" ht="12.75" x14ac:dyDescent="0.25">
      <c r="A3" s="98" t="s">
        <v>91</v>
      </c>
      <c r="B3" s="197"/>
      <c r="C3" s="197"/>
      <c r="D3" s="197"/>
      <c r="E3" s="197"/>
      <c r="F3" s="197"/>
      <c r="G3" s="197"/>
      <c r="H3" s="197"/>
      <c r="I3" s="197"/>
      <c r="J3" s="197"/>
      <c r="K3" s="197"/>
      <c r="L3" s="197"/>
      <c r="M3" s="197"/>
      <c r="N3" s="197"/>
      <c r="O3" s="197"/>
      <c r="P3" s="197"/>
      <c r="Q3" s="197"/>
    </row>
    <row r="5" spans="1:17" ht="12.75" x14ac:dyDescent="0.25">
      <c r="A5" s="97" t="s">
        <v>5</v>
      </c>
      <c r="B5" s="96">
        <v>37.247160706632869</v>
      </c>
      <c r="C5" s="96">
        <v>25.321130870764684</v>
      </c>
      <c r="D5" s="96">
        <v>28.318948034932276</v>
      </c>
      <c r="E5" s="96">
        <v>28.489193923307191</v>
      </c>
      <c r="F5" s="96">
        <v>32.17898777758321</v>
      </c>
      <c r="G5" s="96">
        <v>27.594197458349534</v>
      </c>
      <c r="H5" s="96">
        <v>20.249402073402198</v>
      </c>
      <c r="I5" s="96">
        <v>18.264378266212862</v>
      </c>
      <c r="J5" s="96">
        <v>16.573707947188538</v>
      </c>
      <c r="K5" s="96">
        <v>13.505422176417156</v>
      </c>
      <c r="L5" s="96">
        <v>17.922965263476819</v>
      </c>
      <c r="M5" s="96">
        <v>22.607603285937486</v>
      </c>
      <c r="N5" s="96">
        <v>16.248190194700847</v>
      </c>
      <c r="O5" s="96">
        <v>13.500868222062728</v>
      </c>
      <c r="P5" s="96">
        <v>17.454812931103433</v>
      </c>
      <c r="Q5" s="96">
        <v>13.39897276142386</v>
      </c>
    </row>
    <row r="6" spans="1:17" x14ac:dyDescent="0.25">
      <c r="A6" s="132" t="s">
        <v>83</v>
      </c>
      <c r="B6" s="160">
        <v>1.2933389650972311</v>
      </c>
      <c r="C6" s="160">
        <v>0.90087032867835803</v>
      </c>
      <c r="D6" s="160">
        <v>1.007434514136307</v>
      </c>
      <c r="E6" s="160">
        <v>1.0234827022392083</v>
      </c>
      <c r="F6" s="160">
        <v>1.1634023684205179</v>
      </c>
      <c r="G6" s="160">
        <v>0.96181476433586521</v>
      </c>
      <c r="H6" s="160">
        <v>0.7041878805948546</v>
      </c>
      <c r="I6" s="160">
        <v>0.6254202206674162</v>
      </c>
      <c r="J6" s="160">
        <v>0.57295641465738523</v>
      </c>
      <c r="K6" s="160">
        <v>0.4548143286848686</v>
      </c>
      <c r="L6" s="160">
        <v>0.62685254518373568</v>
      </c>
      <c r="M6" s="160">
        <v>0.79479415673039733</v>
      </c>
      <c r="N6" s="160">
        <v>0.56349193330361869</v>
      </c>
      <c r="O6" s="160">
        <v>0.45725520766785038</v>
      </c>
      <c r="P6" s="160">
        <v>0.6038933100200401</v>
      </c>
      <c r="Q6" s="160">
        <v>0.45108631563568879</v>
      </c>
    </row>
    <row r="7" spans="1:17" x14ac:dyDescent="0.25">
      <c r="A7" s="76" t="s">
        <v>82</v>
      </c>
      <c r="B7" s="159">
        <v>0.26987369511705245</v>
      </c>
      <c r="C7" s="159">
        <v>0.18797949414867007</v>
      </c>
      <c r="D7" s="159">
        <v>0.210215637397098</v>
      </c>
      <c r="E7" s="159">
        <v>0.21356432164781794</v>
      </c>
      <c r="F7" s="159">
        <v>0.24276056358510129</v>
      </c>
      <c r="G7" s="159">
        <v>0.20069642334632895</v>
      </c>
      <c r="H7" s="159">
        <v>0.14693888494923066</v>
      </c>
      <c r="I7" s="159">
        <v>0.13050288478685787</v>
      </c>
      <c r="J7" s="159">
        <v>0.11955556040406011</v>
      </c>
      <c r="K7" s="159">
        <v>9.4903522422785352E-2</v>
      </c>
      <c r="L7" s="159">
        <v>0.13080175980744985</v>
      </c>
      <c r="M7" s="159">
        <v>0.16584518190724173</v>
      </c>
      <c r="N7" s="159">
        <v>0.11758066084235443</v>
      </c>
      <c r="O7" s="159">
        <v>9.5412846774906232E-2</v>
      </c>
      <c r="P7" s="159">
        <v>0.12601098662431756</v>
      </c>
      <c r="Q7" s="159">
        <v>9.4125619116554177E-2</v>
      </c>
    </row>
    <row r="8" spans="1:17" x14ac:dyDescent="0.25">
      <c r="A8" s="76" t="s">
        <v>81</v>
      </c>
      <c r="B8" s="159">
        <v>1.0460033438858518</v>
      </c>
      <c r="C8" s="159">
        <v>0.72858964404143456</v>
      </c>
      <c r="D8" s="159">
        <v>0.81477470251070194</v>
      </c>
      <c r="E8" s="159">
        <v>0.82775386642051429</v>
      </c>
      <c r="F8" s="159">
        <v>0.94091556853473091</v>
      </c>
      <c r="G8" s="159">
        <v>0.77787918468725914</v>
      </c>
      <c r="H8" s="159">
        <v>0.56952036372826187</v>
      </c>
      <c r="I8" s="159">
        <v>0.50581607746022228</v>
      </c>
      <c r="J8" s="159">
        <v>0.46338534738835319</v>
      </c>
      <c r="K8" s="159">
        <v>0.36783652351787482</v>
      </c>
      <c r="L8" s="159">
        <v>0.50697448702958614</v>
      </c>
      <c r="M8" s="159">
        <v>0.64279927233030631</v>
      </c>
      <c r="N8" s="159">
        <v>0.45573083498955541</v>
      </c>
      <c r="O8" s="159">
        <v>0.36981061356473871</v>
      </c>
      <c r="P8" s="159">
        <v>0.48840593121987097</v>
      </c>
      <c r="Q8" s="159">
        <v>0.36482144841326053</v>
      </c>
    </row>
    <row r="9" spans="1:17" x14ac:dyDescent="0.25">
      <c r="A9" s="76" t="s">
        <v>80</v>
      </c>
      <c r="B9" s="159">
        <v>1.4388551686226037</v>
      </c>
      <c r="C9" s="159">
        <v>1.0022290858453733</v>
      </c>
      <c r="D9" s="159">
        <v>1.1207830250477699</v>
      </c>
      <c r="E9" s="159">
        <v>1.1386368275094869</v>
      </c>
      <c r="F9" s="159">
        <v>1.2942991405689186</v>
      </c>
      <c r="G9" s="159">
        <v>1.0700305041982177</v>
      </c>
      <c r="H9" s="159">
        <v>0.78341749457701571</v>
      </c>
      <c r="I9" s="159">
        <v>0.69578752465773652</v>
      </c>
      <c r="J9" s="159">
        <v>0.63742090888236502</v>
      </c>
      <c r="K9" s="159">
        <v>0.5059864159761438</v>
      </c>
      <c r="L9" s="159">
        <v>0.69738100292528116</v>
      </c>
      <c r="M9" s="159">
        <v>0.88421806754782395</v>
      </c>
      <c r="N9" s="159">
        <v>0.62689155943747643</v>
      </c>
      <c r="O9" s="159">
        <v>0.50870192322940389</v>
      </c>
      <c r="P9" s="159">
        <v>0.67183857740930542</v>
      </c>
      <c r="Q9" s="159">
        <v>0.50183895657898447</v>
      </c>
    </row>
    <row r="10" spans="1:17" x14ac:dyDescent="0.25">
      <c r="A10" s="129" t="s">
        <v>79</v>
      </c>
      <c r="B10" s="158">
        <v>4.0486245101053155</v>
      </c>
      <c r="C10" s="158">
        <v>2.8200539777595228</v>
      </c>
      <c r="D10" s="158">
        <v>3.1536388961664517</v>
      </c>
      <c r="E10" s="158">
        <v>3.2038756008893325</v>
      </c>
      <c r="F10" s="158">
        <v>3.6418753868965661</v>
      </c>
      <c r="G10" s="158">
        <v>3.0108323758563982</v>
      </c>
      <c r="H10" s="158">
        <v>2.2043659010003691</v>
      </c>
      <c r="I10" s="158">
        <v>1.9577942850575281</v>
      </c>
      <c r="J10" s="158">
        <v>1.7935633628957923</v>
      </c>
      <c r="K10" s="158">
        <v>1.4237353766900718</v>
      </c>
      <c r="L10" s="158">
        <v>1.9622779852317966</v>
      </c>
      <c r="M10" s="158">
        <v>2.4879967203224727</v>
      </c>
      <c r="N10" s="158">
        <v>1.7639360708877667</v>
      </c>
      <c r="O10" s="158">
        <v>1.4313762216219785</v>
      </c>
      <c r="P10" s="158">
        <v>1.8904071727646092</v>
      </c>
      <c r="Q10" s="158">
        <v>1.4120653308535056</v>
      </c>
    </row>
    <row r="11" spans="1:17" x14ac:dyDescent="0.25">
      <c r="A11" s="92" t="s">
        <v>125</v>
      </c>
      <c r="B11" s="91">
        <v>0</v>
      </c>
      <c r="C11" s="91">
        <v>0</v>
      </c>
      <c r="D11" s="91">
        <v>0</v>
      </c>
      <c r="E11" s="91">
        <v>0</v>
      </c>
      <c r="F11" s="91">
        <v>0</v>
      </c>
      <c r="G11" s="91">
        <v>0</v>
      </c>
      <c r="H11" s="91">
        <v>0</v>
      </c>
      <c r="I11" s="91">
        <v>0</v>
      </c>
      <c r="J11" s="91">
        <v>0</v>
      </c>
      <c r="K11" s="91">
        <v>0</v>
      </c>
      <c r="L11" s="91">
        <v>0</v>
      </c>
      <c r="M11" s="91">
        <v>0</v>
      </c>
      <c r="N11" s="91">
        <v>0</v>
      </c>
      <c r="O11" s="91">
        <v>0</v>
      </c>
      <c r="P11" s="91">
        <v>0</v>
      </c>
      <c r="Q11" s="91">
        <v>0</v>
      </c>
    </row>
    <row r="12" spans="1:17" x14ac:dyDescent="0.25">
      <c r="A12" s="92" t="s">
        <v>26</v>
      </c>
      <c r="B12" s="91">
        <v>1.0361530551899507</v>
      </c>
      <c r="C12" s="91">
        <v>0.72172846297867554</v>
      </c>
      <c r="D12" s="91">
        <v>0.807101910555724</v>
      </c>
      <c r="E12" s="91">
        <v>0.81995884874580938</v>
      </c>
      <c r="F12" s="91">
        <v>0.93205489897501037</v>
      </c>
      <c r="G12" s="91">
        <v>0.77055384047637288</v>
      </c>
      <c r="H12" s="91">
        <v>0.56415714951512419</v>
      </c>
      <c r="I12" s="91">
        <v>0.5010527710911411</v>
      </c>
      <c r="J12" s="91">
        <v>0.45902161425508325</v>
      </c>
      <c r="K12" s="91">
        <v>0.36437258052885191</v>
      </c>
      <c r="L12" s="91">
        <v>0.50220027183430194</v>
      </c>
      <c r="M12" s="91">
        <v>0.63674598536618754</v>
      </c>
      <c r="N12" s="91">
        <v>0.45143918494989621</v>
      </c>
      <c r="O12" s="91">
        <v>0.36632808042780945</v>
      </c>
      <c r="P12" s="91">
        <v>0.48380657744970629</v>
      </c>
      <c r="Q12" s="91">
        <v>0.36138589860327863</v>
      </c>
    </row>
    <row r="13" spans="1:17" x14ac:dyDescent="0.25">
      <c r="A13" s="92" t="s">
        <v>126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2" t="s">
        <v>21</v>
      </c>
      <c r="B14" s="157">
        <v>3.0124714549153646</v>
      </c>
      <c r="C14" s="157">
        <v>2.0983255147808473</v>
      </c>
      <c r="D14" s="157">
        <v>2.3465369856107277</v>
      </c>
      <c r="E14" s="157">
        <v>2.3839167521435232</v>
      </c>
      <c r="F14" s="157">
        <v>2.7098204879215557</v>
      </c>
      <c r="G14" s="157">
        <v>2.2402785353800252</v>
      </c>
      <c r="H14" s="157">
        <v>1.640208751485245</v>
      </c>
      <c r="I14" s="157">
        <v>1.4567415139663868</v>
      </c>
      <c r="J14" s="157">
        <v>1.3345417486407092</v>
      </c>
      <c r="K14" s="157">
        <v>1.0593627961612198</v>
      </c>
      <c r="L14" s="157">
        <v>1.4600777133974947</v>
      </c>
      <c r="M14" s="157">
        <v>1.8512507349562852</v>
      </c>
      <c r="N14" s="157">
        <v>1.3124968859378705</v>
      </c>
      <c r="O14" s="157">
        <v>1.065048141194169</v>
      </c>
      <c r="P14" s="157">
        <v>1.406600595314903</v>
      </c>
      <c r="Q14" s="157">
        <v>1.0506794322502269</v>
      </c>
    </row>
    <row r="15" spans="1:17" x14ac:dyDescent="0.25">
      <c r="A15" s="156" t="s">
        <v>306</v>
      </c>
      <c r="B15" s="206">
        <v>2.8770160085536003</v>
      </c>
      <c r="C15" s="206">
        <v>2.0020369023039204</v>
      </c>
      <c r="D15" s="206">
        <v>2.251302297045227</v>
      </c>
      <c r="E15" s="206">
        <v>2.2741569183510992</v>
      </c>
      <c r="F15" s="206">
        <v>2.5508986454868321</v>
      </c>
      <c r="G15" s="206">
        <v>2.1535711008959675</v>
      </c>
      <c r="H15" s="206">
        <v>1.5456990348866175</v>
      </c>
      <c r="I15" s="206">
        <v>1.386994439272679</v>
      </c>
      <c r="J15" s="206">
        <v>1.2677445183307512</v>
      </c>
      <c r="K15" s="206">
        <v>1.0260492859402925</v>
      </c>
      <c r="L15" s="206">
        <v>1.4138332077474227</v>
      </c>
      <c r="M15" s="206">
        <v>1.7903953744013557</v>
      </c>
      <c r="N15" s="206">
        <v>1.2656479114568184</v>
      </c>
      <c r="O15" s="206">
        <v>1.0267929050121893</v>
      </c>
      <c r="P15" s="206">
        <v>1.3568013708609752</v>
      </c>
      <c r="Q15" s="206">
        <v>1.0144804678307757</v>
      </c>
    </row>
    <row r="16" spans="1:17" x14ac:dyDescent="0.25">
      <c r="A16" s="88" t="s">
        <v>33</v>
      </c>
      <c r="B16" s="87">
        <v>0.12021265654114843</v>
      </c>
      <c r="C16" s="87">
        <v>7.6465885452939572E-2</v>
      </c>
      <c r="D16" s="87">
        <v>5.7360406335544692E-2</v>
      </c>
      <c r="E16" s="87">
        <v>5.7357220177330213E-2</v>
      </c>
      <c r="F16" s="87">
        <v>5.735275955582992E-2</v>
      </c>
      <c r="G16" s="87">
        <v>5.7827531635215958E-2</v>
      </c>
      <c r="H16" s="87">
        <v>1.9041755953104995E-2</v>
      </c>
      <c r="I16" s="87">
        <v>0</v>
      </c>
      <c r="J16" s="87">
        <v>1.9180035219614065E-2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  <c r="P16" s="87">
        <v>0</v>
      </c>
      <c r="Q16" s="87">
        <v>0</v>
      </c>
    </row>
    <row r="17" spans="1:17" x14ac:dyDescent="0.25">
      <c r="A17" s="88" t="s">
        <v>31</v>
      </c>
      <c r="B17" s="87">
        <v>0</v>
      </c>
      <c r="C17" s="87">
        <v>0</v>
      </c>
      <c r="D17" s="87">
        <v>0</v>
      </c>
      <c r="E17" s="87">
        <v>0</v>
      </c>
      <c r="F17" s="87">
        <v>0</v>
      </c>
      <c r="G17" s="87">
        <v>0</v>
      </c>
      <c r="H17" s="87">
        <v>0</v>
      </c>
      <c r="I17" s="87">
        <v>0</v>
      </c>
      <c r="J17" s="87">
        <v>0</v>
      </c>
      <c r="K17" s="87">
        <v>0</v>
      </c>
      <c r="L17" s="87">
        <v>0</v>
      </c>
      <c r="M17" s="87">
        <v>0</v>
      </c>
      <c r="N17" s="87">
        <v>0</v>
      </c>
      <c r="O17" s="87">
        <v>0</v>
      </c>
      <c r="P17" s="87">
        <v>0</v>
      </c>
      <c r="Q17" s="87">
        <v>0</v>
      </c>
    </row>
    <row r="18" spans="1:17" x14ac:dyDescent="0.25">
      <c r="A18" s="88" t="s">
        <v>30</v>
      </c>
      <c r="B18" s="87">
        <v>0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0</v>
      </c>
      <c r="I18" s="87">
        <v>0</v>
      </c>
      <c r="J18" s="87">
        <v>0</v>
      </c>
      <c r="K18" s="87">
        <v>0</v>
      </c>
      <c r="L18" s="87">
        <v>0</v>
      </c>
      <c r="M18" s="87">
        <v>0</v>
      </c>
      <c r="N18" s="87">
        <v>0</v>
      </c>
      <c r="O18" s="87">
        <v>0</v>
      </c>
      <c r="P18" s="87">
        <v>0</v>
      </c>
      <c r="Q18" s="87">
        <v>0</v>
      </c>
    </row>
    <row r="19" spans="1:17" x14ac:dyDescent="0.25">
      <c r="A19" s="88" t="s">
        <v>125</v>
      </c>
      <c r="B19" s="87">
        <v>0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0</v>
      </c>
      <c r="I19" s="87">
        <v>0</v>
      </c>
      <c r="J19" s="87">
        <v>0</v>
      </c>
      <c r="K19" s="87">
        <v>0</v>
      </c>
      <c r="L19" s="87">
        <v>0</v>
      </c>
      <c r="M19" s="87">
        <v>0</v>
      </c>
      <c r="N19" s="87">
        <v>0</v>
      </c>
      <c r="O19" s="87">
        <v>0</v>
      </c>
      <c r="P19" s="87">
        <v>0</v>
      </c>
      <c r="Q19" s="87">
        <v>0</v>
      </c>
    </row>
    <row r="20" spans="1:17" x14ac:dyDescent="0.25">
      <c r="A20" s="88" t="s">
        <v>29</v>
      </c>
      <c r="B20" s="87">
        <v>0</v>
      </c>
      <c r="C20" s="87">
        <v>0</v>
      </c>
      <c r="D20" s="87">
        <v>0</v>
      </c>
      <c r="E20" s="87">
        <v>0.12491109097782004</v>
      </c>
      <c r="F20" s="87">
        <v>0.25019042817683756</v>
      </c>
      <c r="G20" s="87">
        <v>6.2824286341992511E-2</v>
      </c>
      <c r="H20" s="87">
        <v>0.19029057722129228</v>
      </c>
      <c r="I20" s="87">
        <v>0.12484401755895899</v>
      </c>
      <c r="J20" s="87">
        <v>0.12536745325908982</v>
      </c>
      <c r="K20" s="87">
        <v>0</v>
      </c>
      <c r="L20" s="87">
        <v>0</v>
      </c>
      <c r="M20" s="87">
        <v>0</v>
      </c>
      <c r="N20" s="87">
        <v>0</v>
      </c>
      <c r="O20" s="87">
        <v>0</v>
      </c>
      <c r="P20" s="87">
        <v>0</v>
      </c>
      <c r="Q20" s="87">
        <v>0</v>
      </c>
    </row>
    <row r="21" spans="1:17" x14ac:dyDescent="0.25">
      <c r="A21" s="88" t="s">
        <v>28</v>
      </c>
      <c r="B21" s="87">
        <v>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0</v>
      </c>
      <c r="I21" s="87">
        <v>0</v>
      </c>
      <c r="J21" s="87">
        <v>0</v>
      </c>
      <c r="K21" s="87">
        <v>0</v>
      </c>
      <c r="L21" s="87">
        <v>0</v>
      </c>
      <c r="M21" s="87">
        <v>0</v>
      </c>
      <c r="N21" s="87">
        <v>0</v>
      </c>
      <c r="O21" s="87">
        <v>0</v>
      </c>
      <c r="P21" s="87">
        <v>0</v>
      </c>
      <c r="Q21" s="87">
        <v>0</v>
      </c>
    </row>
    <row r="22" spans="1:17" x14ac:dyDescent="0.25">
      <c r="A22" s="88" t="s">
        <v>26</v>
      </c>
      <c r="B22" s="87">
        <v>2.6394474562006498</v>
      </c>
      <c r="C22" s="87">
        <v>1.925571016850981</v>
      </c>
      <c r="D22" s="87">
        <v>2.0402529006611192</v>
      </c>
      <c r="E22" s="87">
        <v>1.7374828191530427</v>
      </c>
      <c r="F22" s="87">
        <v>2.2433554577541646</v>
      </c>
      <c r="G22" s="87">
        <v>1.5153686899814927</v>
      </c>
      <c r="H22" s="87">
        <v>1.215977059967426</v>
      </c>
      <c r="I22" s="87">
        <v>1.0847058720041485</v>
      </c>
      <c r="J22" s="87">
        <v>0.88900608593952957</v>
      </c>
      <c r="K22" s="87">
        <v>0.85692655261056172</v>
      </c>
      <c r="L22" s="87">
        <v>1.1538421426616141</v>
      </c>
      <c r="M22" s="87">
        <v>1.5198679053689601</v>
      </c>
      <c r="N22" s="87">
        <v>1.1503386628793046</v>
      </c>
      <c r="O22" s="87">
        <v>0.9225312220447468</v>
      </c>
      <c r="P22" s="87">
        <v>1.2448515291013658</v>
      </c>
      <c r="Q22" s="87">
        <v>0.90260010081445519</v>
      </c>
    </row>
    <row r="23" spans="1:17" x14ac:dyDescent="0.25">
      <c r="A23" s="88" t="s">
        <v>25</v>
      </c>
      <c r="B23" s="87">
        <v>0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0</v>
      </c>
      <c r="I23" s="87">
        <v>0</v>
      </c>
      <c r="J23" s="87">
        <v>0</v>
      </c>
      <c r="K23" s="87">
        <v>0</v>
      </c>
      <c r="L23" s="87">
        <v>0</v>
      </c>
      <c r="M23" s="87">
        <v>0</v>
      </c>
      <c r="N23" s="87">
        <v>0</v>
      </c>
      <c r="O23" s="87">
        <v>0</v>
      </c>
      <c r="P23" s="87">
        <v>0</v>
      </c>
      <c r="Q23" s="87">
        <v>0</v>
      </c>
    </row>
    <row r="24" spans="1:17" x14ac:dyDescent="0.25">
      <c r="A24" s="88" t="s">
        <v>86</v>
      </c>
      <c r="B24" s="87">
        <v>0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0</v>
      </c>
      <c r="I24" s="87">
        <v>0</v>
      </c>
      <c r="J24" s="87">
        <v>0</v>
      </c>
      <c r="K24" s="87">
        <v>0</v>
      </c>
      <c r="L24" s="87">
        <v>6.3890866719002034E-3</v>
      </c>
      <c r="M24" s="87">
        <v>6.8572781371520992E-3</v>
      </c>
      <c r="N24" s="87">
        <v>6.8575789963223575E-3</v>
      </c>
      <c r="O24" s="87">
        <v>8.5725432976546233E-3</v>
      </c>
      <c r="P24" s="87">
        <v>3.4309961825932695E-3</v>
      </c>
      <c r="Q24" s="87">
        <v>3.4289509242601207E-3</v>
      </c>
    </row>
    <row r="25" spans="1:17" x14ac:dyDescent="0.25">
      <c r="A25" s="88" t="s">
        <v>22</v>
      </c>
      <c r="B25" s="87">
        <v>0.11735589581180178</v>
      </c>
      <c r="C25" s="87">
        <v>0</v>
      </c>
      <c r="D25" s="87">
        <v>0.15368899004856282</v>
      </c>
      <c r="E25" s="87">
        <v>0.35440578804290623</v>
      </c>
      <c r="F25" s="87">
        <v>0</v>
      </c>
      <c r="G25" s="87">
        <v>0.51755059293726613</v>
      </c>
      <c r="H25" s="87">
        <v>0.12038964174479418</v>
      </c>
      <c r="I25" s="87">
        <v>0.17744454970957155</v>
      </c>
      <c r="J25" s="87">
        <v>0.23419094391251774</v>
      </c>
      <c r="K25" s="87">
        <v>0.16912273332973091</v>
      </c>
      <c r="L25" s="87">
        <v>0.25360197841390836</v>
      </c>
      <c r="M25" s="87">
        <v>0.26367019089524352</v>
      </c>
      <c r="N25" s="87">
        <v>0.10845166958119155</v>
      </c>
      <c r="O25" s="87">
        <v>9.5689139669787801E-2</v>
      </c>
      <c r="P25" s="87">
        <v>0.10851884557701603</v>
      </c>
      <c r="Q25" s="87">
        <v>0.10845141609206055</v>
      </c>
    </row>
    <row r="26" spans="1:17" x14ac:dyDescent="0.25">
      <c r="A26" s="156" t="s">
        <v>305</v>
      </c>
      <c r="B26" s="204">
        <v>10.339276280739496</v>
      </c>
      <c r="C26" s="204">
        <v>7.1948201176547144</v>
      </c>
      <c r="D26" s="204">
        <v>8.0906176300062818</v>
      </c>
      <c r="E26" s="204">
        <v>8.1727514253242628</v>
      </c>
      <c r="F26" s="204">
        <v>9.1672920072183004</v>
      </c>
      <c r="G26" s="204">
        <v>7.7393961438448802</v>
      </c>
      <c r="H26" s="204">
        <v>5.5548559066237804</v>
      </c>
      <c r="I26" s="204">
        <v>4.984511266136189</v>
      </c>
      <c r="J26" s="204">
        <v>4.5559568627511364</v>
      </c>
      <c r="K26" s="204">
        <v>3.6873646213479265</v>
      </c>
      <c r="L26" s="204">
        <v>5.0809630903422986</v>
      </c>
      <c r="M26" s="204">
        <v>6.4342333767548707</v>
      </c>
      <c r="N26" s="204">
        <v>4.5484221817979407</v>
      </c>
      <c r="O26" s="204">
        <v>3.6900370023875544</v>
      </c>
      <c r="P26" s="204">
        <v>4.8760049265316292</v>
      </c>
      <c r="Q26" s="204">
        <v>3.6457891812668501</v>
      </c>
    </row>
    <row r="27" spans="1:17" x14ac:dyDescent="0.25">
      <c r="A27" s="88" t="s">
        <v>33</v>
      </c>
      <c r="B27" s="87">
        <v>0.43201423444475212</v>
      </c>
      <c r="C27" s="87">
        <v>0.27479927584650155</v>
      </c>
      <c r="D27" s="87">
        <v>0.20613896026836376</v>
      </c>
      <c r="E27" s="87">
        <v>0.20612751001228041</v>
      </c>
      <c r="F27" s="87">
        <v>0.20611147965376372</v>
      </c>
      <c r="G27" s="87">
        <v>0.20781769181405729</v>
      </c>
      <c r="H27" s="87">
        <v>6.8431310456471092E-2</v>
      </c>
      <c r="I27" s="87">
        <v>0</v>
      </c>
      <c r="J27" s="87">
        <v>6.8928251570488042E-2</v>
      </c>
      <c r="K27" s="87">
        <v>0</v>
      </c>
      <c r="L27" s="87">
        <v>0</v>
      </c>
      <c r="M27" s="87">
        <v>0</v>
      </c>
      <c r="N27" s="87">
        <v>0</v>
      </c>
      <c r="O27" s="87">
        <v>0</v>
      </c>
      <c r="P27" s="87">
        <v>0</v>
      </c>
      <c r="Q27" s="87">
        <v>0</v>
      </c>
    </row>
    <row r="28" spans="1:17" x14ac:dyDescent="0.25">
      <c r="A28" s="88" t="s">
        <v>31</v>
      </c>
      <c r="B28" s="87">
        <v>0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0</v>
      </c>
      <c r="M28" s="87">
        <v>0</v>
      </c>
      <c r="N28" s="87">
        <v>0</v>
      </c>
      <c r="O28" s="87">
        <v>0</v>
      </c>
      <c r="P28" s="87">
        <v>0</v>
      </c>
      <c r="Q28" s="87">
        <v>0</v>
      </c>
    </row>
    <row r="29" spans="1:17" x14ac:dyDescent="0.25">
      <c r="A29" s="88" t="s">
        <v>30</v>
      </c>
      <c r="B29" s="87">
        <v>0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0</v>
      </c>
      <c r="M29" s="87">
        <v>0</v>
      </c>
      <c r="N29" s="87">
        <v>0</v>
      </c>
      <c r="O29" s="87">
        <v>0</v>
      </c>
      <c r="P29" s="87">
        <v>0</v>
      </c>
      <c r="Q29" s="87">
        <v>0</v>
      </c>
    </row>
    <row r="30" spans="1:17" x14ac:dyDescent="0.25">
      <c r="A30" s="88" t="s">
        <v>125</v>
      </c>
      <c r="B30" s="87">
        <v>0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0</v>
      </c>
      <c r="M30" s="87">
        <v>0</v>
      </c>
      <c r="N30" s="87">
        <v>0</v>
      </c>
      <c r="O30" s="87">
        <v>0</v>
      </c>
      <c r="P30" s="87">
        <v>0</v>
      </c>
      <c r="Q30" s="87">
        <v>0</v>
      </c>
    </row>
    <row r="31" spans="1:17" x14ac:dyDescent="0.25">
      <c r="A31" s="88" t="s">
        <v>29</v>
      </c>
      <c r="B31" s="87">
        <v>0</v>
      </c>
      <c r="C31" s="87">
        <v>0</v>
      </c>
      <c r="D31" s="87">
        <v>0</v>
      </c>
      <c r="E31" s="87">
        <v>0.44889923320154068</v>
      </c>
      <c r="F31" s="87">
        <v>0.8991218512605097</v>
      </c>
      <c r="G31" s="87">
        <v>0.22577477904153559</v>
      </c>
      <c r="H31" s="87">
        <v>0.68385676188901912</v>
      </c>
      <c r="I31" s="87">
        <v>0.4486581881025089</v>
      </c>
      <c r="J31" s="87">
        <v>0.45053928514985397</v>
      </c>
      <c r="K31" s="87">
        <v>0</v>
      </c>
      <c r="L31" s="87">
        <v>0</v>
      </c>
      <c r="M31" s="87">
        <v>0</v>
      </c>
      <c r="N31" s="87">
        <v>0</v>
      </c>
      <c r="O31" s="87">
        <v>0</v>
      </c>
      <c r="P31" s="87">
        <v>0</v>
      </c>
      <c r="Q31" s="87">
        <v>0</v>
      </c>
    </row>
    <row r="32" spans="1:17" x14ac:dyDescent="0.25">
      <c r="A32" s="88" t="s">
        <v>28</v>
      </c>
      <c r="B32" s="87">
        <v>0</v>
      </c>
      <c r="C32" s="87">
        <v>0</v>
      </c>
      <c r="D32" s="87">
        <v>0</v>
      </c>
      <c r="E32" s="87">
        <v>0</v>
      </c>
      <c r="F32" s="87">
        <v>0</v>
      </c>
      <c r="G32" s="87">
        <v>0</v>
      </c>
      <c r="H32" s="87">
        <v>0</v>
      </c>
      <c r="I32" s="87">
        <v>0</v>
      </c>
      <c r="J32" s="87">
        <v>0</v>
      </c>
      <c r="K32" s="87">
        <v>0</v>
      </c>
      <c r="L32" s="87">
        <v>0</v>
      </c>
      <c r="M32" s="87">
        <v>0</v>
      </c>
      <c r="N32" s="87">
        <v>0</v>
      </c>
      <c r="O32" s="87">
        <v>0</v>
      </c>
      <c r="P32" s="87">
        <v>0</v>
      </c>
      <c r="Q32" s="87">
        <v>0</v>
      </c>
    </row>
    <row r="33" spans="1:17" x14ac:dyDescent="0.25">
      <c r="A33" s="88" t="s">
        <v>26</v>
      </c>
      <c r="B33" s="87">
        <v>9.4855142957210816</v>
      </c>
      <c r="C33" s="87">
        <v>6.9200208418082125</v>
      </c>
      <c r="D33" s="87">
        <v>7.3321588617508962</v>
      </c>
      <c r="E33" s="87">
        <v>6.2440788813312471</v>
      </c>
      <c r="F33" s="87">
        <v>8.0620586763040265</v>
      </c>
      <c r="G33" s="87">
        <v>5.4458562296209871</v>
      </c>
      <c r="H33" s="87">
        <v>4.369917559257936</v>
      </c>
      <c r="I33" s="87">
        <v>3.8981617275149079</v>
      </c>
      <c r="J33" s="87">
        <v>3.1948656213451843</v>
      </c>
      <c r="K33" s="87">
        <v>3.0795797984442062</v>
      </c>
      <c r="L33" s="87">
        <v>4.1466202001901742</v>
      </c>
      <c r="M33" s="87">
        <v>5.4620252849196991</v>
      </c>
      <c r="N33" s="87">
        <v>4.1340295697225002</v>
      </c>
      <c r="O33" s="87">
        <v>3.3153465792233083</v>
      </c>
      <c r="P33" s="87">
        <v>4.4736851827080333</v>
      </c>
      <c r="Q33" s="87">
        <v>3.2437191123019478</v>
      </c>
    </row>
    <row r="34" spans="1:17" x14ac:dyDescent="0.25">
      <c r="A34" s="88" t="s">
        <v>25</v>
      </c>
      <c r="B34" s="87">
        <v>0</v>
      </c>
      <c r="C34" s="87">
        <v>0</v>
      </c>
      <c r="D34" s="87">
        <v>0</v>
      </c>
      <c r="E34" s="87">
        <v>0</v>
      </c>
      <c r="F34" s="87">
        <v>0</v>
      </c>
      <c r="G34" s="87">
        <v>0</v>
      </c>
      <c r="H34" s="87">
        <v>0</v>
      </c>
      <c r="I34" s="87">
        <v>0</v>
      </c>
      <c r="J34" s="87">
        <v>0</v>
      </c>
      <c r="K34" s="87">
        <v>0</v>
      </c>
      <c r="L34" s="87">
        <v>0</v>
      </c>
      <c r="M34" s="87">
        <v>0</v>
      </c>
      <c r="N34" s="87">
        <v>0</v>
      </c>
      <c r="O34" s="87">
        <v>0</v>
      </c>
      <c r="P34" s="87">
        <v>0</v>
      </c>
      <c r="Q34" s="87">
        <v>0</v>
      </c>
    </row>
    <row r="35" spans="1:17" x14ac:dyDescent="0.25">
      <c r="A35" s="88" t="s">
        <v>86</v>
      </c>
      <c r="B35" s="87">
        <v>0</v>
      </c>
      <c r="C35" s="87">
        <v>0</v>
      </c>
      <c r="D35" s="87">
        <v>0</v>
      </c>
      <c r="E35" s="87">
        <v>0</v>
      </c>
      <c r="F35" s="87">
        <v>0</v>
      </c>
      <c r="G35" s="87">
        <v>0</v>
      </c>
      <c r="H35" s="87">
        <v>0</v>
      </c>
      <c r="I35" s="87">
        <v>0</v>
      </c>
      <c r="J35" s="87">
        <v>0</v>
      </c>
      <c r="K35" s="87">
        <v>0</v>
      </c>
      <c r="L35" s="87">
        <v>2.2960780227141361E-2</v>
      </c>
      <c r="M35" s="87">
        <v>2.4643343305390357E-2</v>
      </c>
      <c r="N35" s="87">
        <v>2.4644424518033475E-2</v>
      </c>
      <c r="O35" s="87">
        <v>3.0807577475946309E-2</v>
      </c>
      <c r="P35" s="87">
        <v>1.2330142531194563E-2</v>
      </c>
      <c r="Q35" s="87">
        <v>1.2322792384059807E-2</v>
      </c>
    </row>
    <row r="36" spans="1:17" x14ac:dyDescent="0.25">
      <c r="A36" s="88" t="s">
        <v>22</v>
      </c>
      <c r="B36" s="87">
        <v>0.42174775057366254</v>
      </c>
      <c r="C36" s="87">
        <v>0</v>
      </c>
      <c r="D36" s="87">
        <v>0.55231980798702252</v>
      </c>
      <c r="E36" s="87">
        <v>1.2736458007791938</v>
      </c>
      <c r="F36" s="87">
        <v>0</v>
      </c>
      <c r="G36" s="87">
        <v>1.8599474433682999</v>
      </c>
      <c r="H36" s="87">
        <v>0.43265027502035408</v>
      </c>
      <c r="I36" s="87">
        <v>0.63769135051877257</v>
      </c>
      <c r="J36" s="87">
        <v>0.84162370468561043</v>
      </c>
      <c r="K36" s="87">
        <v>0.60778482290372027</v>
      </c>
      <c r="L36" s="87">
        <v>0.91138210992498314</v>
      </c>
      <c r="M36" s="87">
        <v>0.94756474852978123</v>
      </c>
      <c r="N36" s="87">
        <v>0.38974818755740703</v>
      </c>
      <c r="O36" s="87">
        <v>0.34388284568829985</v>
      </c>
      <c r="P36" s="87">
        <v>0.3899896012924014</v>
      </c>
      <c r="Q36" s="87">
        <v>0.38974727658084257</v>
      </c>
    </row>
    <row r="37" spans="1:17" x14ac:dyDescent="0.25">
      <c r="A37" s="156" t="s">
        <v>304</v>
      </c>
      <c r="B37" s="204">
        <v>4.3581552399191779</v>
      </c>
      <c r="C37" s="204">
        <v>1.529075360407115</v>
      </c>
      <c r="D37" s="204">
        <v>1.551124822017806</v>
      </c>
      <c r="E37" s="204">
        <v>1.0579296546713277</v>
      </c>
      <c r="F37" s="204">
        <v>1.1520005329617866</v>
      </c>
      <c r="G37" s="204">
        <v>2.7959156802026603</v>
      </c>
      <c r="H37" s="204">
        <v>2.5730026295657114</v>
      </c>
      <c r="I37" s="204">
        <v>2.785250001224016</v>
      </c>
      <c r="J37" s="204">
        <v>2.2002945384135959</v>
      </c>
      <c r="K37" s="204">
        <v>2.3434774373605802</v>
      </c>
      <c r="L37" s="204">
        <v>1.5353445163985364</v>
      </c>
      <c r="M37" s="204">
        <v>1.6881433401239321</v>
      </c>
      <c r="N37" s="204">
        <v>1.7866293062777192</v>
      </c>
      <c r="O37" s="204">
        <v>2.229869918029574</v>
      </c>
      <c r="P37" s="204">
        <v>2.0117190999598349</v>
      </c>
      <c r="Q37" s="204">
        <v>2.3766407200006276</v>
      </c>
    </row>
    <row r="38" spans="1:17" x14ac:dyDescent="0.25">
      <c r="A38" s="156" t="s">
        <v>303</v>
      </c>
      <c r="B38" s="204">
        <v>10.481403346528824</v>
      </c>
      <c r="C38" s="204">
        <v>8.5714264181317645</v>
      </c>
      <c r="D38" s="204">
        <v>9.7294689254627613</v>
      </c>
      <c r="E38" s="204">
        <v>10.31132816885818</v>
      </c>
      <c r="F38" s="204">
        <v>11.736201855655857</v>
      </c>
      <c r="G38" s="204">
        <v>8.1818263462760061</v>
      </c>
      <c r="H38" s="204">
        <v>5.5211669012983169</v>
      </c>
      <c r="I38" s="204">
        <v>4.4927454728238327</v>
      </c>
      <c r="J38" s="204">
        <v>4.4101944214217257</v>
      </c>
      <c r="K38" s="204">
        <v>3.0126561824614142</v>
      </c>
      <c r="L38" s="204">
        <v>5.5829125372038106</v>
      </c>
      <c r="M38" s="204">
        <v>7.2951760147137676</v>
      </c>
      <c r="N38" s="204">
        <v>4.6711217701382157</v>
      </c>
      <c r="O38" s="204">
        <v>3.1315472844903867</v>
      </c>
      <c r="P38" s="204">
        <v>4.9244590109039894</v>
      </c>
      <c r="Q38" s="204">
        <v>2.9411967983833129</v>
      </c>
    </row>
    <row r="39" spans="1:17" x14ac:dyDescent="0.25">
      <c r="A39" s="152" t="s">
        <v>310</v>
      </c>
      <c r="B39" s="264">
        <v>7.3394401731461647</v>
      </c>
      <c r="C39" s="264">
        <v>6.6706358328406408</v>
      </c>
      <c r="D39" s="264">
        <v>7.6239926917300114</v>
      </c>
      <c r="E39" s="264">
        <v>8.2811506080598534</v>
      </c>
      <c r="F39" s="264">
        <v>9.4655575892776849</v>
      </c>
      <c r="G39" s="264">
        <v>5.9185138997918418</v>
      </c>
      <c r="H39" s="264">
        <v>3.7891402787389565</v>
      </c>
      <c r="I39" s="264">
        <v>2.8480572293630186</v>
      </c>
      <c r="J39" s="264">
        <v>2.9725368347154322</v>
      </c>
      <c r="K39" s="264">
        <v>1.7422094634630507</v>
      </c>
      <c r="L39" s="264">
        <v>4.1540545638038866</v>
      </c>
      <c r="M39" s="264">
        <v>5.5344051556131584</v>
      </c>
      <c r="N39" s="264">
        <v>3.3137258325538439</v>
      </c>
      <c r="O39" s="264">
        <v>1.8820820513932124</v>
      </c>
      <c r="P39" s="264">
        <v>3.4509879625033659</v>
      </c>
      <c r="Q39" s="264">
        <v>1.6737561658707765</v>
      </c>
    </row>
    <row r="40" spans="1:17" x14ac:dyDescent="0.25">
      <c r="A40" s="154" t="s">
        <v>33</v>
      </c>
      <c r="B40" s="83">
        <v>0</v>
      </c>
      <c r="C40" s="83">
        <v>0</v>
      </c>
      <c r="D40" s="83">
        <v>0</v>
      </c>
      <c r="E40" s="83">
        <v>0</v>
      </c>
      <c r="F40" s="83">
        <v>0</v>
      </c>
      <c r="G40" s="83">
        <v>0</v>
      </c>
      <c r="H40" s="83">
        <v>0</v>
      </c>
      <c r="I40" s="83">
        <v>0</v>
      </c>
      <c r="J40" s="83">
        <v>0</v>
      </c>
      <c r="K40" s="83">
        <v>0</v>
      </c>
      <c r="L40" s="83">
        <v>0</v>
      </c>
      <c r="M40" s="83">
        <v>0</v>
      </c>
      <c r="N40" s="83">
        <v>0</v>
      </c>
      <c r="O40" s="83">
        <v>0</v>
      </c>
      <c r="P40" s="83">
        <v>0</v>
      </c>
      <c r="Q40" s="83">
        <v>0</v>
      </c>
    </row>
    <row r="41" spans="1:17" x14ac:dyDescent="0.25">
      <c r="A41" s="154" t="s">
        <v>30</v>
      </c>
      <c r="B41" s="208">
        <v>0</v>
      </c>
      <c r="C41" s="208">
        <v>0</v>
      </c>
      <c r="D41" s="208">
        <v>0</v>
      </c>
      <c r="E41" s="208">
        <v>0</v>
      </c>
      <c r="F41" s="208">
        <v>0</v>
      </c>
      <c r="G41" s="208">
        <v>0</v>
      </c>
      <c r="H41" s="208">
        <v>0</v>
      </c>
      <c r="I41" s="208">
        <v>0</v>
      </c>
      <c r="J41" s="208">
        <v>0</v>
      </c>
      <c r="K41" s="208">
        <v>0</v>
      </c>
      <c r="L41" s="208">
        <v>0</v>
      </c>
      <c r="M41" s="208">
        <v>0</v>
      </c>
      <c r="N41" s="208">
        <v>0</v>
      </c>
      <c r="O41" s="208">
        <v>0</v>
      </c>
      <c r="P41" s="208">
        <v>0</v>
      </c>
      <c r="Q41" s="208">
        <v>0</v>
      </c>
    </row>
    <row r="42" spans="1:17" x14ac:dyDescent="0.25">
      <c r="A42" s="154" t="s">
        <v>125</v>
      </c>
      <c r="B42" s="208">
        <v>0</v>
      </c>
      <c r="C42" s="208">
        <v>0</v>
      </c>
      <c r="D42" s="208">
        <v>0</v>
      </c>
      <c r="E42" s="208">
        <v>0</v>
      </c>
      <c r="F42" s="208">
        <v>0</v>
      </c>
      <c r="G42" s="208">
        <v>0</v>
      </c>
      <c r="H42" s="208">
        <v>0</v>
      </c>
      <c r="I42" s="208">
        <v>0</v>
      </c>
      <c r="J42" s="208">
        <v>0</v>
      </c>
      <c r="K42" s="208">
        <v>0</v>
      </c>
      <c r="L42" s="208">
        <v>0</v>
      </c>
      <c r="M42" s="208">
        <v>0</v>
      </c>
      <c r="N42" s="208">
        <v>0</v>
      </c>
      <c r="O42" s="208">
        <v>0</v>
      </c>
      <c r="P42" s="208">
        <v>0</v>
      </c>
      <c r="Q42" s="208">
        <v>0</v>
      </c>
    </row>
    <row r="43" spans="1:17" x14ac:dyDescent="0.25">
      <c r="A43" s="154" t="s">
        <v>29</v>
      </c>
      <c r="B43" s="208">
        <v>0</v>
      </c>
      <c r="C43" s="208">
        <v>0</v>
      </c>
      <c r="D43" s="208">
        <v>0</v>
      </c>
      <c r="E43" s="208">
        <v>0</v>
      </c>
      <c r="F43" s="208">
        <v>0</v>
      </c>
      <c r="G43" s="208">
        <v>0</v>
      </c>
      <c r="H43" s="208">
        <v>0</v>
      </c>
      <c r="I43" s="208">
        <v>0</v>
      </c>
      <c r="J43" s="208">
        <v>0</v>
      </c>
      <c r="K43" s="208">
        <v>0</v>
      </c>
      <c r="L43" s="208">
        <v>0</v>
      </c>
      <c r="M43" s="208">
        <v>0</v>
      </c>
      <c r="N43" s="208">
        <v>0</v>
      </c>
      <c r="O43" s="208">
        <v>0</v>
      </c>
      <c r="P43" s="208">
        <v>0</v>
      </c>
      <c r="Q43" s="208">
        <v>0</v>
      </c>
    </row>
    <row r="44" spans="1:17" x14ac:dyDescent="0.25">
      <c r="A44" s="154" t="s">
        <v>26</v>
      </c>
      <c r="B44" s="208">
        <v>7.3394401731461647</v>
      </c>
      <c r="C44" s="208">
        <v>6.6706358328406408</v>
      </c>
      <c r="D44" s="208">
        <v>7.6239926917300114</v>
      </c>
      <c r="E44" s="208">
        <v>8.2811506080598534</v>
      </c>
      <c r="F44" s="208">
        <v>9.4655575892776849</v>
      </c>
      <c r="G44" s="208">
        <v>5.9185138997918418</v>
      </c>
      <c r="H44" s="208">
        <v>3.7891402787389565</v>
      </c>
      <c r="I44" s="208">
        <v>2.8480572293630186</v>
      </c>
      <c r="J44" s="208">
        <v>2.9725368347154322</v>
      </c>
      <c r="K44" s="208">
        <v>1.7422094634630507</v>
      </c>
      <c r="L44" s="208">
        <v>4.1540545638038866</v>
      </c>
      <c r="M44" s="208">
        <v>5.5344051556131584</v>
      </c>
      <c r="N44" s="208">
        <v>3.3137258325538439</v>
      </c>
      <c r="O44" s="208">
        <v>1.8820820513932124</v>
      </c>
      <c r="P44" s="208">
        <v>3.4509879625033659</v>
      </c>
      <c r="Q44" s="208">
        <v>1.6737561658707765</v>
      </c>
    </row>
    <row r="45" spans="1:17" x14ac:dyDescent="0.25">
      <c r="A45" s="152" t="s">
        <v>309</v>
      </c>
      <c r="B45" s="264">
        <v>2.3141365776707676</v>
      </c>
      <c r="C45" s="264">
        <v>1.6103444720828586</v>
      </c>
      <c r="D45" s="264">
        <v>1.8108418505484025</v>
      </c>
      <c r="E45" s="264">
        <v>1.8292250347140415</v>
      </c>
      <c r="F45" s="264">
        <v>2.0518230847174364</v>
      </c>
      <c r="G45" s="264">
        <v>1.7322314656509545</v>
      </c>
      <c r="H45" s="264">
        <v>1.2432877203557224</v>
      </c>
      <c r="I45" s="264">
        <v>1.1156331961324448</v>
      </c>
      <c r="J45" s="264">
        <v>1.0197141594932295</v>
      </c>
      <c r="K45" s="264">
        <v>0.82530586414120299</v>
      </c>
      <c r="L45" s="264">
        <v>1.137221041192183</v>
      </c>
      <c r="M45" s="264">
        <v>1.4401099653518092</v>
      </c>
      <c r="N45" s="264">
        <v>1.0180277473768082</v>
      </c>
      <c r="O45" s="264">
        <v>0.82590399640359335</v>
      </c>
      <c r="P45" s="264">
        <v>1.0913473097154394</v>
      </c>
      <c r="Q45" s="264">
        <v>0.81600045010525135</v>
      </c>
    </row>
    <row r="46" spans="1:17" x14ac:dyDescent="0.25">
      <c r="A46" s="150" t="s">
        <v>33</v>
      </c>
      <c r="B46" s="87">
        <v>9.6693415946858804E-2</v>
      </c>
      <c r="C46" s="87">
        <v>6.1505567554902892E-2</v>
      </c>
      <c r="D46" s="87">
        <v>4.6138017312554361E-2</v>
      </c>
      <c r="E46" s="87">
        <v>4.6135454516503006E-2</v>
      </c>
      <c r="F46" s="87">
        <v>4.6131866602031106E-2</v>
      </c>
      <c r="G46" s="87">
        <v>4.6513750968227741E-2</v>
      </c>
      <c r="H46" s="87">
        <v>1.5316294321321436E-2</v>
      </c>
      <c r="I46" s="87">
        <v>0</v>
      </c>
      <c r="J46" s="87">
        <v>1.5427519669950273E-2</v>
      </c>
      <c r="K46" s="87">
        <v>0</v>
      </c>
      <c r="L46" s="87">
        <v>0</v>
      </c>
      <c r="M46" s="87">
        <v>0</v>
      </c>
      <c r="N46" s="87">
        <v>0</v>
      </c>
      <c r="O46" s="87">
        <v>0</v>
      </c>
      <c r="P46" s="87">
        <v>0</v>
      </c>
      <c r="Q46" s="87">
        <v>0</v>
      </c>
    </row>
    <row r="47" spans="1:17" x14ac:dyDescent="0.25">
      <c r="A47" s="150" t="s">
        <v>31</v>
      </c>
      <c r="B47" s="87">
        <v>0</v>
      </c>
      <c r="C47" s="87">
        <v>0</v>
      </c>
      <c r="D47" s="87">
        <v>0</v>
      </c>
      <c r="E47" s="87">
        <v>0</v>
      </c>
      <c r="F47" s="87">
        <v>0</v>
      </c>
      <c r="G47" s="87">
        <v>0</v>
      </c>
      <c r="H47" s="87">
        <v>0</v>
      </c>
      <c r="I47" s="87">
        <v>0</v>
      </c>
      <c r="J47" s="87">
        <v>0</v>
      </c>
      <c r="K47" s="87">
        <v>0</v>
      </c>
      <c r="L47" s="87">
        <v>0</v>
      </c>
      <c r="M47" s="87">
        <v>0</v>
      </c>
      <c r="N47" s="87">
        <v>0</v>
      </c>
      <c r="O47" s="87">
        <v>0</v>
      </c>
      <c r="P47" s="87">
        <v>0</v>
      </c>
      <c r="Q47" s="87">
        <v>0</v>
      </c>
    </row>
    <row r="48" spans="1:17" x14ac:dyDescent="0.25">
      <c r="A48" s="150" t="s">
        <v>30</v>
      </c>
      <c r="B48" s="87">
        <v>0</v>
      </c>
      <c r="C48" s="87">
        <v>0</v>
      </c>
      <c r="D48" s="87">
        <v>0</v>
      </c>
      <c r="E48" s="87">
        <v>0</v>
      </c>
      <c r="F48" s="87">
        <v>0</v>
      </c>
      <c r="G48" s="87">
        <v>0</v>
      </c>
      <c r="H48" s="87">
        <v>0</v>
      </c>
      <c r="I48" s="87">
        <v>0</v>
      </c>
      <c r="J48" s="87">
        <v>0</v>
      </c>
      <c r="K48" s="87">
        <v>0</v>
      </c>
      <c r="L48" s="87">
        <v>0</v>
      </c>
      <c r="M48" s="87">
        <v>0</v>
      </c>
      <c r="N48" s="87">
        <v>0</v>
      </c>
      <c r="O48" s="87">
        <v>0</v>
      </c>
      <c r="P48" s="87">
        <v>0</v>
      </c>
      <c r="Q48" s="87">
        <v>0</v>
      </c>
    </row>
    <row r="49" spans="1:17" x14ac:dyDescent="0.25">
      <c r="A49" s="150" t="s">
        <v>125</v>
      </c>
      <c r="B49" s="87">
        <v>0</v>
      </c>
      <c r="C49" s="87">
        <v>0</v>
      </c>
      <c r="D49" s="87">
        <v>0</v>
      </c>
      <c r="E49" s="87">
        <v>0</v>
      </c>
      <c r="F49" s="87">
        <v>0</v>
      </c>
      <c r="G49" s="87">
        <v>0</v>
      </c>
      <c r="H49" s="87">
        <v>0</v>
      </c>
      <c r="I49" s="87">
        <v>0</v>
      </c>
      <c r="J49" s="87">
        <v>0</v>
      </c>
      <c r="K49" s="87">
        <v>0</v>
      </c>
      <c r="L49" s="87">
        <v>0</v>
      </c>
      <c r="M49" s="87">
        <v>0</v>
      </c>
      <c r="N49" s="87">
        <v>0</v>
      </c>
      <c r="O49" s="87">
        <v>0</v>
      </c>
      <c r="P49" s="87">
        <v>0</v>
      </c>
      <c r="Q49" s="87">
        <v>0</v>
      </c>
    </row>
    <row r="50" spans="1:17" x14ac:dyDescent="0.25">
      <c r="A50" s="150" t="s">
        <v>29</v>
      </c>
      <c r="B50" s="87">
        <v>0</v>
      </c>
      <c r="C50" s="87">
        <v>0</v>
      </c>
      <c r="D50" s="87">
        <v>0</v>
      </c>
      <c r="E50" s="87">
        <v>0.100472615977503</v>
      </c>
      <c r="F50" s="87">
        <v>0.20124143192314259</v>
      </c>
      <c r="G50" s="87">
        <v>5.0532905815549402E-2</v>
      </c>
      <c r="H50" s="87">
        <v>0.15306080460611107</v>
      </c>
      <c r="I50" s="87">
        <v>0.10041866526902091</v>
      </c>
      <c r="J50" s="87">
        <v>0.10083969236658666</v>
      </c>
      <c r="K50" s="87">
        <v>0</v>
      </c>
      <c r="L50" s="87">
        <v>0</v>
      </c>
      <c r="M50" s="87">
        <v>0</v>
      </c>
      <c r="N50" s="87">
        <v>0</v>
      </c>
      <c r="O50" s="87">
        <v>0</v>
      </c>
      <c r="P50" s="87">
        <v>0</v>
      </c>
      <c r="Q50" s="87">
        <v>0</v>
      </c>
    </row>
    <row r="51" spans="1:17" x14ac:dyDescent="0.25">
      <c r="A51" s="150" t="s">
        <v>28</v>
      </c>
      <c r="B51" s="87">
        <v>0</v>
      </c>
      <c r="C51" s="87">
        <v>0</v>
      </c>
      <c r="D51" s="87">
        <v>0</v>
      </c>
      <c r="E51" s="87">
        <v>0</v>
      </c>
      <c r="F51" s="87">
        <v>0</v>
      </c>
      <c r="G51" s="87">
        <v>0</v>
      </c>
      <c r="H51" s="87">
        <v>0</v>
      </c>
      <c r="I51" s="87">
        <v>0</v>
      </c>
      <c r="J51" s="87">
        <v>0</v>
      </c>
      <c r="K51" s="87">
        <v>0</v>
      </c>
      <c r="L51" s="87">
        <v>0</v>
      </c>
      <c r="M51" s="87">
        <v>0</v>
      </c>
      <c r="N51" s="87">
        <v>0</v>
      </c>
      <c r="O51" s="87">
        <v>0</v>
      </c>
      <c r="P51" s="87">
        <v>0</v>
      </c>
      <c r="Q51" s="87">
        <v>0</v>
      </c>
    </row>
    <row r="52" spans="1:17" x14ac:dyDescent="0.25">
      <c r="A52" s="150" t="s">
        <v>26</v>
      </c>
      <c r="B52" s="87">
        <v>2.1230475899592789</v>
      </c>
      <c r="C52" s="87">
        <v>1.5488389045279556</v>
      </c>
      <c r="D52" s="87">
        <v>1.6410836266053463</v>
      </c>
      <c r="E52" s="87">
        <v>1.3975495905905631</v>
      </c>
      <c r="F52" s="87">
        <v>1.8044497861922626</v>
      </c>
      <c r="G52" s="87">
        <v>1.2188914151736718</v>
      </c>
      <c r="H52" s="87">
        <v>0.97807484689453228</v>
      </c>
      <c r="I52" s="87">
        <v>0.87248646756089132</v>
      </c>
      <c r="J52" s="87">
        <v>0.71507474936813842</v>
      </c>
      <c r="K52" s="87">
        <v>0.6892714791567589</v>
      </c>
      <c r="L52" s="87">
        <v>0.92809643716012946</v>
      </c>
      <c r="M52" s="87">
        <v>1.222510372756112</v>
      </c>
      <c r="N52" s="87">
        <v>0.92527840254048643</v>
      </c>
      <c r="O52" s="87">
        <v>0.7420407945697699</v>
      </c>
      <c r="P52" s="87">
        <v>1.0013001139716067</v>
      </c>
      <c r="Q52" s="87">
        <v>0.72600913658250832</v>
      </c>
    </row>
    <row r="53" spans="1:17" x14ac:dyDescent="0.25">
      <c r="A53" s="150" t="s">
        <v>25</v>
      </c>
      <c r="B53" s="87">
        <v>0</v>
      </c>
      <c r="C53" s="87">
        <v>0</v>
      </c>
      <c r="D53" s="87">
        <v>0</v>
      </c>
      <c r="E53" s="87">
        <v>0</v>
      </c>
      <c r="F53" s="87">
        <v>0</v>
      </c>
      <c r="G53" s="87">
        <v>0</v>
      </c>
      <c r="H53" s="87">
        <v>0</v>
      </c>
      <c r="I53" s="87">
        <v>0</v>
      </c>
      <c r="J53" s="87">
        <v>0</v>
      </c>
      <c r="K53" s="87">
        <v>0</v>
      </c>
      <c r="L53" s="87">
        <v>0</v>
      </c>
      <c r="M53" s="87">
        <v>0</v>
      </c>
      <c r="N53" s="87">
        <v>0</v>
      </c>
      <c r="O53" s="87">
        <v>0</v>
      </c>
      <c r="P53" s="87">
        <v>0</v>
      </c>
      <c r="Q53" s="87">
        <v>0</v>
      </c>
    </row>
    <row r="54" spans="1:17" x14ac:dyDescent="0.25">
      <c r="A54" s="150" t="s">
        <v>86</v>
      </c>
      <c r="B54" s="87">
        <v>0</v>
      </c>
      <c r="C54" s="87">
        <v>0</v>
      </c>
      <c r="D54" s="87">
        <v>0</v>
      </c>
      <c r="E54" s="87">
        <v>0</v>
      </c>
      <c r="F54" s="87">
        <v>0</v>
      </c>
      <c r="G54" s="87">
        <v>0</v>
      </c>
      <c r="H54" s="87">
        <v>0</v>
      </c>
      <c r="I54" s="87">
        <v>0</v>
      </c>
      <c r="J54" s="87">
        <v>0</v>
      </c>
      <c r="K54" s="87">
        <v>0</v>
      </c>
      <c r="L54" s="87">
        <v>5.1390812986077958E-3</v>
      </c>
      <c r="M54" s="87">
        <v>5.5156725278089781E-3</v>
      </c>
      <c r="N54" s="87">
        <v>5.5159145247977203E-3</v>
      </c>
      <c r="O54" s="87">
        <v>6.8953512770832254E-3</v>
      </c>
      <c r="P54" s="87">
        <v>2.759732215734014E-3</v>
      </c>
      <c r="Q54" s="87">
        <v>2.7580871059725625E-3</v>
      </c>
    </row>
    <row r="55" spans="1:17" x14ac:dyDescent="0.25">
      <c r="A55" s="150" t="s">
        <v>22</v>
      </c>
      <c r="B55" s="87">
        <v>9.4395571764629801E-2</v>
      </c>
      <c r="C55" s="87">
        <v>0</v>
      </c>
      <c r="D55" s="87">
        <v>0.12362020663050192</v>
      </c>
      <c r="E55" s="87">
        <v>0.28506737362947238</v>
      </c>
      <c r="F55" s="87">
        <v>0</v>
      </c>
      <c r="G55" s="87">
        <v>0.41629339369350554</v>
      </c>
      <c r="H55" s="87">
        <v>9.6835774533757649E-2</v>
      </c>
      <c r="I55" s="87">
        <v>0.14272806330253274</v>
      </c>
      <c r="J55" s="87">
        <v>0.18837219808855429</v>
      </c>
      <c r="K55" s="87">
        <v>0.13603438498444415</v>
      </c>
      <c r="L55" s="87">
        <v>0.20398552273344581</v>
      </c>
      <c r="M55" s="87">
        <v>0.21208392006788832</v>
      </c>
      <c r="N55" s="87">
        <v>8.7233430311524043E-2</v>
      </c>
      <c r="O55" s="87">
        <v>7.6967850556740242E-2</v>
      </c>
      <c r="P55" s="87">
        <v>8.7287463528098685E-2</v>
      </c>
      <c r="Q55" s="87">
        <v>8.7233226416770462E-2</v>
      </c>
    </row>
    <row r="56" spans="1:17" x14ac:dyDescent="0.25">
      <c r="A56" s="152" t="s">
        <v>308</v>
      </c>
      <c r="B56" s="264">
        <v>0.82782659571189199</v>
      </c>
      <c r="C56" s="264">
        <v>0.29044611320826441</v>
      </c>
      <c r="D56" s="264">
        <v>0.29463438318434648</v>
      </c>
      <c r="E56" s="264">
        <v>0.20095252608428513</v>
      </c>
      <c r="F56" s="264">
        <v>0.2188211816607355</v>
      </c>
      <c r="G56" s="264">
        <v>0.5310809808332092</v>
      </c>
      <c r="H56" s="264">
        <v>0.48873890220363736</v>
      </c>
      <c r="I56" s="264">
        <v>0.52905504732836905</v>
      </c>
      <c r="J56" s="264">
        <v>0.41794342721306438</v>
      </c>
      <c r="K56" s="264">
        <v>0.44514085485716065</v>
      </c>
      <c r="L56" s="264">
        <v>0.29163693220774123</v>
      </c>
      <c r="M56" s="264">
        <v>0.32066089374879952</v>
      </c>
      <c r="N56" s="264">
        <v>0.33936819020756404</v>
      </c>
      <c r="O56" s="264">
        <v>0.42356123669358114</v>
      </c>
      <c r="P56" s="264">
        <v>0.38212373868518401</v>
      </c>
      <c r="Q56" s="264">
        <v>0.45144018240728512</v>
      </c>
    </row>
    <row r="57" spans="1:17" x14ac:dyDescent="0.25">
      <c r="A57" s="152" t="s">
        <v>307</v>
      </c>
      <c r="B57" s="264">
        <v>0</v>
      </c>
      <c r="C57" s="264">
        <v>0</v>
      </c>
      <c r="D57" s="264">
        <v>0</v>
      </c>
      <c r="E57" s="264">
        <v>0</v>
      </c>
      <c r="F57" s="264">
        <v>0</v>
      </c>
      <c r="G57" s="264">
        <v>0</v>
      </c>
      <c r="H57" s="264">
        <v>0</v>
      </c>
      <c r="I57" s="264">
        <v>0</v>
      </c>
      <c r="J57" s="264">
        <v>0</v>
      </c>
      <c r="K57" s="264">
        <v>0</v>
      </c>
      <c r="L57" s="264">
        <v>0</v>
      </c>
      <c r="M57" s="264">
        <v>0</v>
      </c>
      <c r="N57" s="264">
        <v>0</v>
      </c>
      <c r="O57" s="264">
        <v>0</v>
      </c>
      <c r="P57" s="264">
        <v>0</v>
      </c>
      <c r="Q57" s="264">
        <v>0</v>
      </c>
    </row>
    <row r="58" spans="1:17" x14ac:dyDescent="0.25">
      <c r="A58" s="243" t="s">
        <v>302</v>
      </c>
      <c r="B58" s="242">
        <v>1.0946141480637219</v>
      </c>
      <c r="C58" s="242">
        <v>0.3840495417938124</v>
      </c>
      <c r="D58" s="242">
        <v>0.38958758514187308</v>
      </c>
      <c r="E58" s="242">
        <v>0.26571443739596534</v>
      </c>
      <c r="F58" s="242">
        <v>0.28934170825459277</v>
      </c>
      <c r="G58" s="242">
        <v>0.70223493470594966</v>
      </c>
      <c r="H58" s="242">
        <v>0.64624707617804333</v>
      </c>
      <c r="I58" s="242">
        <v>0.69955609412638686</v>
      </c>
      <c r="J58" s="242">
        <v>0.55263601204337187</v>
      </c>
      <c r="K58" s="242">
        <v>0.58859848201519704</v>
      </c>
      <c r="L58" s="242">
        <v>0.38562413160689935</v>
      </c>
      <c r="M58" s="242">
        <v>0.4240017811053175</v>
      </c>
      <c r="N58" s="242">
        <v>0.44873796556937973</v>
      </c>
      <c r="O58" s="242">
        <v>0.56006429928414603</v>
      </c>
      <c r="P58" s="242">
        <v>0.50527254480886485</v>
      </c>
      <c r="Q58" s="242">
        <v>0.59692792334430056</v>
      </c>
    </row>
    <row r="60" spans="1:17" ht="12.75" x14ac:dyDescent="0.25">
      <c r="A60" s="98" t="s">
        <v>90</v>
      </c>
      <c r="B60" s="197"/>
      <c r="C60" s="197"/>
      <c r="D60" s="197"/>
      <c r="E60" s="197"/>
      <c r="F60" s="197"/>
      <c r="G60" s="197"/>
      <c r="H60" s="197"/>
      <c r="I60" s="197"/>
      <c r="J60" s="197"/>
      <c r="K60" s="197"/>
      <c r="L60" s="197"/>
      <c r="M60" s="197"/>
      <c r="N60" s="197"/>
      <c r="O60" s="197"/>
      <c r="P60" s="197"/>
      <c r="Q60" s="197"/>
    </row>
    <row r="62" spans="1:17" x14ac:dyDescent="0.25">
      <c r="A62" s="78" t="s">
        <v>5</v>
      </c>
      <c r="B62" s="77">
        <f t="shared" ref="B62:Q62" si="0">SUM(B$63:B$70,B$72:B$76)</f>
        <v>1</v>
      </c>
      <c r="C62" s="77">
        <f t="shared" si="0"/>
        <v>1.0000000000000002</v>
      </c>
      <c r="D62" s="77">
        <f t="shared" si="0"/>
        <v>1</v>
      </c>
      <c r="E62" s="77">
        <f t="shared" si="0"/>
        <v>1.0000000000000002</v>
      </c>
      <c r="F62" s="77">
        <f t="shared" si="0"/>
        <v>0.99999999999999989</v>
      </c>
      <c r="G62" s="77">
        <f t="shared" si="0"/>
        <v>0.99999999999999978</v>
      </c>
      <c r="H62" s="77">
        <f t="shared" si="0"/>
        <v>1.0000000000000002</v>
      </c>
      <c r="I62" s="77">
        <f t="shared" si="0"/>
        <v>1</v>
      </c>
      <c r="J62" s="77">
        <f t="shared" si="0"/>
        <v>1</v>
      </c>
      <c r="K62" s="77">
        <f t="shared" si="0"/>
        <v>1</v>
      </c>
      <c r="L62" s="77">
        <f t="shared" si="0"/>
        <v>1</v>
      </c>
      <c r="M62" s="77">
        <f t="shared" si="0"/>
        <v>0.99999999999999989</v>
      </c>
      <c r="N62" s="77">
        <f t="shared" si="0"/>
        <v>0.99999999999999989</v>
      </c>
      <c r="O62" s="77">
        <f t="shared" si="0"/>
        <v>0.99999999999999989</v>
      </c>
      <c r="P62" s="77">
        <f t="shared" si="0"/>
        <v>1</v>
      </c>
      <c r="Q62" s="77">
        <f t="shared" si="0"/>
        <v>1</v>
      </c>
    </row>
    <row r="63" spans="1:17" x14ac:dyDescent="0.25">
      <c r="A63" s="132" t="s">
        <v>83</v>
      </c>
      <c r="B63" s="203">
        <f t="shared" ref="B63:Q63" si="1">IF(B$6=0,0,B$6/B$5)</f>
        <v>3.4723155820758092E-2</v>
      </c>
      <c r="C63" s="203">
        <f t="shared" si="1"/>
        <v>3.5577807850536665E-2</v>
      </c>
      <c r="D63" s="203">
        <f t="shared" si="1"/>
        <v>3.5574574058810593E-2</v>
      </c>
      <c r="E63" s="203">
        <f t="shared" si="1"/>
        <v>3.592529521875628E-2</v>
      </c>
      <c r="F63" s="203">
        <f t="shared" si="1"/>
        <v>3.6154100820752877E-2</v>
      </c>
      <c r="G63" s="203">
        <f t="shared" si="1"/>
        <v>3.4855688982715329E-2</v>
      </c>
      <c r="H63" s="203">
        <f t="shared" si="1"/>
        <v>3.477573698434349E-2</v>
      </c>
      <c r="I63" s="203">
        <f t="shared" si="1"/>
        <v>3.4242623074905124E-2</v>
      </c>
      <c r="J63" s="203">
        <f t="shared" si="1"/>
        <v>3.4570200976334814E-2</v>
      </c>
      <c r="K63" s="203">
        <f t="shared" si="1"/>
        <v>3.3676424383019619E-2</v>
      </c>
      <c r="L63" s="203">
        <f t="shared" si="1"/>
        <v>3.4974823416141276E-2</v>
      </c>
      <c r="M63" s="203">
        <f t="shared" si="1"/>
        <v>3.5156055539278676E-2</v>
      </c>
      <c r="N63" s="203">
        <f t="shared" si="1"/>
        <v>3.4680289099975878E-2</v>
      </c>
      <c r="O63" s="203">
        <f t="shared" si="1"/>
        <v>3.386857794231464E-2</v>
      </c>
      <c r="P63" s="203">
        <f t="shared" si="1"/>
        <v>3.4597524041288255E-2</v>
      </c>
      <c r="Q63" s="203">
        <f t="shared" si="1"/>
        <v>3.3665738685161227E-2</v>
      </c>
    </row>
    <row r="64" spans="1:17" x14ac:dyDescent="0.25">
      <c r="A64" s="76" t="s">
        <v>82</v>
      </c>
      <c r="B64" s="202">
        <f t="shared" ref="B64:Q64" si="2">IF(B$7=0,0,B$7/B$5)</f>
        <v>7.2454836824379504E-3</v>
      </c>
      <c r="C64" s="202">
        <f t="shared" si="2"/>
        <v>7.4238190666953098E-3</v>
      </c>
      <c r="D64" s="202">
        <f t="shared" si="2"/>
        <v>7.4231442897451797E-3</v>
      </c>
      <c r="E64" s="202">
        <f t="shared" si="2"/>
        <v>7.496327281941789E-3</v>
      </c>
      <c r="F64" s="202">
        <f t="shared" si="2"/>
        <v>7.5440708471947379E-3</v>
      </c>
      <c r="G64" s="202">
        <f t="shared" si="2"/>
        <v>7.2731386244973628E-3</v>
      </c>
      <c r="H64" s="202">
        <f t="shared" si="2"/>
        <v>7.2564554951593573E-3</v>
      </c>
      <c r="I64" s="202">
        <f t="shared" si="2"/>
        <v>7.1452136439965324E-3</v>
      </c>
      <c r="J64" s="202">
        <f t="shared" si="2"/>
        <v>7.2135674639024145E-3</v>
      </c>
      <c r="K64" s="202">
        <f t="shared" si="2"/>
        <v>7.0270681792164637E-3</v>
      </c>
      <c r="L64" s="202">
        <f t="shared" si="2"/>
        <v>7.297997729984778E-3</v>
      </c>
      <c r="M64" s="202">
        <f t="shared" si="2"/>
        <v>7.3358144076423049E-3</v>
      </c>
      <c r="N64" s="202">
        <f t="shared" si="2"/>
        <v>7.2365389273140067E-3</v>
      </c>
      <c r="O64" s="202">
        <f t="shared" si="2"/>
        <v>7.0671637709184745E-3</v>
      </c>
      <c r="P64" s="202">
        <f t="shared" si="2"/>
        <v>7.2192688126593166E-3</v>
      </c>
      <c r="Q64" s="202">
        <f t="shared" si="2"/>
        <v>7.0248384553437803E-3</v>
      </c>
    </row>
    <row r="65" spans="1:17" x14ac:dyDescent="0.25">
      <c r="A65" s="76" t="s">
        <v>81</v>
      </c>
      <c r="B65" s="202">
        <f t="shared" ref="B65:Q65" si="3">IF(B$8=0,0,B$8/B$5)</f>
        <v>2.8082767224176165E-2</v>
      </c>
      <c r="C65" s="202">
        <f t="shared" si="3"/>
        <v>2.8773977266657189E-2</v>
      </c>
      <c r="D65" s="202">
        <f t="shared" si="3"/>
        <v>2.8771361898953761E-2</v>
      </c>
      <c r="E65" s="202">
        <f t="shared" si="3"/>
        <v>2.9055011828303206E-2</v>
      </c>
      <c r="F65" s="202">
        <f t="shared" si="3"/>
        <v>2.9240061093226782E-2</v>
      </c>
      <c r="G65" s="202">
        <f t="shared" si="3"/>
        <v>2.81899550027278E-2</v>
      </c>
      <c r="H65" s="202">
        <f t="shared" si="3"/>
        <v>2.8125292868589578E-2</v>
      </c>
      <c r="I65" s="202">
        <f t="shared" si="3"/>
        <v>2.7694130623429306E-2</v>
      </c>
      <c r="J65" s="202">
        <f t="shared" si="3"/>
        <v>2.7959063165883712E-2</v>
      </c>
      <c r="K65" s="202">
        <f t="shared" si="3"/>
        <v>2.7236210665089917E-2</v>
      </c>
      <c r="L65" s="202">
        <f t="shared" si="3"/>
        <v>2.8286306399460139E-2</v>
      </c>
      <c r="M65" s="202">
        <f t="shared" si="3"/>
        <v>2.8432880044836246E-2</v>
      </c>
      <c r="N65" s="202">
        <f t="shared" si="3"/>
        <v>2.8048098251470897E-2</v>
      </c>
      <c r="O65" s="202">
        <f t="shared" si="3"/>
        <v>2.7391617152473565E-2</v>
      </c>
      <c r="P65" s="202">
        <f t="shared" si="3"/>
        <v>2.7981161021185211E-2</v>
      </c>
      <c r="Q65" s="202">
        <f t="shared" si="3"/>
        <v>2.7227568479249023E-2</v>
      </c>
    </row>
    <row r="66" spans="1:17" x14ac:dyDescent="0.25">
      <c r="A66" s="76" t="s">
        <v>80</v>
      </c>
      <c r="B66" s="202">
        <f t="shared" ref="B66:Q66" si="4">IF(B$9=0,0,B$9/B$5)</f>
        <v>3.8629928867742566E-2</v>
      </c>
      <c r="C66" s="202">
        <f t="shared" si="4"/>
        <v>3.9580739539659689E-2</v>
      </c>
      <c r="D66" s="202">
        <f t="shared" si="4"/>
        <v>3.9577141907434214E-2</v>
      </c>
      <c r="E66" s="202">
        <f t="shared" si="4"/>
        <v>3.9967323420055101E-2</v>
      </c>
      <c r="F66" s="202">
        <f t="shared" si="4"/>
        <v>4.0221872406768618E-2</v>
      </c>
      <c r="G66" s="202">
        <f t="shared" si="4"/>
        <v>3.8777373605929776E-2</v>
      </c>
      <c r="H66" s="202">
        <f t="shared" si="4"/>
        <v>3.8688426045233343E-2</v>
      </c>
      <c r="I66" s="202">
        <f t="shared" si="4"/>
        <v>3.8095330403053941E-2</v>
      </c>
      <c r="J66" s="202">
        <f t="shared" si="4"/>
        <v>3.8459764761964034E-2</v>
      </c>
      <c r="K66" s="202">
        <f t="shared" si="4"/>
        <v>3.7465427542108617E-2</v>
      </c>
      <c r="L66" s="202">
        <f t="shared" si="4"/>
        <v>3.8909912097324369E-2</v>
      </c>
      <c r="M66" s="202">
        <f t="shared" si="4"/>
        <v>3.9111535016090382E-2</v>
      </c>
      <c r="N66" s="202">
        <f t="shared" si="4"/>
        <v>3.858223912481832E-2</v>
      </c>
      <c r="O66" s="202">
        <f t="shared" si="4"/>
        <v>3.7679200690078428E-2</v>
      </c>
      <c r="P66" s="202">
        <f t="shared" si="4"/>
        <v>3.8490162000655373E-2</v>
      </c>
      <c r="Q66" s="202">
        <f t="shared" si="4"/>
        <v>3.7453539574600632E-2</v>
      </c>
    </row>
    <row r="67" spans="1:17" x14ac:dyDescent="0.25">
      <c r="A67" s="129" t="s">
        <v>79</v>
      </c>
      <c r="B67" s="201">
        <f t="shared" ref="B67:Q67" si="5">IF(B$10=0,0,B$10/B$5)</f>
        <v>0.10869619142229942</v>
      </c>
      <c r="C67" s="201">
        <f t="shared" si="5"/>
        <v>0.11137156520191228</v>
      </c>
      <c r="D67" s="201">
        <f t="shared" si="5"/>
        <v>0.11136144224977365</v>
      </c>
      <c r="E67" s="201">
        <f t="shared" si="5"/>
        <v>0.11245932789513646</v>
      </c>
      <c r="F67" s="201">
        <f t="shared" si="5"/>
        <v>0.11317557320536972</v>
      </c>
      <c r="G67" s="201">
        <f t="shared" si="5"/>
        <v>0.10911106874555511</v>
      </c>
      <c r="H67" s="201">
        <f t="shared" si="5"/>
        <v>0.1088607897166419</v>
      </c>
      <c r="I67" s="201">
        <f t="shared" si="5"/>
        <v>0.10719194798320823</v>
      </c>
      <c r="J67" s="201">
        <f t="shared" si="5"/>
        <v>0.10821738675563192</v>
      </c>
      <c r="K67" s="201">
        <f t="shared" si="5"/>
        <v>0.10541953876689351</v>
      </c>
      <c r="L67" s="201">
        <f t="shared" si="5"/>
        <v>0.10948400314263292</v>
      </c>
      <c r="M67" s="201">
        <f t="shared" si="5"/>
        <v>0.11005132604525447</v>
      </c>
      <c r="N67" s="201">
        <f t="shared" si="5"/>
        <v>0.10856200289082371</v>
      </c>
      <c r="O67" s="201">
        <f t="shared" si="5"/>
        <v>0.10602104976351558</v>
      </c>
      <c r="P67" s="201">
        <f t="shared" si="5"/>
        <v>0.10830291795313467</v>
      </c>
      <c r="Q67" s="201">
        <f t="shared" si="5"/>
        <v>0.10538608862008393</v>
      </c>
    </row>
    <row r="68" spans="1:17" x14ac:dyDescent="0.25">
      <c r="A68" s="127" t="s">
        <v>306</v>
      </c>
      <c r="B68" s="200">
        <f t="shared" ref="B68:Q68" si="6">IF(B$15=0,0,B$15/B$5)</f>
        <v>7.7241216618190972E-2</v>
      </c>
      <c r="C68" s="200">
        <f t="shared" si="6"/>
        <v>7.9065856597085704E-2</v>
      </c>
      <c r="D68" s="200">
        <f t="shared" si="6"/>
        <v>7.9498090616507991E-2</v>
      </c>
      <c r="E68" s="200">
        <f t="shared" si="6"/>
        <v>7.9825246178362286E-2</v>
      </c>
      <c r="F68" s="200">
        <f t="shared" si="6"/>
        <v>7.9272184169318707E-2</v>
      </c>
      <c r="G68" s="200">
        <f t="shared" si="6"/>
        <v>7.8044346248755767E-2</v>
      </c>
      <c r="H68" s="200">
        <f t="shared" si="6"/>
        <v>7.6333070442455658E-2</v>
      </c>
      <c r="I68" s="200">
        <f t="shared" si="6"/>
        <v>7.5939866063684719E-2</v>
      </c>
      <c r="J68" s="200">
        <f t="shared" si="6"/>
        <v>7.6491303115173062E-2</v>
      </c>
      <c r="K68" s="200">
        <f t="shared" si="6"/>
        <v>7.5973136754803203E-2</v>
      </c>
      <c r="L68" s="200">
        <f t="shared" si="6"/>
        <v>7.8883889298637058E-2</v>
      </c>
      <c r="M68" s="200">
        <f t="shared" si="6"/>
        <v>7.9194391008932288E-2</v>
      </c>
      <c r="N68" s="200">
        <f t="shared" si="6"/>
        <v>7.789470065839052E-2</v>
      </c>
      <c r="O68" s="200">
        <f t="shared" si="6"/>
        <v>7.605384247319992E-2</v>
      </c>
      <c r="P68" s="200">
        <f t="shared" si="6"/>
        <v>7.7732220689872664E-2</v>
      </c>
      <c r="Q68" s="200">
        <f t="shared" si="6"/>
        <v>7.571330175037766E-2</v>
      </c>
    </row>
    <row r="69" spans="1:17" x14ac:dyDescent="0.25">
      <c r="A69" s="127" t="s">
        <v>305</v>
      </c>
      <c r="B69" s="200">
        <f t="shared" ref="B69:Q69" si="7">IF(B$26=0,0,B$26/B$5)</f>
        <v>0.27758562222162364</v>
      </c>
      <c r="C69" s="200">
        <f t="shared" si="7"/>
        <v>0.2841429221457768</v>
      </c>
      <c r="D69" s="200">
        <f t="shared" si="7"/>
        <v>0.2856962631530755</v>
      </c>
      <c r="E69" s="200">
        <f t="shared" si="7"/>
        <v>0.28687197845348944</v>
      </c>
      <c r="F69" s="200">
        <f t="shared" si="7"/>
        <v>0.28488441185848906</v>
      </c>
      <c r="G69" s="200">
        <f t="shared" si="7"/>
        <v>0.28047186933146595</v>
      </c>
      <c r="H69" s="200">
        <f t="shared" si="7"/>
        <v>0.27432197190257496</v>
      </c>
      <c r="I69" s="200">
        <f t="shared" si="7"/>
        <v>0.27290889366636689</v>
      </c>
      <c r="J69" s="200">
        <f t="shared" si="7"/>
        <v>0.27489062057015318</v>
      </c>
      <c r="K69" s="200">
        <f t="shared" si="7"/>
        <v>0.27302846021257404</v>
      </c>
      <c r="L69" s="200">
        <f t="shared" si="7"/>
        <v>0.28348897716697685</v>
      </c>
      <c r="M69" s="200">
        <f t="shared" si="7"/>
        <v>0.28460484268835035</v>
      </c>
      <c r="N69" s="200">
        <f t="shared" si="7"/>
        <v>0.27993408049109092</v>
      </c>
      <c r="O69" s="200">
        <f t="shared" si="7"/>
        <v>0.2733184963880621</v>
      </c>
      <c r="P69" s="200">
        <f t="shared" si="7"/>
        <v>0.27935016810422986</v>
      </c>
      <c r="Q69" s="200">
        <f t="shared" si="7"/>
        <v>0.27209467816541971</v>
      </c>
    </row>
    <row r="70" spans="1:17" x14ac:dyDescent="0.25">
      <c r="A70" s="127" t="s">
        <v>304</v>
      </c>
      <c r="B70" s="200">
        <f t="shared" ref="B70:Q70" si="8">IF(B$37=0,0,B$37/B$5)</f>
        <v>0.11700637464006995</v>
      </c>
      <c r="C70" s="200">
        <f t="shared" si="8"/>
        <v>6.0387325045286884E-2</v>
      </c>
      <c r="D70" s="200">
        <f t="shared" si="8"/>
        <v>5.4773391303393287E-2</v>
      </c>
      <c r="E70" s="200">
        <f t="shared" si="8"/>
        <v>3.7134418668329845E-2</v>
      </c>
      <c r="F70" s="200">
        <f t="shared" si="8"/>
        <v>3.5799775335515767E-2</v>
      </c>
      <c r="G70" s="200">
        <f t="shared" si="8"/>
        <v>0.10132259452092396</v>
      </c>
      <c r="H70" s="200">
        <f t="shared" si="8"/>
        <v>0.12706561014684858</v>
      </c>
      <c r="I70" s="200">
        <f t="shared" si="8"/>
        <v>0.15249629418683414</v>
      </c>
      <c r="J70" s="200">
        <f t="shared" si="8"/>
        <v>0.13275813387232036</v>
      </c>
      <c r="K70" s="200">
        <f t="shared" si="8"/>
        <v>0.17352122775196946</v>
      </c>
      <c r="L70" s="200">
        <f t="shared" si="8"/>
        <v>8.5663532447236346E-2</v>
      </c>
      <c r="M70" s="200">
        <f t="shared" si="8"/>
        <v>7.4671486347869562E-2</v>
      </c>
      <c r="N70" s="200">
        <f t="shared" si="8"/>
        <v>0.10995866523401523</v>
      </c>
      <c r="O70" s="200">
        <f t="shared" si="8"/>
        <v>0.16516492727375748</v>
      </c>
      <c r="P70" s="200">
        <f t="shared" si="8"/>
        <v>0.11525297394480073</v>
      </c>
      <c r="Q70" s="200">
        <f t="shared" si="8"/>
        <v>0.17737484524508212</v>
      </c>
    </row>
    <row r="71" spans="1:17" x14ac:dyDescent="0.25">
      <c r="A71" s="127" t="s">
        <v>303</v>
      </c>
      <c r="B71" s="200">
        <f t="shared" ref="B71:Q71" si="9">IF(B$38=0,0,B$38/B$5)</f>
        <v>0.28140140476968828</v>
      </c>
      <c r="C71" s="200">
        <f t="shared" si="9"/>
        <v>0.33850883129505788</v>
      </c>
      <c r="D71" s="200">
        <f t="shared" si="9"/>
        <v>0.34356745573533198</v>
      </c>
      <c r="E71" s="200">
        <f t="shared" si="9"/>
        <v>0.36193822108888862</v>
      </c>
      <c r="F71" s="200">
        <f t="shared" si="9"/>
        <v>0.36471631540354499</v>
      </c>
      <c r="G71" s="200">
        <f t="shared" si="9"/>
        <v>0.29650531995451546</v>
      </c>
      <c r="H71" s="200">
        <f t="shared" si="9"/>
        <v>0.27265826819402372</v>
      </c>
      <c r="I71" s="200">
        <f t="shared" si="9"/>
        <v>0.2459840355548773</v>
      </c>
      <c r="J71" s="200">
        <f t="shared" si="9"/>
        <v>0.26609582089141637</v>
      </c>
      <c r="K71" s="200">
        <f t="shared" si="9"/>
        <v>0.2230701227335227</v>
      </c>
      <c r="L71" s="200">
        <f t="shared" si="9"/>
        <v>0.31149491477175351</v>
      </c>
      <c r="M71" s="200">
        <f t="shared" si="9"/>
        <v>0.32268683780609136</v>
      </c>
      <c r="N71" s="200">
        <f t="shared" si="9"/>
        <v>0.28748566542885784</v>
      </c>
      <c r="O71" s="200">
        <f t="shared" si="9"/>
        <v>0.23195154807695276</v>
      </c>
      <c r="P71" s="200">
        <f t="shared" si="9"/>
        <v>0.2821261408152303</v>
      </c>
      <c r="Q71" s="200">
        <f t="shared" si="9"/>
        <v>0.21950912586755364</v>
      </c>
    </row>
    <row r="72" spans="1:17" x14ac:dyDescent="0.25">
      <c r="A72" s="142" t="s">
        <v>310</v>
      </c>
      <c r="B72" s="199">
        <f t="shared" ref="B72:Q72" si="10">IF(B$39=0,0,B$39/B$5)</f>
        <v>0.19704697039737523</v>
      </c>
      <c r="C72" s="199">
        <f t="shared" si="10"/>
        <v>0.26344146582104022</v>
      </c>
      <c r="D72" s="199">
        <f t="shared" si="10"/>
        <v>0.26921878179675268</v>
      </c>
      <c r="E72" s="199">
        <f t="shared" si="10"/>
        <v>0.2906769012262222</v>
      </c>
      <c r="F72" s="199">
        <f t="shared" si="10"/>
        <v>0.29415336662241626</v>
      </c>
      <c r="G72" s="199">
        <f t="shared" si="10"/>
        <v>0.21448400188935374</v>
      </c>
      <c r="H72" s="199">
        <f t="shared" si="10"/>
        <v>0.18712356369850702</v>
      </c>
      <c r="I72" s="199">
        <f t="shared" si="10"/>
        <v>0.15593507689400074</v>
      </c>
      <c r="J72" s="199">
        <f t="shared" si="10"/>
        <v>0.17935255310322246</v>
      </c>
      <c r="K72" s="199">
        <f t="shared" si="10"/>
        <v>0.1290007406436546</v>
      </c>
      <c r="L72" s="199">
        <f t="shared" si="10"/>
        <v>0.23177272860473394</v>
      </c>
      <c r="M72" s="199">
        <f t="shared" si="10"/>
        <v>0.2448028252095038</v>
      </c>
      <c r="N72" s="199">
        <f t="shared" si="10"/>
        <v>0.20394430350985035</v>
      </c>
      <c r="O72" s="199">
        <f t="shared" si="10"/>
        <v>0.1394045198009983</v>
      </c>
      <c r="P72" s="199">
        <f t="shared" si="10"/>
        <v>0.19770982227795245</v>
      </c>
      <c r="Q72" s="199">
        <f t="shared" si="10"/>
        <v>0.12491675262521487</v>
      </c>
    </row>
    <row r="73" spans="1:17" x14ac:dyDescent="0.25">
      <c r="A73" s="142" t="s">
        <v>309</v>
      </c>
      <c r="B73" s="199">
        <f t="shared" ref="B73:Q73" si="11">IF(B$45=0,0,B$45/B$5)</f>
        <v>6.2129207536043757E-2</v>
      </c>
      <c r="C73" s="199">
        <f t="shared" si="11"/>
        <v>6.3596862253183686E-2</v>
      </c>
      <c r="D73" s="199">
        <f t="shared" si="11"/>
        <v>6.3944531001457916E-2</v>
      </c>
      <c r="E73" s="199">
        <f t="shared" si="11"/>
        <v>6.4207679572763937E-2</v>
      </c>
      <c r="F73" s="199">
        <f t="shared" si="11"/>
        <v>6.3762822463508131E-2</v>
      </c>
      <c r="G73" s="199">
        <f t="shared" si="11"/>
        <v>6.2775207297315713E-2</v>
      </c>
      <c r="H73" s="199">
        <f t="shared" si="11"/>
        <v>6.1398737397228828E-2</v>
      </c>
      <c r="I73" s="199">
        <f t="shared" si="11"/>
        <v>6.1082462259131283E-2</v>
      </c>
      <c r="J73" s="199">
        <f t="shared" si="11"/>
        <v>6.1526012328834812E-2</v>
      </c>
      <c r="K73" s="199">
        <f t="shared" si="11"/>
        <v>6.1109223640733887E-2</v>
      </c>
      <c r="L73" s="199">
        <f t="shared" si="11"/>
        <v>6.3450496303175744E-2</v>
      </c>
      <c r="M73" s="199">
        <f t="shared" si="11"/>
        <v>6.3700249298323228E-2</v>
      </c>
      <c r="N73" s="199">
        <f t="shared" si="11"/>
        <v>6.2654839411519558E-2</v>
      </c>
      <c r="O73" s="199">
        <f t="shared" si="11"/>
        <v>6.1174139530813652E-2</v>
      </c>
      <c r="P73" s="199">
        <f t="shared" si="11"/>
        <v>6.252414815461721E-2</v>
      </c>
      <c r="Q73" s="199">
        <f t="shared" si="11"/>
        <v>6.0900224564568631E-2</v>
      </c>
    </row>
    <row r="74" spans="1:17" x14ac:dyDescent="0.25">
      <c r="A74" s="142" t="s">
        <v>308</v>
      </c>
      <c r="B74" s="199">
        <f t="shared" ref="B74:Q74" si="12">IF(B$56=0,0,B$56/B$5)</f>
        <v>2.2225226836269294E-2</v>
      </c>
      <c r="C74" s="199">
        <f t="shared" si="12"/>
        <v>1.1470503220833955E-2</v>
      </c>
      <c r="D74" s="199">
        <f t="shared" si="12"/>
        <v>1.0404142937121325E-2</v>
      </c>
      <c r="E74" s="199">
        <f t="shared" si="12"/>
        <v>7.0536402899025021E-3</v>
      </c>
      <c r="F74" s="199">
        <f t="shared" si="12"/>
        <v>6.8001263176206087E-3</v>
      </c>
      <c r="G74" s="199">
        <f t="shared" si="12"/>
        <v>1.9246110767845982E-2</v>
      </c>
      <c r="H74" s="199">
        <f t="shared" si="12"/>
        <v>2.4135967098287858E-2</v>
      </c>
      <c r="I74" s="199">
        <f t="shared" si="12"/>
        <v>2.8966496401745253E-2</v>
      </c>
      <c r="J74" s="199">
        <f t="shared" si="12"/>
        <v>2.5217255459359156E-2</v>
      </c>
      <c r="K74" s="199">
        <f t="shared" si="12"/>
        <v>3.2960158449134226E-2</v>
      </c>
      <c r="L74" s="199">
        <f t="shared" si="12"/>
        <v>1.6271689863843853E-2</v>
      </c>
      <c r="M74" s="199">
        <f t="shared" si="12"/>
        <v>1.4183763298264301E-2</v>
      </c>
      <c r="N74" s="199">
        <f t="shared" si="12"/>
        <v>2.0886522507487938E-2</v>
      </c>
      <c r="O74" s="199">
        <f t="shared" si="12"/>
        <v>3.1372888745140826E-2</v>
      </c>
      <c r="P74" s="199">
        <f t="shared" si="12"/>
        <v>2.1892170382660611E-2</v>
      </c>
      <c r="Q74" s="199">
        <f t="shared" si="12"/>
        <v>3.3692148677770151E-2</v>
      </c>
    </row>
    <row r="75" spans="1:17" x14ac:dyDescent="0.25">
      <c r="A75" s="142" t="s">
        <v>307</v>
      </c>
      <c r="B75" s="199">
        <f t="shared" ref="B75:Q75" si="13">IF(B$57=0,0,B$57/B$5)</f>
        <v>0</v>
      </c>
      <c r="C75" s="199">
        <f t="shared" si="13"/>
        <v>0</v>
      </c>
      <c r="D75" s="199">
        <f t="shared" si="13"/>
        <v>0</v>
      </c>
      <c r="E75" s="199">
        <f t="shared" si="13"/>
        <v>0</v>
      </c>
      <c r="F75" s="199">
        <f t="shared" si="13"/>
        <v>0</v>
      </c>
      <c r="G75" s="199">
        <f t="shared" si="13"/>
        <v>0</v>
      </c>
      <c r="H75" s="199">
        <f t="shared" si="13"/>
        <v>0</v>
      </c>
      <c r="I75" s="199">
        <f t="shared" si="13"/>
        <v>0</v>
      </c>
      <c r="J75" s="199">
        <f t="shared" si="13"/>
        <v>0</v>
      </c>
      <c r="K75" s="199">
        <f t="shared" si="13"/>
        <v>0</v>
      </c>
      <c r="L75" s="199">
        <f t="shared" si="13"/>
        <v>0</v>
      </c>
      <c r="M75" s="199">
        <f t="shared" si="13"/>
        <v>0</v>
      </c>
      <c r="N75" s="199">
        <f t="shared" si="13"/>
        <v>0</v>
      </c>
      <c r="O75" s="199">
        <f t="shared" si="13"/>
        <v>0</v>
      </c>
      <c r="P75" s="199">
        <f t="shared" si="13"/>
        <v>0</v>
      </c>
      <c r="Q75" s="199">
        <f t="shared" si="13"/>
        <v>0</v>
      </c>
    </row>
    <row r="76" spans="1:17" x14ac:dyDescent="0.25">
      <c r="A76" s="72" t="s">
        <v>302</v>
      </c>
      <c r="B76" s="276">
        <f t="shared" ref="B76:Q76" si="14">IF(B$58=0,0,B$58/B$5)</f>
        <v>2.9387854733013145E-2</v>
      </c>
      <c r="C76" s="276">
        <f t="shared" si="14"/>
        <v>1.516715599133169E-2</v>
      </c>
      <c r="D76" s="276">
        <f t="shared" si="14"/>
        <v>1.3757134786973903E-2</v>
      </c>
      <c r="E76" s="276">
        <f t="shared" si="14"/>
        <v>9.3268499667371312E-3</v>
      </c>
      <c r="F76" s="276">
        <f t="shared" si="14"/>
        <v>8.9916348598185671E-3</v>
      </c>
      <c r="G76" s="276">
        <f t="shared" si="14"/>
        <v>2.5448644982913441E-2</v>
      </c>
      <c r="H76" s="276">
        <f t="shared" si="14"/>
        <v>3.1914378204129575E-2</v>
      </c>
      <c r="I76" s="276">
        <f t="shared" si="14"/>
        <v>3.8301664799643934E-2</v>
      </c>
      <c r="J76" s="276">
        <f t="shared" si="14"/>
        <v>3.334413842722006E-2</v>
      </c>
      <c r="K76" s="276">
        <f t="shared" si="14"/>
        <v>4.3582383010802403E-2</v>
      </c>
      <c r="L76" s="276">
        <f t="shared" si="14"/>
        <v>2.151564352985268E-2</v>
      </c>
      <c r="M76" s="276">
        <f t="shared" si="14"/>
        <v>1.8754831095654335E-2</v>
      </c>
      <c r="N76" s="276">
        <f t="shared" si="14"/>
        <v>2.7617719893242649E-2</v>
      </c>
      <c r="O76" s="276">
        <f t="shared" si="14"/>
        <v>4.1483576468727038E-2</v>
      </c>
      <c r="P76" s="276">
        <f t="shared" si="14"/>
        <v>2.8947462616943857E-2</v>
      </c>
      <c r="Q76" s="276">
        <f t="shared" si="14"/>
        <v>4.4550275157128331E-2</v>
      </c>
    </row>
    <row r="78" spans="1:17" ht="12.75" x14ac:dyDescent="0.25">
      <c r="A78" s="98" t="s">
        <v>128</v>
      </c>
      <c r="B78" s="197"/>
      <c r="C78" s="197"/>
      <c r="D78" s="197"/>
      <c r="E78" s="197"/>
      <c r="F78" s="197"/>
      <c r="G78" s="197"/>
      <c r="H78" s="197"/>
      <c r="I78" s="197"/>
      <c r="J78" s="197"/>
      <c r="K78" s="197"/>
      <c r="L78" s="197"/>
      <c r="M78" s="197"/>
      <c r="N78" s="197"/>
      <c r="O78" s="197"/>
      <c r="P78" s="197"/>
      <c r="Q78" s="197"/>
    </row>
    <row r="80" spans="1:17" x14ac:dyDescent="0.25">
      <c r="A80" s="78" t="s">
        <v>5</v>
      </c>
      <c r="B80" s="253">
        <f>IF(B$5=0,0,B$5/TEL_fec!B$5)</f>
        <v>0.4198846123982875</v>
      </c>
      <c r="C80" s="253">
        <f>IF(C$5=0,0,C$5/TEL_fec!C$5)</f>
        <v>0.40979812146645322</v>
      </c>
      <c r="D80" s="253">
        <f>IF(D$5=0,0,D$5/TEL_fec!D$5)</f>
        <v>0.40983537284077365</v>
      </c>
      <c r="E80" s="253">
        <f>IF(E$5=0,0,E$5/TEL_fec!E$5)</f>
        <v>0.40583434970445026</v>
      </c>
      <c r="F80" s="253">
        <f>IF(F$5=0,0,F$5/TEL_fec!F$5)</f>
        <v>0.40326597791295155</v>
      </c>
      <c r="G80" s="253">
        <f>IF(G$5=0,0,G$5/TEL_fec!G$5)</f>
        <v>0.41828806856391015</v>
      </c>
      <c r="H80" s="253">
        <f>IF(H$5=0,0,H$5/TEL_fec!H$5)</f>
        <v>0.41924974385469793</v>
      </c>
      <c r="I80" s="253">
        <f>IF(I$5=0,0,I$5/TEL_fec!I$5)</f>
        <v>0.42577692693551783</v>
      </c>
      <c r="J80" s="253">
        <f>IF(J$5=0,0,J$5/TEL_fec!J$5)</f>
        <v>0.42174237960100291</v>
      </c>
      <c r="K80" s="253">
        <f>IF(K$5=0,0,K$5/TEL_fec!K$5)</f>
        <v>0.43293547608325555</v>
      </c>
      <c r="L80" s="253">
        <f>IF(L$5=0,0,L$5/TEL_fec!L$5)</f>
        <v>0.42928857643951679</v>
      </c>
      <c r="M80" s="253">
        <f>IF(M$5=0,0,M$5/TEL_fec!M$5)</f>
        <v>0.45837678096144663</v>
      </c>
      <c r="N80" s="253">
        <f>IF(N$5=0,0,N$5/TEL_fec!N$5)</f>
        <v>0.46466508750665531</v>
      </c>
      <c r="O80" s="253">
        <f>IF(O$5=0,0,O$5/TEL_fec!O$5)</f>
        <v>0.47580148174048464</v>
      </c>
      <c r="P80" s="253">
        <f>IF(P$5=0,0,P$5/TEL_fec!P$5)</f>
        <v>0.46577667090180486</v>
      </c>
      <c r="Q80" s="253">
        <f>IF(Q$5=0,0,Q$5/TEL_fec!Q$5)</f>
        <v>0.47866823063351466</v>
      </c>
    </row>
    <row r="81" spans="1:17" x14ac:dyDescent="0.25">
      <c r="A81" s="132" t="s">
        <v>83</v>
      </c>
      <c r="B81" s="282">
        <f>IF(B$6=0,0,B$6/TEL_fec!B$6)</f>
        <v>0.42673405229763284</v>
      </c>
      <c r="C81" s="282">
        <f>IF(C$6=0,0,C$6/TEL_fec!C$6)</f>
        <v>0.42673405229763289</v>
      </c>
      <c r="D81" s="282">
        <f>IF(D$6=0,0,D$6/TEL_fec!D$6)</f>
        <v>0.42673405229763284</v>
      </c>
      <c r="E81" s="282">
        <f>IF(E$6=0,0,E$6/TEL_fec!E$6)</f>
        <v>0.42673405229763284</v>
      </c>
      <c r="F81" s="282">
        <f>IF(F$6=0,0,F$6/TEL_fec!F$6)</f>
        <v>0.42673405229763284</v>
      </c>
      <c r="G81" s="282">
        <f>IF(G$6=0,0,G$6/TEL_fec!G$6)</f>
        <v>0.42673405229763284</v>
      </c>
      <c r="H81" s="282">
        <f>IF(H$6=0,0,H$6/TEL_fec!H$6)</f>
        <v>0.42673405229763289</v>
      </c>
      <c r="I81" s="282">
        <f>IF(I$6=0,0,I$6/TEL_fec!I$6)</f>
        <v>0.42673405229763284</v>
      </c>
      <c r="J81" s="282">
        <f>IF(J$6=0,0,J$6/TEL_fec!J$6)</f>
        <v>0.42673405229763284</v>
      </c>
      <c r="K81" s="282">
        <f>IF(K$6=0,0,K$6/TEL_fec!K$6)</f>
        <v>0.42673405229763278</v>
      </c>
      <c r="L81" s="282">
        <f>IF(L$6=0,0,L$6/TEL_fec!L$6)</f>
        <v>0.43945358697773335</v>
      </c>
      <c r="M81" s="282">
        <f>IF(M$6=0,0,M$6/TEL_fec!M$6)</f>
        <v>0.47166201673377556</v>
      </c>
      <c r="N81" s="282">
        <f>IF(N$6=0,0,N$6/TEL_fec!N$6)</f>
        <v>0.47166201673377556</v>
      </c>
      <c r="O81" s="282">
        <f>IF(O$6=0,0,O$6/TEL_fec!O$6)</f>
        <v>0.47166201673377561</v>
      </c>
      <c r="P81" s="282">
        <f>IF(P$6=0,0,P$6/TEL_fec!P$6)</f>
        <v>0.47166201673377561</v>
      </c>
      <c r="Q81" s="282">
        <f>IF(Q$6=0,0,Q$6/TEL_fec!Q$6)</f>
        <v>0.47166201673377561</v>
      </c>
    </row>
    <row r="82" spans="1:17" x14ac:dyDescent="0.25">
      <c r="A82" s="76" t="s">
        <v>82</v>
      </c>
      <c r="B82" s="281">
        <f>IF(B$7=0,0,B$7/TEL_fec!B$7)</f>
        <v>0.10852258298856746</v>
      </c>
      <c r="C82" s="281">
        <f>IF(C$7=0,0,C$7/TEL_fec!C$7)</f>
        <v>0.10852258298856744</v>
      </c>
      <c r="D82" s="281">
        <f>IF(D$7=0,0,D$7/TEL_fec!D$7)</f>
        <v>0.10852258298856744</v>
      </c>
      <c r="E82" s="281">
        <f>IF(E$7=0,0,E$7/TEL_fec!E$7)</f>
        <v>0.10852258298856746</v>
      </c>
      <c r="F82" s="281">
        <f>IF(F$7=0,0,F$7/TEL_fec!F$7)</f>
        <v>0.10852258298856741</v>
      </c>
      <c r="G82" s="281">
        <f>IF(G$7=0,0,G$7/TEL_fec!G$7)</f>
        <v>0.10852258298856744</v>
      </c>
      <c r="H82" s="281">
        <f>IF(H$7=0,0,H$7/TEL_fec!H$7)</f>
        <v>0.10852258298856746</v>
      </c>
      <c r="I82" s="281">
        <f>IF(I$7=0,0,I$7/TEL_fec!I$7)</f>
        <v>0.10852258298856746</v>
      </c>
      <c r="J82" s="281">
        <f>IF(J$7=0,0,J$7/TEL_fec!J$7)</f>
        <v>0.10852258298856744</v>
      </c>
      <c r="K82" s="281">
        <f>IF(K$7=0,0,K$7/TEL_fec!K$7)</f>
        <v>0.10852258298856743</v>
      </c>
      <c r="L82" s="281">
        <f>IF(L$7=0,0,L$7/TEL_fec!L$7)</f>
        <v>0.11175728326726564</v>
      </c>
      <c r="M82" s="281">
        <f>IF(M$7=0,0,M$7/TEL_fec!M$7)</f>
        <v>0.11994819742635801</v>
      </c>
      <c r="N82" s="281">
        <f>IF(N$7=0,0,N$7/TEL_fec!N$7)</f>
        <v>0.119948197426358</v>
      </c>
      <c r="O82" s="281">
        <f>IF(O$7=0,0,O$7/TEL_fec!O$7)</f>
        <v>0.119948197426358</v>
      </c>
      <c r="P82" s="281">
        <f>IF(P$7=0,0,P$7/TEL_fec!P$7)</f>
        <v>0.11994819742635801</v>
      </c>
      <c r="Q82" s="281">
        <f>IF(Q$7=0,0,Q$7/TEL_fec!Q$7)</f>
        <v>0.119948197426358</v>
      </c>
    </row>
    <row r="83" spans="1:17" x14ac:dyDescent="0.25">
      <c r="A83" s="76" t="s">
        <v>81</v>
      </c>
      <c r="B83" s="281">
        <f>IF(B$8=0,0,B$8/TEL_fec!B$8)</f>
        <v>0.58521410053884793</v>
      </c>
      <c r="C83" s="281">
        <f>IF(C$8=0,0,C$8/TEL_fec!C$8)</f>
        <v>0.58521410053884793</v>
      </c>
      <c r="D83" s="281">
        <f>IF(D$8=0,0,D$8/TEL_fec!D$8)</f>
        <v>0.58521410053884793</v>
      </c>
      <c r="E83" s="281">
        <f>IF(E$8=0,0,E$8/TEL_fec!E$8)</f>
        <v>0.58521410053884793</v>
      </c>
      <c r="F83" s="281">
        <f>IF(F$8=0,0,F$8/TEL_fec!F$8)</f>
        <v>0.58521410053884804</v>
      </c>
      <c r="G83" s="281">
        <f>IF(G$8=0,0,G$8/TEL_fec!G$8)</f>
        <v>0.58521410053884804</v>
      </c>
      <c r="H83" s="281">
        <f>IF(H$8=0,0,H$8/TEL_fec!H$8)</f>
        <v>0.58521410053884804</v>
      </c>
      <c r="I83" s="281">
        <f>IF(I$8=0,0,I$8/TEL_fec!I$8)</f>
        <v>0.58521410053884793</v>
      </c>
      <c r="J83" s="281">
        <f>IF(J$8=0,0,J$8/TEL_fec!J$8)</f>
        <v>0.58521410053884793</v>
      </c>
      <c r="K83" s="281">
        <f>IF(K$8=0,0,K$8/TEL_fec!K$8)</f>
        <v>0.58521410053884793</v>
      </c>
      <c r="L83" s="281">
        <f>IF(L$8=0,0,L$8/TEL_fec!L$8)</f>
        <v>0.60265740277125568</v>
      </c>
      <c r="M83" s="281">
        <f>IF(M$8=0,0,M$8/TEL_fec!M$8)</f>
        <v>0.64682736565086318</v>
      </c>
      <c r="N83" s="281">
        <f>IF(N$8=0,0,N$8/TEL_fec!N$8)</f>
        <v>0.64682736565086318</v>
      </c>
      <c r="O83" s="281">
        <f>IF(O$8=0,0,O$8/TEL_fec!O$8)</f>
        <v>0.6468273656508633</v>
      </c>
      <c r="P83" s="281">
        <f>IF(P$8=0,0,P$8/TEL_fec!P$8)</f>
        <v>0.64682736565086318</v>
      </c>
      <c r="Q83" s="281">
        <f>IF(Q$8=0,0,Q$8/TEL_fec!Q$8)</f>
        <v>0.64682736565086307</v>
      </c>
    </row>
    <row r="84" spans="1:17" x14ac:dyDescent="0.25">
      <c r="A84" s="76" t="s">
        <v>80</v>
      </c>
      <c r="B84" s="281">
        <f>IF(B$9=0,0,B$9/TEL_fec!B$9)</f>
        <v>0.41144720105576987</v>
      </c>
      <c r="C84" s="281">
        <f>IF(C$9=0,0,C$9/TEL_fec!C$9)</f>
        <v>0.41144720105576987</v>
      </c>
      <c r="D84" s="281">
        <f>IF(D$9=0,0,D$9/TEL_fec!D$9)</f>
        <v>0.41144720105576993</v>
      </c>
      <c r="E84" s="281">
        <f>IF(E$9=0,0,E$9/TEL_fec!E$9)</f>
        <v>0.41144720105576993</v>
      </c>
      <c r="F84" s="281">
        <f>IF(F$9=0,0,F$9/TEL_fec!F$9)</f>
        <v>0.41144720105576987</v>
      </c>
      <c r="G84" s="281">
        <f>IF(G$9=0,0,G$9/TEL_fec!G$9)</f>
        <v>0.41144720105576993</v>
      </c>
      <c r="H84" s="281">
        <f>IF(H$9=0,0,H$9/TEL_fec!H$9)</f>
        <v>0.41144720105576987</v>
      </c>
      <c r="I84" s="281">
        <f>IF(I$9=0,0,I$9/TEL_fec!I$9)</f>
        <v>0.41144720105576987</v>
      </c>
      <c r="J84" s="281">
        <f>IF(J$9=0,0,J$9/TEL_fec!J$9)</f>
        <v>0.41144720105576987</v>
      </c>
      <c r="K84" s="281">
        <f>IF(K$9=0,0,K$9/TEL_fec!K$9)</f>
        <v>0.41144720105576987</v>
      </c>
      <c r="L84" s="281">
        <f>IF(L$9=0,0,L$9/TEL_fec!L$9)</f>
        <v>0.42371108511817657</v>
      </c>
      <c r="M84" s="281">
        <f>IF(M$9=0,0,M$9/TEL_fec!M$9)</f>
        <v>0.45476571551894451</v>
      </c>
      <c r="N84" s="281">
        <f>IF(N$9=0,0,N$9/TEL_fec!N$9)</f>
        <v>0.4547657155189444</v>
      </c>
      <c r="O84" s="281">
        <f>IF(O$9=0,0,O$9/TEL_fec!O$9)</f>
        <v>0.4547657155189444</v>
      </c>
      <c r="P84" s="281">
        <f>IF(P$9=0,0,P$9/TEL_fec!P$9)</f>
        <v>0.45476571551894446</v>
      </c>
      <c r="Q84" s="281">
        <f>IF(Q$9=0,0,Q$9/TEL_fec!Q$9)</f>
        <v>0.45476571551894451</v>
      </c>
    </row>
    <row r="85" spans="1:17" x14ac:dyDescent="0.25">
      <c r="A85" s="129" t="s">
        <v>79</v>
      </c>
      <c r="B85" s="280">
        <f>IF(B$10=0,0,B$10/TEL_fec!B$10)</f>
        <v>0.68549367599829936</v>
      </c>
      <c r="C85" s="280">
        <f>IF(C$10=0,0,C$10/TEL_fec!C$10)</f>
        <v>0.68549367599829936</v>
      </c>
      <c r="D85" s="280">
        <f>IF(D$10=0,0,D$10/TEL_fec!D$10)</f>
        <v>0.68549367599829947</v>
      </c>
      <c r="E85" s="280">
        <f>IF(E$10=0,0,E$10/TEL_fec!E$10)</f>
        <v>0.68549367599829936</v>
      </c>
      <c r="F85" s="280">
        <f>IF(F$10=0,0,F$10/TEL_fec!F$10)</f>
        <v>0.68549367599829936</v>
      </c>
      <c r="G85" s="280">
        <f>IF(G$10=0,0,G$10/TEL_fec!G$10)</f>
        <v>0.68549367599829936</v>
      </c>
      <c r="H85" s="280">
        <f>IF(H$10=0,0,H$10/TEL_fec!H$10)</f>
        <v>0.68549367599829936</v>
      </c>
      <c r="I85" s="280">
        <f>IF(I$10=0,0,I$10/TEL_fec!I$10)</f>
        <v>0.68549367599829958</v>
      </c>
      <c r="J85" s="280">
        <f>IF(J$10=0,0,J$10/TEL_fec!J$10)</f>
        <v>0.68549367599829936</v>
      </c>
      <c r="K85" s="280">
        <f>IF(K$10=0,0,K$10/TEL_fec!K$10)</f>
        <v>0.68549367599829936</v>
      </c>
      <c r="L85" s="280">
        <f>IF(L$10=0,0,L$10/TEL_fec!L$10)</f>
        <v>0.70592598164136666</v>
      </c>
      <c r="M85" s="280">
        <f>IF(M$10=0,0,M$10/TEL_fec!M$10)</f>
        <v>0.75766470460646818</v>
      </c>
      <c r="N85" s="280">
        <f>IF(N$10=0,0,N$10/TEL_fec!N$10)</f>
        <v>0.7576647046064684</v>
      </c>
      <c r="O85" s="280">
        <f>IF(O$10=0,0,O$10/TEL_fec!O$10)</f>
        <v>0.75766470460646829</v>
      </c>
      <c r="P85" s="280">
        <f>IF(P$10=0,0,P$10/TEL_fec!P$10)</f>
        <v>0.7576647046064684</v>
      </c>
      <c r="Q85" s="280">
        <f>IF(Q$10=0,0,Q$10/TEL_fec!Q$10)</f>
        <v>0.75766470460646851</v>
      </c>
    </row>
    <row r="86" spans="1:17" x14ac:dyDescent="0.25">
      <c r="A86" s="127" t="s">
        <v>306</v>
      </c>
      <c r="B86" s="305">
        <f>IF(B$15=0,0,B$15/TEL_fec!B$15)</f>
        <v>0.47201099080855119</v>
      </c>
      <c r="C86" s="305">
        <f>IF(C$15=0,0,C$15/TEL_fec!C$15)</f>
        <v>0.47155460470064914</v>
      </c>
      <c r="D86" s="305">
        <f>IF(D$15=0,0,D$15/TEL_fec!D$15)</f>
        <v>0.47417557977761787</v>
      </c>
      <c r="E86" s="305">
        <f>IF(E$15=0,0,E$15/TEL_fec!E$15)</f>
        <v>0.47147874167124215</v>
      </c>
      <c r="F86" s="305">
        <f>IF(F$15=0,0,F$15/TEL_fec!F$15)</f>
        <v>0.46524900657971507</v>
      </c>
      <c r="G86" s="305">
        <f>IF(G$15=0,0,G$15/TEL_fec!G$15)</f>
        <v>0.47510540391194023</v>
      </c>
      <c r="H86" s="305">
        <f>IF(H$15=0,0,H$15/TEL_fec!H$15)</f>
        <v>0.46575613506557767</v>
      </c>
      <c r="I86" s="305">
        <f>IF(I$15=0,0,I$15/TEL_fec!I$15)</f>
        <v>0.47057082343414192</v>
      </c>
      <c r="J86" s="305">
        <f>IF(J$15=0,0,J$15/TEL_fec!J$15)</f>
        <v>0.4694964904513263</v>
      </c>
      <c r="K86" s="305">
        <f>IF(K$15=0,0,K$15/TEL_fec!K$15)</f>
        <v>0.47869212055655669</v>
      </c>
      <c r="L86" s="305">
        <f>IF(L$15=0,0,L$15/TEL_fec!L$15)</f>
        <v>0.49284538390546534</v>
      </c>
      <c r="M86" s="305">
        <f>IF(M$15=0,0,M$15/TEL_fec!M$15)</f>
        <v>0.52831151945029609</v>
      </c>
      <c r="N86" s="305">
        <f>IF(N$15=0,0,N$15/TEL_fec!N$15)</f>
        <v>0.52676996196730153</v>
      </c>
      <c r="O86" s="305">
        <f>IF(O$15=0,0,O$15/TEL_fec!O$15)</f>
        <v>0.52664746420616815</v>
      </c>
      <c r="P86" s="305">
        <f>IF(P$15=0,0,P$15/TEL_fec!P$15)</f>
        <v>0.52692870015781901</v>
      </c>
      <c r="Q86" s="305">
        <f>IF(Q$15=0,0,Q$15/TEL_fec!Q$15)</f>
        <v>0.52744822619127518</v>
      </c>
    </row>
    <row r="87" spans="1:17" x14ac:dyDescent="0.25">
      <c r="A87" s="127" t="s">
        <v>305</v>
      </c>
      <c r="B87" s="305">
        <f>IF(B$26=0,0,B$26/TEL_fec!B$26)</f>
        <v>0.41754818417679518</v>
      </c>
      <c r="C87" s="305">
        <f>IF(C$26=0,0,C$26/TEL_fec!C$26)</f>
        <v>0.41714445800442046</v>
      </c>
      <c r="D87" s="305">
        <f>IF(D$26=0,0,D$26/TEL_fec!D$26)</f>
        <v>0.41946301288020033</v>
      </c>
      <c r="E87" s="305">
        <f>IF(E$26=0,0,E$26/TEL_fec!E$26)</f>
        <v>0.41707734840148331</v>
      </c>
      <c r="F87" s="305">
        <f>IF(F$26=0,0,F$26/TEL_fec!F$26)</f>
        <v>0.41156642889744016</v>
      </c>
      <c r="G87" s="305">
        <f>IF(G$26=0,0,G$26/TEL_fec!G$26)</f>
        <v>0.42028554961440856</v>
      </c>
      <c r="H87" s="305">
        <f>IF(H$26=0,0,H$26/TEL_fec!H$26)</f>
        <v>0.41201504255801091</v>
      </c>
      <c r="I87" s="305">
        <f>IF(I$26=0,0,I$26/TEL_fec!I$26)</f>
        <v>0.41627418996097176</v>
      </c>
      <c r="J87" s="305">
        <f>IF(J$26=0,0,J$26/TEL_fec!J$26)</f>
        <v>0.41532381847617328</v>
      </c>
      <c r="K87" s="305">
        <f>IF(K$26=0,0,K$26/TEL_fec!K$26)</f>
        <v>0.42345841433849252</v>
      </c>
      <c r="L87" s="305">
        <f>IF(L$26=0,0,L$26/TEL_fec!L$26)</f>
        <v>0.43597860883944989</v>
      </c>
      <c r="M87" s="305">
        <f>IF(M$26=0,0,M$26/TEL_fec!M$26)</f>
        <v>0.46735249797526179</v>
      </c>
      <c r="N87" s="305">
        <f>IF(N$26=0,0,N$26/TEL_fec!N$26)</f>
        <v>0.46598881250953594</v>
      </c>
      <c r="O87" s="305">
        <f>IF(O$26=0,0,O$26/TEL_fec!O$26)</f>
        <v>0.46588044910545634</v>
      </c>
      <c r="P87" s="305">
        <f>IF(P$26=0,0,P$26/TEL_fec!P$26)</f>
        <v>0.46612923475499363</v>
      </c>
      <c r="Q87" s="305">
        <f>IF(Q$26=0,0,Q$26/TEL_fec!Q$26)</f>
        <v>0.46658881547689718</v>
      </c>
    </row>
    <row r="88" spans="1:17" x14ac:dyDescent="0.25">
      <c r="A88" s="127" t="s">
        <v>304</v>
      </c>
      <c r="B88" s="305">
        <f>IF(B$37=0,0,B$37/TEL_fec!B$37)</f>
        <v>0.51324673012575162</v>
      </c>
      <c r="C88" s="305">
        <f>IF(C$37=0,0,C$37/TEL_fec!C$37)</f>
        <v>0.51324673012575162</v>
      </c>
      <c r="D88" s="305">
        <f>IF(D$37=0,0,D$37/TEL_fec!D$37)</f>
        <v>0.51324673012575173</v>
      </c>
      <c r="E88" s="305">
        <f>IF(E$37=0,0,E$37/TEL_fec!E$37)</f>
        <v>0.51324673012575173</v>
      </c>
      <c r="F88" s="305">
        <f>IF(F$37=0,0,F$37/TEL_fec!F$37)</f>
        <v>0.51324673012575173</v>
      </c>
      <c r="G88" s="305">
        <f>IF(G$37=0,0,G$37/TEL_fec!G$37)</f>
        <v>0.51324673012575162</v>
      </c>
      <c r="H88" s="305">
        <f>IF(H$37=0,0,H$37/TEL_fec!H$37)</f>
        <v>0.51324673012575173</v>
      </c>
      <c r="I88" s="305">
        <f>IF(I$37=0,0,I$37/TEL_fec!I$37)</f>
        <v>0.51324673012575162</v>
      </c>
      <c r="J88" s="305">
        <f>IF(J$37=0,0,J$37/TEL_fec!J$37)</f>
        <v>0.51324673012575162</v>
      </c>
      <c r="K88" s="305">
        <f>IF(K$37=0,0,K$37/TEL_fec!K$37)</f>
        <v>0.51324673012575173</v>
      </c>
      <c r="L88" s="305">
        <f>IF(L$37=0,0,L$37/TEL_fec!L$37)</f>
        <v>0.5285449224029628</v>
      </c>
      <c r="M88" s="305">
        <f>IF(M$37=0,0,M$37/TEL_fec!M$37)</f>
        <v>0.56728303379990352</v>
      </c>
      <c r="N88" s="305">
        <f>IF(N$37=0,0,N$37/TEL_fec!N$37)</f>
        <v>0.56728303379990352</v>
      </c>
      <c r="O88" s="305">
        <f>IF(O$37=0,0,O$37/TEL_fec!O$37)</f>
        <v>0.56728303379990364</v>
      </c>
      <c r="P88" s="305">
        <f>IF(P$37=0,0,P$37/TEL_fec!P$37)</f>
        <v>0.56728303379990364</v>
      </c>
      <c r="Q88" s="305">
        <f>IF(Q$37=0,0,Q$37/TEL_fec!Q$37)</f>
        <v>0.56728303379990364</v>
      </c>
    </row>
    <row r="89" spans="1:17" x14ac:dyDescent="0.25">
      <c r="A89" s="127" t="s">
        <v>303</v>
      </c>
      <c r="B89" s="305">
        <f>IF(B$38=0,0,B$38/TEL_fec!B$38)</f>
        <v>0.34993355720672131</v>
      </c>
      <c r="C89" s="305">
        <f>IF(C$38=0,0,C$38/TEL_fec!C$38)</f>
        <v>0.34657619535757755</v>
      </c>
      <c r="D89" s="305">
        <f>IF(D$38=0,0,D$38/TEL_fec!D$38)</f>
        <v>0.3466755830621287</v>
      </c>
      <c r="E89" s="305">
        <f>IF(E$38=0,0,E$38/TEL_fec!E$38)</f>
        <v>0.34553160492543</v>
      </c>
      <c r="F89" s="305">
        <f>IF(F$38=0,0,F$38/TEL_fec!F$38)</f>
        <v>0.34466124942242965</v>
      </c>
      <c r="G89" s="305">
        <f>IF(G$38=0,0,G$38/TEL_fec!G$38)</f>
        <v>0.34938744183961734</v>
      </c>
      <c r="H89" s="305">
        <f>IF(H$38=0,0,H$38/TEL_fec!H$38)</f>
        <v>0.34956158570315454</v>
      </c>
      <c r="I89" s="305">
        <f>IF(I$38=0,0,I$38/TEL_fec!I$38)</f>
        <v>0.35254181297202219</v>
      </c>
      <c r="J89" s="305">
        <f>IF(J$38=0,0,J$38/TEL_fec!J$38)</f>
        <v>0.35065860486698158</v>
      </c>
      <c r="K89" s="305">
        <f>IF(K$38=0,0,K$38/TEL_fec!K$38)</f>
        <v>0.35648560898196091</v>
      </c>
      <c r="L89" s="305">
        <f>IF(L$38=0,0,L$38/TEL_fec!L$38)</f>
        <v>0.35936038184990793</v>
      </c>
      <c r="M89" s="305">
        <f>IF(M$38=0,0,M$38/TEL_fec!M$38)</f>
        <v>0.38490079712554642</v>
      </c>
      <c r="N89" s="305">
        <f>IF(N$38=0,0,N$38/TEL_fec!N$38)</f>
        <v>0.38708406105976817</v>
      </c>
      <c r="O89" s="305">
        <f>IF(O$38=0,0,O$38/TEL_fec!O$38)</f>
        <v>0.39241637867946161</v>
      </c>
      <c r="P89" s="305">
        <f>IF(P$38=0,0,P$38/TEL_fec!P$38)</f>
        <v>0.38752817251314564</v>
      </c>
      <c r="Q89" s="305">
        <f>IF(Q$38=0,0,Q$38/TEL_fec!Q$38)</f>
        <v>0.39417475924505591</v>
      </c>
    </row>
    <row r="90" spans="1:17" x14ac:dyDescent="0.25">
      <c r="A90" s="72" t="s">
        <v>302</v>
      </c>
      <c r="B90" s="279">
        <f>IF(B$58=0,0,B$58/TEL_fec!B$58)</f>
        <v>0.40557624739431108</v>
      </c>
      <c r="C90" s="279">
        <f>IF(C$58=0,0,C$58/TEL_fec!C$58)</f>
        <v>0.40557624739431108</v>
      </c>
      <c r="D90" s="279">
        <f>IF(D$58=0,0,D$58/TEL_fec!D$58)</f>
        <v>0.40557624739431103</v>
      </c>
      <c r="E90" s="279">
        <f>IF(E$58=0,0,E$58/TEL_fec!E$58)</f>
        <v>0.40557624739431108</v>
      </c>
      <c r="F90" s="279">
        <f>IF(F$58=0,0,F$58/TEL_fec!F$58)</f>
        <v>0.40557624739431108</v>
      </c>
      <c r="G90" s="279">
        <f>IF(G$58=0,0,G$58/TEL_fec!G$58)</f>
        <v>0.40557624739431097</v>
      </c>
      <c r="H90" s="279">
        <f>IF(H$58=0,0,H$58/TEL_fec!H$58)</f>
        <v>0.40557624739431108</v>
      </c>
      <c r="I90" s="279">
        <f>IF(I$58=0,0,I$58/TEL_fec!I$58)</f>
        <v>0.40557624739431103</v>
      </c>
      <c r="J90" s="279">
        <f>IF(J$58=0,0,J$58/TEL_fec!J$58)</f>
        <v>0.40557624739431114</v>
      </c>
      <c r="K90" s="279">
        <f>IF(K$58=0,0,K$58/TEL_fec!K$58)</f>
        <v>0.40557624739431108</v>
      </c>
      <c r="L90" s="279">
        <f>IF(L$58=0,0,L$58/TEL_fec!L$58)</f>
        <v>0.41766513769116248</v>
      </c>
      <c r="M90" s="279">
        <f>IF(M$58=0,0,M$58/TEL_fec!M$58)</f>
        <v>0.4482766485480647</v>
      </c>
      <c r="N90" s="279">
        <f>IF(N$58=0,0,N$58/TEL_fec!N$58)</f>
        <v>0.4482766485480647</v>
      </c>
      <c r="O90" s="279">
        <f>IF(O$58=0,0,O$58/TEL_fec!O$58)</f>
        <v>0.44827664854806476</v>
      </c>
      <c r="P90" s="279">
        <f>IF(P$58=0,0,P$58/TEL_fec!P$58)</f>
        <v>0.44827664854806476</v>
      </c>
      <c r="Q90" s="279">
        <f>IF(Q$58=0,0,Q$58/TEL_fec!Q$58)</f>
        <v>0.4482766485480647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7">
    <tabColor theme="6" tint="-0.249977111117893"/>
    <pageSetUpPr fitToPage="1"/>
  </sheetPr>
  <dimension ref="A1:Q90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17" width="9.7109375" style="14" customWidth="1"/>
    <col min="18" max="16384" width="9.140625" style="13"/>
  </cols>
  <sheetData>
    <row r="1" spans="1:17" ht="12.75" x14ac:dyDescent="0.25">
      <c r="A1" s="12" t="s">
        <v>390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3" spans="1:17" ht="12.75" x14ac:dyDescent="0.25">
      <c r="A3" s="80" t="s">
        <v>135</v>
      </c>
      <c r="B3" s="197"/>
      <c r="C3" s="197"/>
      <c r="D3" s="197"/>
      <c r="E3" s="197"/>
      <c r="F3" s="197"/>
      <c r="G3" s="197"/>
      <c r="H3" s="197"/>
      <c r="I3" s="197"/>
      <c r="J3" s="197"/>
      <c r="K3" s="197"/>
      <c r="L3" s="197"/>
      <c r="M3" s="197"/>
      <c r="N3" s="197"/>
      <c r="O3" s="197"/>
      <c r="P3" s="197"/>
      <c r="Q3" s="197"/>
    </row>
    <row r="5" spans="1:17" ht="12.75" x14ac:dyDescent="0.25">
      <c r="A5" s="97" t="s">
        <v>5</v>
      </c>
      <c r="B5" s="96">
        <v>142.62098360710607</v>
      </c>
      <c r="C5" s="96">
        <v>111.99022812486001</v>
      </c>
      <c r="D5" s="96">
        <v>121.06635177031201</v>
      </c>
      <c r="E5" s="96">
        <v>122.54079627604801</v>
      </c>
      <c r="F5" s="96">
        <v>152.65502725744798</v>
      </c>
      <c r="G5" s="96">
        <v>96.41398925224216</v>
      </c>
      <c r="H5" s="96">
        <v>75.804308701344013</v>
      </c>
      <c r="I5" s="96">
        <v>60.639545265407989</v>
      </c>
      <c r="J5" s="96">
        <v>56.660056342128016</v>
      </c>
      <c r="K5" s="96">
        <v>39.452119056900003</v>
      </c>
      <c r="L5" s="96">
        <v>63.617463427181576</v>
      </c>
      <c r="M5" s="96">
        <v>78.372681605547683</v>
      </c>
      <c r="N5" s="96">
        <v>53.801419090348659</v>
      </c>
      <c r="O5" s="96">
        <v>38.372638625189467</v>
      </c>
      <c r="P5" s="96">
        <v>57.370738438387832</v>
      </c>
      <c r="Q5" s="96">
        <v>36.518725919533608</v>
      </c>
    </row>
    <row r="6" spans="1:17" x14ac:dyDescent="0.25">
      <c r="A6" s="132" t="s">
        <v>83</v>
      </c>
      <c r="B6" s="160">
        <v>0</v>
      </c>
      <c r="C6" s="160">
        <v>0</v>
      </c>
      <c r="D6" s="160">
        <v>0</v>
      </c>
      <c r="E6" s="160">
        <v>0</v>
      </c>
      <c r="F6" s="160">
        <v>0</v>
      </c>
      <c r="G6" s="160">
        <v>0</v>
      </c>
      <c r="H6" s="160">
        <v>0</v>
      </c>
      <c r="I6" s="160">
        <v>0</v>
      </c>
      <c r="J6" s="160">
        <v>0</v>
      </c>
      <c r="K6" s="160">
        <v>0</v>
      </c>
      <c r="L6" s="160">
        <v>0</v>
      </c>
      <c r="M6" s="160">
        <v>0</v>
      </c>
      <c r="N6" s="160">
        <v>0</v>
      </c>
      <c r="O6" s="160">
        <v>0</v>
      </c>
      <c r="P6" s="160">
        <v>0</v>
      </c>
      <c r="Q6" s="160">
        <v>0</v>
      </c>
    </row>
    <row r="7" spans="1:17" x14ac:dyDescent="0.25">
      <c r="A7" s="76" t="s">
        <v>82</v>
      </c>
      <c r="B7" s="159">
        <v>0</v>
      </c>
      <c r="C7" s="159">
        <v>0</v>
      </c>
      <c r="D7" s="159">
        <v>0</v>
      </c>
      <c r="E7" s="159">
        <v>0</v>
      </c>
      <c r="F7" s="159">
        <v>0</v>
      </c>
      <c r="G7" s="159">
        <v>0</v>
      </c>
      <c r="H7" s="159">
        <v>0</v>
      </c>
      <c r="I7" s="159">
        <v>0</v>
      </c>
      <c r="J7" s="159">
        <v>0</v>
      </c>
      <c r="K7" s="159">
        <v>0</v>
      </c>
      <c r="L7" s="159">
        <v>0</v>
      </c>
      <c r="M7" s="159">
        <v>0</v>
      </c>
      <c r="N7" s="159">
        <v>0</v>
      </c>
      <c r="O7" s="159">
        <v>0</v>
      </c>
      <c r="P7" s="159">
        <v>0</v>
      </c>
      <c r="Q7" s="159">
        <v>0</v>
      </c>
    </row>
    <row r="8" spans="1:17" x14ac:dyDescent="0.25">
      <c r="A8" s="76" t="s">
        <v>81</v>
      </c>
      <c r="B8" s="159">
        <v>0</v>
      </c>
      <c r="C8" s="159">
        <v>0</v>
      </c>
      <c r="D8" s="159">
        <v>0</v>
      </c>
      <c r="E8" s="159">
        <v>0</v>
      </c>
      <c r="F8" s="159">
        <v>0</v>
      </c>
      <c r="G8" s="159">
        <v>0</v>
      </c>
      <c r="H8" s="159">
        <v>0</v>
      </c>
      <c r="I8" s="159">
        <v>0</v>
      </c>
      <c r="J8" s="159">
        <v>0</v>
      </c>
      <c r="K8" s="159">
        <v>0</v>
      </c>
      <c r="L8" s="159">
        <v>0</v>
      </c>
      <c r="M8" s="159">
        <v>0</v>
      </c>
      <c r="N8" s="159">
        <v>0</v>
      </c>
      <c r="O8" s="159">
        <v>0</v>
      </c>
      <c r="P8" s="159">
        <v>0</v>
      </c>
      <c r="Q8" s="159">
        <v>0</v>
      </c>
    </row>
    <row r="9" spans="1:17" x14ac:dyDescent="0.25">
      <c r="A9" s="76" t="s">
        <v>80</v>
      </c>
      <c r="B9" s="159">
        <v>0</v>
      </c>
      <c r="C9" s="159">
        <v>0</v>
      </c>
      <c r="D9" s="159">
        <v>0</v>
      </c>
      <c r="E9" s="159">
        <v>0</v>
      </c>
      <c r="F9" s="159">
        <v>0</v>
      </c>
      <c r="G9" s="159">
        <v>0</v>
      </c>
      <c r="H9" s="159">
        <v>0</v>
      </c>
      <c r="I9" s="159">
        <v>0</v>
      </c>
      <c r="J9" s="159">
        <v>0</v>
      </c>
      <c r="K9" s="159">
        <v>0</v>
      </c>
      <c r="L9" s="159">
        <v>0</v>
      </c>
      <c r="M9" s="159">
        <v>0</v>
      </c>
      <c r="N9" s="159">
        <v>0</v>
      </c>
      <c r="O9" s="159">
        <v>0</v>
      </c>
      <c r="P9" s="159">
        <v>0</v>
      </c>
      <c r="Q9" s="159">
        <v>0</v>
      </c>
    </row>
    <row r="10" spans="1:17" x14ac:dyDescent="0.25">
      <c r="A10" s="129" t="s">
        <v>79</v>
      </c>
      <c r="B10" s="158">
        <v>4.1616962472947039</v>
      </c>
      <c r="C10" s="158">
        <v>2.8988136655095778</v>
      </c>
      <c r="D10" s="158">
        <v>3.2417150878625516</v>
      </c>
      <c r="E10" s="158">
        <v>3.2933548250127442</v>
      </c>
      <c r="F10" s="158">
        <v>3.743587258569486</v>
      </c>
      <c r="G10" s="158">
        <v>3.0949202052597919</v>
      </c>
      <c r="H10" s="158">
        <v>2.2659303857296975</v>
      </c>
      <c r="I10" s="158">
        <v>2.0124724110033569</v>
      </c>
      <c r="J10" s="158">
        <v>1.8436547765834979</v>
      </c>
      <c r="K10" s="158">
        <v>1.4634980743515908</v>
      </c>
      <c r="L10" s="158">
        <v>1.9586989773986403</v>
      </c>
      <c r="M10" s="158">
        <v>2.313870656867572</v>
      </c>
      <c r="N10" s="158">
        <v>1.6404844434394867</v>
      </c>
      <c r="O10" s="158">
        <v>1.3311992781565223</v>
      </c>
      <c r="P10" s="158">
        <v>1.7581042815945007</v>
      </c>
      <c r="Q10" s="158">
        <v>1.3132398881210912</v>
      </c>
    </row>
    <row r="11" spans="1:17" x14ac:dyDescent="0.25">
      <c r="A11" s="92" t="s">
        <v>125</v>
      </c>
      <c r="B11" s="91">
        <v>0</v>
      </c>
      <c r="C11" s="91">
        <v>0</v>
      </c>
      <c r="D11" s="91">
        <v>0</v>
      </c>
      <c r="E11" s="91">
        <v>0</v>
      </c>
      <c r="F11" s="91">
        <v>0</v>
      </c>
      <c r="G11" s="91">
        <v>0</v>
      </c>
      <c r="H11" s="91">
        <v>0</v>
      </c>
      <c r="I11" s="91">
        <v>0</v>
      </c>
      <c r="J11" s="91">
        <v>0</v>
      </c>
      <c r="K11" s="91">
        <v>0</v>
      </c>
      <c r="L11" s="91">
        <v>0</v>
      </c>
      <c r="M11" s="91">
        <v>0</v>
      </c>
      <c r="N11" s="91">
        <v>0</v>
      </c>
      <c r="O11" s="91">
        <v>0</v>
      </c>
      <c r="P11" s="91">
        <v>0</v>
      </c>
      <c r="Q11" s="91">
        <v>0</v>
      </c>
    </row>
    <row r="12" spans="1:17" x14ac:dyDescent="0.25">
      <c r="A12" s="92" t="s">
        <v>26</v>
      </c>
      <c r="B12" s="91">
        <v>4.1616962472947039</v>
      </c>
      <c r="C12" s="91">
        <v>2.8988136655095778</v>
      </c>
      <c r="D12" s="91">
        <v>3.2417150878625516</v>
      </c>
      <c r="E12" s="91">
        <v>3.2933548250127442</v>
      </c>
      <c r="F12" s="91">
        <v>3.743587258569486</v>
      </c>
      <c r="G12" s="91">
        <v>3.0949202052597919</v>
      </c>
      <c r="H12" s="91">
        <v>2.2659303857296975</v>
      </c>
      <c r="I12" s="91">
        <v>2.0124724110033569</v>
      </c>
      <c r="J12" s="91">
        <v>1.8436547765834979</v>
      </c>
      <c r="K12" s="91">
        <v>1.4634980743515908</v>
      </c>
      <c r="L12" s="91">
        <v>1.9586989773986403</v>
      </c>
      <c r="M12" s="91">
        <v>2.313870656867572</v>
      </c>
      <c r="N12" s="91">
        <v>1.6404844434394867</v>
      </c>
      <c r="O12" s="91">
        <v>1.3311992781565223</v>
      </c>
      <c r="P12" s="91">
        <v>1.7581042815945007</v>
      </c>
      <c r="Q12" s="91">
        <v>1.3132398881210912</v>
      </c>
    </row>
    <row r="13" spans="1:17" x14ac:dyDescent="0.25">
      <c r="A13" s="92" t="s">
        <v>126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2" t="s">
        <v>21</v>
      </c>
      <c r="B14" s="157">
        <v>0</v>
      </c>
      <c r="C14" s="157">
        <v>0</v>
      </c>
      <c r="D14" s="157">
        <v>0</v>
      </c>
      <c r="E14" s="157">
        <v>0</v>
      </c>
      <c r="F14" s="157">
        <v>0</v>
      </c>
      <c r="G14" s="157">
        <v>0</v>
      </c>
      <c r="H14" s="157">
        <v>0</v>
      </c>
      <c r="I14" s="157">
        <v>0</v>
      </c>
      <c r="J14" s="157">
        <v>0</v>
      </c>
      <c r="K14" s="157">
        <v>0</v>
      </c>
      <c r="L14" s="157">
        <v>0</v>
      </c>
      <c r="M14" s="157">
        <v>0</v>
      </c>
      <c r="N14" s="157">
        <v>0</v>
      </c>
      <c r="O14" s="157">
        <v>0</v>
      </c>
      <c r="P14" s="157">
        <v>0</v>
      </c>
      <c r="Q14" s="157">
        <v>0</v>
      </c>
    </row>
    <row r="15" spans="1:17" x14ac:dyDescent="0.25">
      <c r="A15" s="156" t="s">
        <v>306</v>
      </c>
      <c r="B15" s="206">
        <v>14.336632461013618</v>
      </c>
      <c r="C15" s="206">
        <v>10.312026708256651</v>
      </c>
      <c r="D15" s="206">
        <v>10.672953147086503</v>
      </c>
      <c r="E15" s="206">
        <v>10.175765382636508</v>
      </c>
      <c r="F15" s="206">
        <v>13.677184982647701</v>
      </c>
      <c r="G15" s="206">
        <v>8.585899762993245</v>
      </c>
      <c r="H15" s="206">
        <v>7.7351960918622416</v>
      </c>
      <c r="I15" s="206">
        <v>6.3581427119183216</v>
      </c>
      <c r="J15" s="206">
        <v>5.601866564501214</v>
      </c>
      <c r="K15" s="206">
        <v>4.2342786787215934</v>
      </c>
      <c r="L15" s="206">
        <v>5.536388027227388</v>
      </c>
      <c r="M15" s="206">
        <v>6.7946654488060174</v>
      </c>
      <c r="N15" s="206">
        <v>5.1426616349229963</v>
      </c>
      <c r="O15" s="206">
        <v>4.1242340849026329</v>
      </c>
      <c r="P15" s="206">
        <v>5.5651873717440328</v>
      </c>
      <c r="Q15" s="206">
        <v>4.0351307488159671</v>
      </c>
    </row>
    <row r="16" spans="1:17" x14ac:dyDescent="0.25">
      <c r="A16" s="88" t="s">
        <v>33</v>
      </c>
      <c r="B16" s="87">
        <v>1.2944924393874413</v>
      </c>
      <c r="C16" s="87">
        <v>0.79732060400811344</v>
      </c>
      <c r="D16" s="87">
        <v>0.59157647582896544</v>
      </c>
      <c r="E16" s="87">
        <v>0.59155955877906707</v>
      </c>
      <c r="F16" s="87">
        <v>0.59150848151756596</v>
      </c>
      <c r="G16" s="87">
        <v>0.59570833799612799</v>
      </c>
      <c r="H16" s="87">
        <v>0.20504836864259629</v>
      </c>
      <c r="I16" s="87">
        <v>0</v>
      </c>
      <c r="J16" s="87">
        <v>0.2065374087334686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  <c r="P16" s="87">
        <v>0</v>
      </c>
      <c r="Q16" s="87">
        <v>0</v>
      </c>
    </row>
    <row r="17" spans="1:17" x14ac:dyDescent="0.25">
      <c r="A17" s="88" t="s">
        <v>31</v>
      </c>
      <c r="B17" s="87">
        <v>0</v>
      </c>
      <c r="C17" s="87">
        <v>0</v>
      </c>
      <c r="D17" s="87">
        <v>0</v>
      </c>
      <c r="E17" s="87">
        <v>0</v>
      </c>
      <c r="F17" s="87">
        <v>0</v>
      </c>
      <c r="G17" s="87">
        <v>0</v>
      </c>
      <c r="H17" s="87">
        <v>0</v>
      </c>
      <c r="I17" s="87">
        <v>0</v>
      </c>
      <c r="J17" s="87">
        <v>0</v>
      </c>
      <c r="K17" s="87">
        <v>0</v>
      </c>
      <c r="L17" s="87">
        <v>0</v>
      </c>
      <c r="M17" s="87">
        <v>0</v>
      </c>
      <c r="N17" s="87">
        <v>0</v>
      </c>
      <c r="O17" s="87">
        <v>0</v>
      </c>
      <c r="P17" s="87">
        <v>0</v>
      </c>
      <c r="Q17" s="87">
        <v>0</v>
      </c>
    </row>
    <row r="18" spans="1:17" x14ac:dyDescent="0.25">
      <c r="A18" s="88" t="s">
        <v>30</v>
      </c>
      <c r="B18" s="87">
        <v>0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0</v>
      </c>
      <c r="I18" s="87">
        <v>0</v>
      </c>
      <c r="J18" s="87">
        <v>0</v>
      </c>
      <c r="K18" s="87">
        <v>0</v>
      </c>
      <c r="L18" s="87">
        <v>0</v>
      </c>
      <c r="M18" s="87">
        <v>0</v>
      </c>
      <c r="N18" s="87">
        <v>0</v>
      </c>
      <c r="O18" s="87">
        <v>0</v>
      </c>
      <c r="P18" s="87">
        <v>0</v>
      </c>
      <c r="Q18" s="87">
        <v>0</v>
      </c>
    </row>
    <row r="19" spans="1:17" x14ac:dyDescent="0.25">
      <c r="A19" s="88" t="s">
        <v>125</v>
      </c>
      <c r="B19" s="87">
        <v>0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0</v>
      </c>
      <c r="I19" s="87">
        <v>0</v>
      </c>
      <c r="J19" s="87">
        <v>0</v>
      </c>
      <c r="K19" s="87">
        <v>0</v>
      </c>
      <c r="L19" s="87">
        <v>0</v>
      </c>
      <c r="M19" s="87">
        <v>0</v>
      </c>
      <c r="N19" s="87">
        <v>0</v>
      </c>
      <c r="O19" s="87">
        <v>0</v>
      </c>
      <c r="P19" s="87">
        <v>0</v>
      </c>
      <c r="Q19" s="87">
        <v>0</v>
      </c>
    </row>
    <row r="20" spans="1:17" x14ac:dyDescent="0.25">
      <c r="A20" s="88" t="s">
        <v>29</v>
      </c>
      <c r="B20" s="87">
        <v>0</v>
      </c>
      <c r="C20" s="87">
        <v>0</v>
      </c>
      <c r="D20" s="87">
        <v>0</v>
      </c>
      <c r="E20" s="87">
        <v>0.9988884085290064</v>
      </c>
      <c r="F20" s="87">
        <v>2.0007216066596349</v>
      </c>
      <c r="G20" s="87">
        <v>0.50239294933599266</v>
      </c>
      <c r="H20" s="87">
        <v>1.5217147680856797</v>
      </c>
      <c r="I20" s="87">
        <v>0.99835203613728196</v>
      </c>
      <c r="J20" s="87">
        <v>1.0025378442138746</v>
      </c>
      <c r="K20" s="87">
        <v>0</v>
      </c>
      <c r="L20" s="87">
        <v>0</v>
      </c>
      <c r="M20" s="87">
        <v>0</v>
      </c>
      <c r="N20" s="87">
        <v>0</v>
      </c>
      <c r="O20" s="87">
        <v>0</v>
      </c>
      <c r="P20" s="87">
        <v>0</v>
      </c>
      <c r="Q20" s="87">
        <v>0</v>
      </c>
    </row>
    <row r="21" spans="1:17" x14ac:dyDescent="0.25">
      <c r="A21" s="88" t="s">
        <v>28</v>
      </c>
      <c r="B21" s="87">
        <v>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0</v>
      </c>
      <c r="I21" s="87">
        <v>0</v>
      </c>
      <c r="J21" s="87">
        <v>0</v>
      </c>
      <c r="K21" s="87">
        <v>0</v>
      </c>
      <c r="L21" s="87">
        <v>0</v>
      </c>
      <c r="M21" s="87">
        <v>0</v>
      </c>
      <c r="N21" s="87">
        <v>0</v>
      </c>
      <c r="O21" s="87">
        <v>0</v>
      </c>
      <c r="P21" s="87">
        <v>0</v>
      </c>
      <c r="Q21" s="87">
        <v>0</v>
      </c>
    </row>
    <row r="22" spans="1:17" x14ac:dyDescent="0.25">
      <c r="A22" s="88" t="s">
        <v>26</v>
      </c>
      <c r="B22" s="87">
        <v>13.042140021626176</v>
      </c>
      <c r="C22" s="87">
        <v>9.5147061042485372</v>
      </c>
      <c r="D22" s="87">
        <v>10.081376671257537</v>
      </c>
      <c r="E22" s="87">
        <v>8.5853174153284346</v>
      </c>
      <c r="F22" s="87">
        <v>11.084954894470499</v>
      </c>
      <c r="G22" s="87">
        <v>7.4877984756611244</v>
      </c>
      <c r="H22" s="87">
        <v>6.0084329551339657</v>
      </c>
      <c r="I22" s="87">
        <v>5.3597906757810394</v>
      </c>
      <c r="J22" s="87">
        <v>4.3927913115538706</v>
      </c>
      <c r="K22" s="87">
        <v>4.2342786787215934</v>
      </c>
      <c r="L22" s="87">
        <v>5.536388027227388</v>
      </c>
      <c r="M22" s="87">
        <v>6.7946654488060174</v>
      </c>
      <c r="N22" s="87">
        <v>5.1426616349229963</v>
      </c>
      <c r="O22" s="87">
        <v>4.1242340849026329</v>
      </c>
      <c r="P22" s="87">
        <v>5.5651873717440328</v>
      </c>
      <c r="Q22" s="87">
        <v>4.0351307488159671</v>
      </c>
    </row>
    <row r="23" spans="1:17" x14ac:dyDescent="0.25">
      <c r="A23" s="88" t="s">
        <v>25</v>
      </c>
      <c r="B23" s="87">
        <v>0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0</v>
      </c>
      <c r="I23" s="87">
        <v>0</v>
      </c>
      <c r="J23" s="87">
        <v>0</v>
      </c>
      <c r="K23" s="87">
        <v>0</v>
      </c>
      <c r="L23" s="87">
        <v>0</v>
      </c>
      <c r="M23" s="87">
        <v>0</v>
      </c>
      <c r="N23" s="87">
        <v>0</v>
      </c>
      <c r="O23" s="87">
        <v>0</v>
      </c>
      <c r="P23" s="87">
        <v>0</v>
      </c>
      <c r="Q23" s="87">
        <v>0</v>
      </c>
    </row>
    <row r="24" spans="1:17" x14ac:dyDescent="0.25">
      <c r="A24" s="88" t="s">
        <v>86</v>
      </c>
      <c r="B24" s="87">
        <v>0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0</v>
      </c>
      <c r="I24" s="87">
        <v>0</v>
      </c>
      <c r="J24" s="87">
        <v>0</v>
      </c>
      <c r="K24" s="87">
        <v>0</v>
      </c>
      <c r="L24" s="87">
        <v>0</v>
      </c>
      <c r="M24" s="87">
        <v>0</v>
      </c>
      <c r="N24" s="87">
        <v>0</v>
      </c>
      <c r="O24" s="87">
        <v>0</v>
      </c>
      <c r="P24" s="87">
        <v>0</v>
      </c>
      <c r="Q24" s="87">
        <v>0</v>
      </c>
    </row>
    <row r="25" spans="1:17" x14ac:dyDescent="0.25">
      <c r="A25" s="88" t="s">
        <v>22</v>
      </c>
      <c r="B25" s="87">
        <v>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0</v>
      </c>
      <c r="I25" s="87">
        <v>0</v>
      </c>
      <c r="J25" s="87">
        <v>0</v>
      </c>
      <c r="K25" s="87">
        <v>0</v>
      </c>
      <c r="L25" s="87">
        <v>0</v>
      </c>
      <c r="M25" s="87">
        <v>0</v>
      </c>
      <c r="N25" s="87">
        <v>0</v>
      </c>
      <c r="O25" s="87">
        <v>0</v>
      </c>
      <c r="P25" s="87">
        <v>0</v>
      </c>
      <c r="Q25" s="87">
        <v>0</v>
      </c>
    </row>
    <row r="26" spans="1:17" x14ac:dyDescent="0.25">
      <c r="A26" s="156" t="s">
        <v>305</v>
      </c>
      <c r="B26" s="204">
        <v>58.242569372867827</v>
      </c>
      <c r="C26" s="204">
        <v>41.892608502292639</v>
      </c>
      <c r="D26" s="204">
        <v>43.358872160038914</v>
      </c>
      <c r="E26" s="204">
        <v>41.339046866960821</v>
      </c>
      <c r="F26" s="204">
        <v>55.56356399200628</v>
      </c>
      <c r="G26" s="204">
        <v>34.880217787160049</v>
      </c>
      <c r="H26" s="204">
        <v>31.424234123190359</v>
      </c>
      <c r="I26" s="204">
        <v>25.829954767168175</v>
      </c>
      <c r="J26" s="204">
        <v>22.757582918286182</v>
      </c>
      <c r="K26" s="204">
        <v>17.201757132306472</v>
      </c>
      <c r="L26" s="204">
        <v>22.491576360611258</v>
      </c>
      <c r="M26" s="204">
        <v>27.603328385774443</v>
      </c>
      <c r="N26" s="204">
        <v>20.892062891874673</v>
      </c>
      <c r="O26" s="204">
        <v>16.754700969916943</v>
      </c>
      <c r="P26" s="204">
        <v>22.608573697710131</v>
      </c>
      <c r="Q26" s="204">
        <v>16.392718667064869</v>
      </c>
    </row>
    <row r="27" spans="1:17" x14ac:dyDescent="0.25">
      <c r="A27" s="88" t="s">
        <v>33</v>
      </c>
      <c r="B27" s="87">
        <v>5.2588755350114811</v>
      </c>
      <c r="C27" s="87">
        <v>3.2391149537829609</v>
      </c>
      <c r="D27" s="87">
        <v>2.4032794330551721</v>
      </c>
      <c r="E27" s="87">
        <v>2.40321070753996</v>
      </c>
      <c r="F27" s="87">
        <v>2.4030032061651116</v>
      </c>
      <c r="G27" s="87">
        <v>2.4200651231092691</v>
      </c>
      <c r="H27" s="87">
        <v>0.83300899761054759</v>
      </c>
      <c r="I27" s="87">
        <v>0</v>
      </c>
      <c r="J27" s="87">
        <v>0.83905822297971611</v>
      </c>
      <c r="K27" s="87">
        <v>0</v>
      </c>
      <c r="L27" s="87">
        <v>0</v>
      </c>
      <c r="M27" s="87">
        <v>0</v>
      </c>
      <c r="N27" s="87">
        <v>0</v>
      </c>
      <c r="O27" s="87">
        <v>0</v>
      </c>
      <c r="P27" s="87">
        <v>0</v>
      </c>
      <c r="Q27" s="87">
        <v>0</v>
      </c>
    </row>
    <row r="28" spans="1:17" x14ac:dyDescent="0.25">
      <c r="A28" s="88" t="s">
        <v>31</v>
      </c>
      <c r="B28" s="87">
        <v>0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0</v>
      </c>
      <c r="M28" s="87">
        <v>0</v>
      </c>
      <c r="N28" s="87">
        <v>0</v>
      </c>
      <c r="O28" s="87">
        <v>0</v>
      </c>
      <c r="P28" s="87">
        <v>0</v>
      </c>
      <c r="Q28" s="87">
        <v>0</v>
      </c>
    </row>
    <row r="29" spans="1:17" x14ac:dyDescent="0.25">
      <c r="A29" s="88" t="s">
        <v>30</v>
      </c>
      <c r="B29" s="87">
        <v>0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0</v>
      </c>
      <c r="M29" s="87">
        <v>0</v>
      </c>
      <c r="N29" s="87">
        <v>0</v>
      </c>
      <c r="O29" s="87">
        <v>0</v>
      </c>
      <c r="P29" s="87">
        <v>0</v>
      </c>
      <c r="Q29" s="87">
        <v>0</v>
      </c>
    </row>
    <row r="30" spans="1:17" x14ac:dyDescent="0.25">
      <c r="A30" s="88" t="s">
        <v>125</v>
      </c>
      <c r="B30" s="87">
        <v>0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0</v>
      </c>
      <c r="M30" s="87">
        <v>0</v>
      </c>
      <c r="N30" s="87">
        <v>0</v>
      </c>
      <c r="O30" s="87">
        <v>0</v>
      </c>
      <c r="P30" s="87">
        <v>0</v>
      </c>
      <c r="Q30" s="87">
        <v>0</v>
      </c>
    </row>
    <row r="31" spans="1:17" x14ac:dyDescent="0.25">
      <c r="A31" s="88" t="s">
        <v>29</v>
      </c>
      <c r="B31" s="87">
        <v>0</v>
      </c>
      <c r="C31" s="87">
        <v>0</v>
      </c>
      <c r="D31" s="87">
        <v>0</v>
      </c>
      <c r="E31" s="87">
        <v>4.0579841596490889</v>
      </c>
      <c r="F31" s="87">
        <v>8.1279315270547681</v>
      </c>
      <c r="G31" s="87">
        <v>2.0409713566774701</v>
      </c>
      <c r="H31" s="87">
        <v>6.1819662453480753</v>
      </c>
      <c r="I31" s="87">
        <v>4.0558051468077077</v>
      </c>
      <c r="J31" s="87">
        <v>4.0728099921188656</v>
      </c>
      <c r="K31" s="87">
        <v>0</v>
      </c>
      <c r="L31" s="87">
        <v>0</v>
      </c>
      <c r="M31" s="87">
        <v>0</v>
      </c>
      <c r="N31" s="87">
        <v>0</v>
      </c>
      <c r="O31" s="87">
        <v>0</v>
      </c>
      <c r="P31" s="87">
        <v>0</v>
      </c>
      <c r="Q31" s="87">
        <v>0</v>
      </c>
    </row>
    <row r="32" spans="1:17" x14ac:dyDescent="0.25">
      <c r="A32" s="88" t="s">
        <v>28</v>
      </c>
      <c r="B32" s="87">
        <v>0</v>
      </c>
      <c r="C32" s="87">
        <v>0</v>
      </c>
      <c r="D32" s="87">
        <v>0</v>
      </c>
      <c r="E32" s="87">
        <v>0</v>
      </c>
      <c r="F32" s="87">
        <v>0</v>
      </c>
      <c r="G32" s="87">
        <v>0</v>
      </c>
      <c r="H32" s="87">
        <v>0</v>
      </c>
      <c r="I32" s="87">
        <v>0</v>
      </c>
      <c r="J32" s="87">
        <v>0</v>
      </c>
      <c r="K32" s="87">
        <v>0</v>
      </c>
      <c r="L32" s="87">
        <v>0</v>
      </c>
      <c r="M32" s="87">
        <v>0</v>
      </c>
      <c r="N32" s="87">
        <v>0</v>
      </c>
      <c r="O32" s="87">
        <v>0</v>
      </c>
      <c r="P32" s="87">
        <v>0</v>
      </c>
      <c r="Q32" s="87">
        <v>0</v>
      </c>
    </row>
    <row r="33" spans="1:17" x14ac:dyDescent="0.25">
      <c r="A33" s="88" t="s">
        <v>26</v>
      </c>
      <c r="B33" s="87">
        <v>52.983693837856343</v>
      </c>
      <c r="C33" s="87">
        <v>38.65349354850968</v>
      </c>
      <c r="D33" s="87">
        <v>40.955592726983738</v>
      </c>
      <c r="E33" s="87">
        <v>34.877851999771771</v>
      </c>
      <c r="F33" s="87">
        <v>45.0326292587864</v>
      </c>
      <c r="G33" s="87">
        <v>30.419181307373311</v>
      </c>
      <c r="H33" s="87">
        <v>24.409258880231736</v>
      </c>
      <c r="I33" s="87">
        <v>21.774149620360468</v>
      </c>
      <c r="J33" s="87">
        <v>17.8457147031876</v>
      </c>
      <c r="K33" s="87">
        <v>17.201757132306472</v>
      </c>
      <c r="L33" s="87">
        <v>22.491576360611258</v>
      </c>
      <c r="M33" s="87">
        <v>27.603328385774443</v>
      </c>
      <c r="N33" s="87">
        <v>20.892062891874673</v>
      </c>
      <c r="O33" s="87">
        <v>16.754700969916943</v>
      </c>
      <c r="P33" s="87">
        <v>22.608573697710131</v>
      </c>
      <c r="Q33" s="87">
        <v>16.392718667064869</v>
      </c>
    </row>
    <row r="34" spans="1:17" x14ac:dyDescent="0.25">
      <c r="A34" s="88" t="s">
        <v>25</v>
      </c>
      <c r="B34" s="87">
        <v>0</v>
      </c>
      <c r="C34" s="87">
        <v>0</v>
      </c>
      <c r="D34" s="87">
        <v>0</v>
      </c>
      <c r="E34" s="87">
        <v>0</v>
      </c>
      <c r="F34" s="87">
        <v>0</v>
      </c>
      <c r="G34" s="87">
        <v>0</v>
      </c>
      <c r="H34" s="87">
        <v>0</v>
      </c>
      <c r="I34" s="87">
        <v>0</v>
      </c>
      <c r="J34" s="87">
        <v>0</v>
      </c>
      <c r="K34" s="87">
        <v>0</v>
      </c>
      <c r="L34" s="87">
        <v>0</v>
      </c>
      <c r="M34" s="87">
        <v>0</v>
      </c>
      <c r="N34" s="87">
        <v>0</v>
      </c>
      <c r="O34" s="87">
        <v>0</v>
      </c>
      <c r="P34" s="87">
        <v>0</v>
      </c>
      <c r="Q34" s="87">
        <v>0</v>
      </c>
    </row>
    <row r="35" spans="1:17" x14ac:dyDescent="0.25">
      <c r="A35" s="88" t="s">
        <v>86</v>
      </c>
      <c r="B35" s="87">
        <v>0</v>
      </c>
      <c r="C35" s="87">
        <v>0</v>
      </c>
      <c r="D35" s="87">
        <v>0</v>
      </c>
      <c r="E35" s="87">
        <v>0</v>
      </c>
      <c r="F35" s="87">
        <v>0</v>
      </c>
      <c r="G35" s="87">
        <v>0</v>
      </c>
      <c r="H35" s="87">
        <v>0</v>
      </c>
      <c r="I35" s="87">
        <v>0</v>
      </c>
      <c r="J35" s="87">
        <v>0</v>
      </c>
      <c r="K35" s="87">
        <v>0</v>
      </c>
      <c r="L35" s="87">
        <v>0</v>
      </c>
      <c r="M35" s="87">
        <v>0</v>
      </c>
      <c r="N35" s="87">
        <v>0</v>
      </c>
      <c r="O35" s="87">
        <v>0</v>
      </c>
      <c r="P35" s="87">
        <v>0</v>
      </c>
      <c r="Q35" s="87">
        <v>0</v>
      </c>
    </row>
    <row r="36" spans="1:17" x14ac:dyDescent="0.25">
      <c r="A36" s="88" t="s">
        <v>22</v>
      </c>
      <c r="B36" s="87">
        <v>0</v>
      </c>
      <c r="C36" s="87">
        <v>0</v>
      </c>
      <c r="D36" s="87">
        <v>0</v>
      </c>
      <c r="E36" s="87">
        <v>0</v>
      </c>
      <c r="F36" s="87">
        <v>0</v>
      </c>
      <c r="G36" s="87">
        <v>0</v>
      </c>
      <c r="H36" s="87">
        <v>0</v>
      </c>
      <c r="I36" s="87">
        <v>0</v>
      </c>
      <c r="J36" s="87">
        <v>0</v>
      </c>
      <c r="K36" s="87">
        <v>0</v>
      </c>
      <c r="L36" s="87">
        <v>0</v>
      </c>
      <c r="M36" s="87">
        <v>0</v>
      </c>
      <c r="N36" s="87">
        <v>0</v>
      </c>
      <c r="O36" s="87">
        <v>0</v>
      </c>
      <c r="P36" s="87">
        <v>0</v>
      </c>
      <c r="Q36" s="87">
        <v>0</v>
      </c>
    </row>
    <row r="37" spans="1:17" x14ac:dyDescent="0.25">
      <c r="A37" s="156" t="s">
        <v>304</v>
      </c>
      <c r="B37" s="204">
        <v>0</v>
      </c>
      <c r="C37" s="204">
        <v>0</v>
      </c>
      <c r="D37" s="204">
        <v>0</v>
      </c>
      <c r="E37" s="204">
        <v>0</v>
      </c>
      <c r="F37" s="204">
        <v>0</v>
      </c>
      <c r="G37" s="204">
        <v>0</v>
      </c>
      <c r="H37" s="204">
        <v>0</v>
      </c>
      <c r="I37" s="204">
        <v>0</v>
      </c>
      <c r="J37" s="204">
        <v>0</v>
      </c>
      <c r="K37" s="204">
        <v>0</v>
      </c>
      <c r="L37" s="204">
        <v>0</v>
      </c>
      <c r="M37" s="204">
        <v>0</v>
      </c>
      <c r="N37" s="204">
        <v>0</v>
      </c>
      <c r="O37" s="204">
        <v>0</v>
      </c>
      <c r="P37" s="204">
        <v>0</v>
      </c>
      <c r="Q37" s="204">
        <v>0</v>
      </c>
    </row>
    <row r="38" spans="1:17" x14ac:dyDescent="0.25">
      <c r="A38" s="156" t="s">
        <v>303</v>
      </c>
      <c r="B38" s="204">
        <v>65.880085525929942</v>
      </c>
      <c r="C38" s="204">
        <v>56.886779248801147</v>
      </c>
      <c r="D38" s="204">
        <v>63.79281137532405</v>
      </c>
      <c r="E38" s="204">
        <v>67.732629201437945</v>
      </c>
      <c r="F38" s="204">
        <v>79.670691024224524</v>
      </c>
      <c r="G38" s="204">
        <v>49.852951496829093</v>
      </c>
      <c r="H38" s="204">
        <v>34.378948100561715</v>
      </c>
      <c r="I38" s="204">
        <v>26.438975375318137</v>
      </c>
      <c r="J38" s="204">
        <v>26.456952082757127</v>
      </c>
      <c r="K38" s="204">
        <v>16.552585171520345</v>
      </c>
      <c r="L38" s="204">
        <v>33.630800061944285</v>
      </c>
      <c r="M38" s="204">
        <v>41.660817114099643</v>
      </c>
      <c r="N38" s="204">
        <v>26.126210120111498</v>
      </c>
      <c r="O38" s="204">
        <v>16.162504292213367</v>
      </c>
      <c r="P38" s="204">
        <v>27.438873087339168</v>
      </c>
      <c r="Q38" s="204">
        <v>14.777636615531684</v>
      </c>
    </row>
    <row r="39" spans="1:17" x14ac:dyDescent="0.25">
      <c r="A39" s="152" t="s">
        <v>310</v>
      </c>
      <c r="B39" s="264">
        <v>50.10978981881496</v>
      </c>
      <c r="C39" s="264">
        <v>45.543549869718831</v>
      </c>
      <c r="D39" s="264">
        <v>52.052562913528895</v>
      </c>
      <c r="E39" s="264">
        <v>56.539287280537785</v>
      </c>
      <c r="F39" s="264">
        <v>64.625787543312057</v>
      </c>
      <c r="G39" s="264">
        <v>40.408461757536521</v>
      </c>
      <c r="H39" s="264">
        <v>25.870232399513249</v>
      </c>
      <c r="I39" s="264">
        <v>19.445018392207984</v>
      </c>
      <c r="J39" s="264">
        <v>20.294898861805791</v>
      </c>
      <c r="K39" s="264">
        <v>11.894878624926593</v>
      </c>
      <c r="L39" s="264">
        <v>27.540773231994162</v>
      </c>
      <c r="M39" s="264">
        <v>34.186685120413024</v>
      </c>
      <c r="N39" s="264">
        <v>20.469282321696202</v>
      </c>
      <c r="O39" s="264">
        <v>11.625846798820472</v>
      </c>
      <c r="P39" s="264">
        <v>21.317166978420733</v>
      </c>
      <c r="Q39" s="264">
        <v>10.338992791834119</v>
      </c>
    </row>
    <row r="40" spans="1:17" x14ac:dyDescent="0.25">
      <c r="A40" s="154" t="s">
        <v>33</v>
      </c>
      <c r="B40" s="83">
        <v>0</v>
      </c>
      <c r="C40" s="83">
        <v>0</v>
      </c>
      <c r="D40" s="83">
        <v>0</v>
      </c>
      <c r="E40" s="83">
        <v>0</v>
      </c>
      <c r="F40" s="83">
        <v>0</v>
      </c>
      <c r="G40" s="83">
        <v>0</v>
      </c>
      <c r="H40" s="83">
        <v>0</v>
      </c>
      <c r="I40" s="83">
        <v>0</v>
      </c>
      <c r="J40" s="83">
        <v>0</v>
      </c>
      <c r="K40" s="83">
        <v>0</v>
      </c>
      <c r="L40" s="83">
        <v>0</v>
      </c>
      <c r="M40" s="83">
        <v>0</v>
      </c>
      <c r="N40" s="83">
        <v>0</v>
      </c>
      <c r="O40" s="83">
        <v>0</v>
      </c>
      <c r="P40" s="83">
        <v>0</v>
      </c>
      <c r="Q40" s="83">
        <v>0</v>
      </c>
    </row>
    <row r="41" spans="1:17" x14ac:dyDescent="0.25">
      <c r="A41" s="154" t="s">
        <v>30</v>
      </c>
      <c r="B41" s="208">
        <v>0</v>
      </c>
      <c r="C41" s="208">
        <v>0</v>
      </c>
      <c r="D41" s="208">
        <v>0</v>
      </c>
      <c r="E41" s="208">
        <v>0</v>
      </c>
      <c r="F41" s="208">
        <v>0</v>
      </c>
      <c r="G41" s="208">
        <v>0</v>
      </c>
      <c r="H41" s="208">
        <v>0</v>
      </c>
      <c r="I41" s="208">
        <v>0</v>
      </c>
      <c r="J41" s="208">
        <v>0</v>
      </c>
      <c r="K41" s="208">
        <v>0</v>
      </c>
      <c r="L41" s="208">
        <v>0</v>
      </c>
      <c r="M41" s="208">
        <v>0</v>
      </c>
      <c r="N41" s="208">
        <v>0</v>
      </c>
      <c r="O41" s="208">
        <v>0</v>
      </c>
      <c r="P41" s="208">
        <v>0</v>
      </c>
      <c r="Q41" s="208">
        <v>0</v>
      </c>
    </row>
    <row r="42" spans="1:17" x14ac:dyDescent="0.25">
      <c r="A42" s="154" t="s">
        <v>125</v>
      </c>
      <c r="B42" s="208">
        <v>0</v>
      </c>
      <c r="C42" s="208">
        <v>0</v>
      </c>
      <c r="D42" s="208">
        <v>0</v>
      </c>
      <c r="E42" s="208">
        <v>0</v>
      </c>
      <c r="F42" s="208">
        <v>0</v>
      </c>
      <c r="G42" s="208">
        <v>0</v>
      </c>
      <c r="H42" s="208">
        <v>0</v>
      </c>
      <c r="I42" s="208">
        <v>0</v>
      </c>
      <c r="J42" s="208">
        <v>0</v>
      </c>
      <c r="K42" s="208">
        <v>0</v>
      </c>
      <c r="L42" s="208">
        <v>0</v>
      </c>
      <c r="M42" s="208">
        <v>0</v>
      </c>
      <c r="N42" s="208">
        <v>0</v>
      </c>
      <c r="O42" s="208">
        <v>0</v>
      </c>
      <c r="P42" s="208">
        <v>0</v>
      </c>
      <c r="Q42" s="208">
        <v>0</v>
      </c>
    </row>
    <row r="43" spans="1:17" x14ac:dyDescent="0.25">
      <c r="A43" s="154" t="s">
        <v>29</v>
      </c>
      <c r="B43" s="208">
        <v>0</v>
      </c>
      <c r="C43" s="208">
        <v>0</v>
      </c>
      <c r="D43" s="208">
        <v>0</v>
      </c>
      <c r="E43" s="208">
        <v>0</v>
      </c>
      <c r="F43" s="208">
        <v>0</v>
      </c>
      <c r="G43" s="208">
        <v>0</v>
      </c>
      <c r="H43" s="208">
        <v>0</v>
      </c>
      <c r="I43" s="208">
        <v>0</v>
      </c>
      <c r="J43" s="208">
        <v>0</v>
      </c>
      <c r="K43" s="208">
        <v>0</v>
      </c>
      <c r="L43" s="208">
        <v>0</v>
      </c>
      <c r="M43" s="208">
        <v>0</v>
      </c>
      <c r="N43" s="208">
        <v>0</v>
      </c>
      <c r="O43" s="208">
        <v>0</v>
      </c>
      <c r="P43" s="208">
        <v>0</v>
      </c>
      <c r="Q43" s="208">
        <v>0</v>
      </c>
    </row>
    <row r="44" spans="1:17" x14ac:dyDescent="0.25">
      <c r="A44" s="154" t="s">
        <v>26</v>
      </c>
      <c r="B44" s="208">
        <v>50.10978981881496</v>
      </c>
      <c r="C44" s="208">
        <v>45.543549869718831</v>
      </c>
      <c r="D44" s="208">
        <v>52.052562913528895</v>
      </c>
      <c r="E44" s="208">
        <v>56.539287280537785</v>
      </c>
      <c r="F44" s="208">
        <v>64.625787543312057</v>
      </c>
      <c r="G44" s="208">
        <v>40.408461757536521</v>
      </c>
      <c r="H44" s="208">
        <v>25.870232399513249</v>
      </c>
      <c r="I44" s="208">
        <v>19.445018392207984</v>
      </c>
      <c r="J44" s="208">
        <v>20.294898861805791</v>
      </c>
      <c r="K44" s="208">
        <v>11.894878624926593</v>
      </c>
      <c r="L44" s="208">
        <v>27.540773231994162</v>
      </c>
      <c r="M44" s="208">
        <v>34.186685120413024</v>
      </c>
      <c r="N44" s="208">
        <v>20.469282321696202</v>
      </c>
      <c r="O44" s="208">
        <v>11.625846798820472</v>
      </c>
      <c r="P44" s="208">
        <v>21.317166978420733</v>
      </c>
      <c r="Q44" s="208">
        <v>10.338992791834119</v>
      </c>
    </row>
    <row r="45" spans="1:17" x14ac:dyDescent="0.25">
      <c r="A45" s="152" t="s">
        <v>309</v>
      </c>
      <c r="B45" s="264">
        <v>15.770295707114981</v>
      </c>
      <c r="C45" s="264">
        <v>11.343229379082315</v>
      </c>
      <c r="D45" s="264">
        <v>11.740248461795153</v>
      </c>
      <c r="E45" s="264">
        <v>11.19334192090016</v>
      </c>
      <c r="F45" s="264">
        <v>15.044903480912469</v>
      </c>
      <c r="G45" s="264">
        <v>9.4444897392925693</v>
      </c>
      <c r="H45" s="264">
        <v>8.508715701048466</v>
      </c>
      <c r="I45" s="264">
        <v>6.9939569831101522</v>
      </c>
      <c r="J45" s="264">
        <v>6.1620532209513348</v>
      </c>
      <c r="K45" s="264">
        <v>4.6577065465937517</v>
      </c>
      <c r="L45" s="264">
        <v>6.0900268299501255</v>
      </c>
      <c r="M45" s="264">
        <v>7.4741319936866191</v>
      </c>
      <c r="N45" s="264">
        <v>5.6569277984152961</v>
      </c>
      <c r="O45" s="264">
        <v>4.5366574933928954</v>
      </c>
      <c r="P45" s="264">
        <v>6.1217061089184348</v>
      </c>
      <c r="Q45" s="264">
        <v>4.4386438236975643</v>
      </c>
    </row>
    <row r="46" spans="1:17" x14ac:dyDescent="0.25">
      <c r="A46" s="150" t="s">
        <v>33</v>
      </c>
      <c r="B46" s="87">
        <v>1.4239416833261855</v>
      </c>
      <c r="C46" s="87">
        <v>0.87705266440892482</v>
      </c>
      <c r="D46" s="87">
        <v>0.6507341234118621</v>
      </c>
      <c r="E46" s="87">
        <v>0.65071551465697375</v>
      </c>
      <c r="F46" s="87">
        <v>0.65065932966932249</v>
      </c>
      <c r="G46" s="87">
        <v>0.6552791717957408</v>
      </c>
      <c r="H46" s="87">
        <v>0.22555320550685595</v>
      </c>
      <c r="I46" s="87">
        <v>0</v>
      </c>
      <c r="J46" s="87">
        <v>0.22719114960681544</v>
      </c>
      <c r="K46" s="87">
        <v>0</v>
      </c>
      <c r="L46" s="87">
        <v>0</v>
      </c>
      <c r="M46" s="87">
        <v>0</v>
      </c>
      <c r="N46" s="87">
        <v>0</v>
      </c>
      <c r="O46" s="87">
        <v>0</v>
      </c>
      <c r="P46" s="87">
        <v>0</v>
      </c>
      <c r="Q46" s="87">
        <v>0</v>
      </c>
    </row>
    <row r="47" spans="1:17" x14ac:dyDescent="0.25">
      <c r="A47" s="150" t="s">
        <v>31</v>
      </c>
      <c r="B47" s="87">
        <v>0</v>
      </c>
      <c r="C47" s="87">
        <v>0</v>
      </c>
      <c r="D47" s="87">
        <v>0</v>
      </c>
      <c r="E47" s="87">
        <v>0</v>
      </c>
      <c r="F47" s="87">
        <v>0</v>
      </c>
      <c r="G47" s="87">
        <v>0</v>
      </c>
      <c r="H47" s="87">
        <v>0</v>
      </c>
      <c r="I47" s="87">
        <v>0</v>
      </c>
      <c r="J47" s="87">
        <v>0</v>
      </c>
      <c r="K47" s="87">
        <v>0</v>
      </c>
      <c r="L47" s="87">
        <v>0</v>
      </c>
      <c r="M47" s="87">
        <v>0</v>
      </c>
      <c r="N47" s="87">
        <v>0</v>
      </c>
      <c r="O47" s="87">
        <v>0</v>
      </c>
      <c r="P47" s="87">
        <v>0</v>
      </c>
      <c r="Q47" s="87">
        <v>0</v>
      </c>
    </row>
    <row r="48" spans="1:17" x14ac:dyDescent="0.25">
      <c r="A48" s="150" t="s">
        <v>30</v>
      </c>
      <c r="B48" s="87">
        <v>0</v>
      </c>
      <c r="C48" s="87">
        <v>0</v>
      </c>
      <c r="D48" s="87">
        <v>0</v>
      </c>
      <c r="E48" s="87">
        <v>0</v>
      </c>
      <c r="F48" s="87">
        <v>0</v>
      </c>
      <c r="G48" s="87">
        <v>0</v>
      </c>
      <c r="H48" s="87">
        <v>0</v>
      </c>
      <c r="I48" s="87">
        <v>0</v>
      </c>
      <c r="J48" s="87">
        <v>0</v>
      </c>
      <c r="K48" s="87">
        <v>0</v>
      </c>
      <c r="L48" s="87">
        <v>0</v>
      </c>
      <c r="M48" s="87">
        <v>0</v>
      </c>
      <c r="N48" s="87">
        <v>0</v>
      </c>
      <c r="O48" s="87">
        <v>0</v>
      </c>
      <c r="P48" s="87">
        <v>0</v>
      </c>
      <c r="Q48" s="87">
        <v>0</v>
      </c>
    </row>
    <row r="49" spans="1:17" x14ac:dyDescent="0.25">
      <c r="A49" s="150" t="s">
        <v>125</v>
      </c>
      <c r="B49" s="87">
        <v>0</v>
      </c>
      <c r="C49" s="87">
        <v>0</v>
      </c>
      <c r="D49" s="87">
        <v>0</v>
      </c>
      <c r="E49" s="87">
        <v>0</v>
      </c>
      <c r="F49" s="87">
        <v>0</v>
      </c>
      <c r="G49" s="87">
        <v>0</v>
      </c>
      <c r="H49" s="87">
        <v>0</v>
      </c>
      <c r="I49" s="87">
        <v>0</v>
      </c>
      <c r="J49" s="87">
        <v>0</v>
      </c>
      <c r="K49" s="87">
        <v>0</v>
      </c>
      <c r="L49" s="87">
        <v>0</v>
      </c>
      <c r="M49" s="87">
        <v>0</v>
      </c>
      <c r="N49" s="87">
        <v>0</v>
      </c>
      <c r="O49" s="87">
        <v>0</v>
      </c>
      <c r="P49" s="87">
        <v>0</v>
      </c>
      <c r="Q49" s="87">
        <v>0</v>
      </c>
    </row>
    <row r="50" spans="1:17" x14ac:dyDescent="0.25">
      <c r="A50" s="150" t="s">
        <v>29</v>
      </c>
      <c r="B50" s="87">
        <v>0</v>
      </c>
      <c r="C50" s="87">
        <v>0</v>
      </c>
      <c r="D50" s="87">
        <v>0</v>
      </c>
      <c r="E50" s="87">
        <v>1.0987772493819072</v>
      </c>
      <c r="F50" s="87">
        <v>2.2007937673255986</v>
      </c>
      <c r="G50" s="87">
        <v>0.55263224426959201</v>
      </c>
      <c r="H50" s="87">
        <v>1.6738862448942478</v>
      </c>
      <c r="I50" s="87">
        <v>1.09818723975101</v>
      </c>
      <c r="J50" s="87">
        <v>1.1027916286352619</v>
      </c>
      <c r="K50" s="87">
        <v>0</v>
      </c>
      <c r="L50" s="87">
        <v>0</v>
      </c>
      <c r="M50" s="87">
        <v>0</v>
      </c>
      <c r="N50" s="87">
        <v>0</v>
      </c>
      <c r="O50" s="87">
        <v>0</v>
      </c>
      <c r="P50" s="87">
        <v>0</v>
      </c>
      <c r="Q50" s="87">
        <v>0</v>
      </c>
    </row>
    <row r="51" spans="1:17" x14ac:dyDescent="0.25">
      <c r="A51" s="150" t="s">
        <v>28</v>
      </c>
      <c r="B51" s="87">
        <v>0</v>
      </c>
      <c r="C51" s="87">
        <v>0</v>
      </c>
      <c r="D51" s="87">
        <v>0</v>
      </c>
      <c r="E51" s="87">
        <v>0</v>
      </c>
      <c r="F51" s="87">
        <v>0</v>
      </c>
      <c r="G51" s="87">
        <v>0</v>
      </c>
      <c r="H51" s="87">
        <v>0</v>
      </c>
      <c r="I51" s="87">
        <v>0</v>
      </c>
      <c r="J51" s="87">
        <v>0</v>
      </c>
      <c r="K51" s="87">
        <v>0</v>
      </c>
      <c r="L51" s="87">
        <v>0</v>
      </c>
      <c r="M51" s="87">
        <v>0</v>
      </c>
      <c r="N51" s="87">
        <v>0</v>
      </c>
      <c r="O51" s="87">
        <v>0</v>
      </c>
      <c r="P51" s="87">
        <v>0</v>
      </c>
      <c r="Q51" s="87">
        <v>0</v>
      </c>
    </row>
    <row r="52" spans="1:17" x14ac:dyDescent="0.25">
      <c r="A52" s="150" t="s">
        <v>26</v>
      </c>
      <c r="B52" s="87">
        <v>14.346354023788795</v>
      </c>
      <c r="C52" s="87">
        <v>10.46617671467339</v>
      </c>
      <c r="D52" s="87">
        <v>11.089514338383291</v>
      </c>
      <c r="E52" s="87">
        <v>9.4438491568612779</v>
      </c>
      <c r="F52" s="87">
        <v>12.193450383917547</v>
      </c>
      <c r="G52" s="87">
        <v>8.2365783232272367</v>
      </c>
      <c r="H52" s="87">
        <v>6.6092762506473619</v>
      </c>
      <c r="I52" s="87">
        <v>5.8957697433591427</v>
      </c>
      <c r="J52" s="87">
        <v>4.8320704427092576</v>
      </c>
      <c r="K52" s="87">
        <v>4.6577065465937517</v>
      </c>
      <c r="L52" s="87">
        <v>6.0900268299501255</v>
      </c>
      <c r="M52" s="87">
        <v>7.4741319936866191</v>
      </c>
      <c r="N52" s="87">
        <v>5.6569277984152961</v>
      </c>
      <c r="O52" s="87">
        <v>4.5366574933928954</v>
      </c>
      <c r="P52" s="87">
        <v>6.1217061089184348</v>
      </c>
      <c r="Q52" s="87">
        <v>4.4386438236975643</v>
      </c>
    </row>
    <row r="53" spans="1:17" x14ac:dyDescent="0.25">
      <c r="A53" s="150" t="s">
        <v>25</v>
      </c>
      <c r="B53" s="87">
        <v>0</v>
      </c>
      <c r="C53" s="87">
        <v>0</v>
      </c>
      <c r="D53" s="87">
        <v>0</v>
      </c>
      <c r="E53" s="87">
        <v>0</v>
      </c>
      <c r="F53" s="87">
        <v>0</v>
      </c>
      <c r="G53" s="87">
        <v>0</v>
      </c>
      <c r="H53" s="87">
        <v>0</v>
      </c>
      <c r="I53" s="87">
        <v>0</v>
      </c>
      <c r="J53" s="87">
        <v>0</v>
      </c>
      <c r="K53" s="87">
        <v>0</v>
      </c>
      <c r="L53" s="87">
        <v>0</v>
      </c>
      <c r="M53" s="87">
        <v>0</v>
      </c>
      <c r="N53" s="87">
        <v>0</v>
      </c>
      <c r="O53" s="87">
        <v>0</v>
      </c>
      <c r="P53" s="87">
        <v>0</v>
      </c>
      <c r="Q53" s="87">
        <v>0</v>
      </c>
    </row>
    <row r="54" spans="1:17" x14ac:dyDescent="0.25">
      <c r="A54" s="150" t="s">
        <v>86</v>
      </c>
      <c r="B54" s="87">
        <v>0</v>
      </c>
      <c r="C54" s="87">
        <v>0</v>
      </c>
      <c r="D54" s="87">
        <v>0</v>
      </c>
      <c r="E54" s="87">
        <v>0</v>
      </c>
      <c r="F54" s="87">
        <v>0</v>
      </c>
      <c r="G54" s="87">
        <v>0</v>
      </c>
      <c r="H54" s="87">
        <v>0</v>
      </c>
      <c r="I54" s="87">
        <v>0</v>
      </c>
      <c r="J54" s="87">
        <v>0</v>
      </c>
      <c r="K54" s="87">
        <v>0</v>
      </c>
      <c r="L54" s="87">
        <v>0</v>
      </c>
      <c r="M54" s="87">
        <v>0</v>
      </c>
      <c r="N54" s="87">
        <v>0</v>
      </c>
      <c r="O54" s="87">
        <v>0</v>
      </c>
      <c r="P54" s="87">
        <v>0</v>
      </c>
      <c r="Q54" s="87">
        <v>0</v>
      </c>
    </row>
    <row r="55" spans="1:17" x14ac:dyDescent="0.25">
      <c r="A55" s="150" t="s">
        <v>22</v>
      </c>
      <c r="B55" s="87">
        <v>0</v>
      </c>
      <c r="C55" s="87">
        <v>0</v>
      </c>
      <c r="D55" s="87">
        <v>0</v>
      </c>
      <c r="E55" s="87">
        <v>0</v>
      </c>
      <c r="F55" s="87">
        <v>0</v>
      </c>
      <c r="G55" s="87">
        <v>0</v>
      </c>
      <c r="H55" s="87">
        <v>0</v>
      </c>
      <c r="I55" s="87">
        <v>0</v>
      </c>
      <c r="J55" s="87">
        <v>0</v>
      </c>
      <c r="K55" s="87">
        <v>0</v>
      </c>
      <c r="L55" s="87">
        <v>0</v>
      </c>
      <c r="M55" s="87">
        <v>0</v>
      </c>
      <c r="N55" s="87">
        <v>0</v>
      </c>
      <c r="O55" s="87">
        <v>0</v>
      </c>
      <c r="P55" s="87">
        <v>0</v>
      </c>
      <c r="Q55" s="87">
        <v>0</v>
      </c>
    </row>
    <row r="56" spans="1:17" x14ac:dyDescent="0.25">
      <c r="A56" s="152" t="s">
        <v>308</v>
      </c>
      <c r="B56" s="264">
        <v>0</v>
      </c>
      <c r="C56" s="264">
        <v>0</v>
      </c>
      <c r="D56" s="264">
        <v>0</v>
      </c>
      <c r="E56" s="264">
        <v>0</v>
      </c>
      <c r="F56" s="264">
        <v>0</v>
      </c>
      <c r="G56" s="264">
        <v>0</v>
      </c>
      <c r="H56" s="264">
        <v>0</v>
      </c>
      <c r="I56" s="264">
        <v>0</v>
      </c>
      <c r="J56" s="264">
        <v>0</v>
      </c>
      <c r="K56" s="264">
        <v>0</v>
      </c>
      <c r="L56" s="264">
        <v>0</v>
      </c>
      <c r="M56" s="264">
        <v>0</v>
      </c>
      <c r="N56" s="264">
        <v>0</v>
      </c>
      <c r="O56" s="264">
        <v>0</v>
      </c>
      <c r="P56" s="264">
        <v>0</v>
      </c>
      <c r="Q56" s="264">
        <v>0</v>
      </c>
    </row>
    <row r="57" spans="1:17" x14ac:dyDescent="0.25">
      <c r="A57" s="152" t="s">
        <v>307</v>
      </c>
      <c r="B57" s="264">
        <v>0</v>
      </c>
      <c r="C57" s="264">
        <v>0</v>
      </c>
      <c r="D57" s="264">
        <v>0</v>
      </c>
      <c r="E57" s="264">
        <v>0</v>
      </c>
      <c r="F57" s="264">
        <v>0</v>
      </c>
      <c r="G57" s="264">
        <v>0</v>
      </c>
      <c r="H57" s="264">
        <v>0</v>
      </c>
      <c r="I57" s="264">
        <v>0</v>
      </c>
      <c r="J57" s="264">
        <v>0</v>
      </c>
      <c r="K57" s="264">
        <v>0</v>
      </c>
      <c r="L57" s="264">
        <v>0</v>
      </c>
      <c r="M57" s="264">
        <v>0</v>
      </c>
      <c r="N57" s="264">
        <v>0</v>
      </c>
      <c r="O57" s="264">
        <v>0</v>
      </c>
      <c r="P57" s="264">
        <v>0</v>
      </c>
      <c r="Q57" s="264">
        <v>0</v>
      </c>
    </row>
    <row r="58" spans="1:17" x14ac:dyDescent="0.25">
      <c r="A58" s="243" t="s">
        <v>302</v>
      </c>
      <c r="B58" s="242">
        <v>0</v>
      </c>
      <c r="C58" s="242">
        <v>0</v>
      </c>
      <c r="D58" s="242">
        <v>0</v>
      </c>
      <c r="E58" s="242">
        <v>0</v>
      </c>
      <c r="F58" s="242">
        <v>0</v>
      </c>
      <c r="G58" s="242">
        <v>0</v>
      </c>
      <c r="H58" s="242">
        <v>0</v>
      </c>
      <c r="I58" s="242">
        <v>0</v>
      </c>
      <c r="J58" s="242">
        <v>0</v>
      </c>
      <c r="K58" s="242">
        <v>0</v>
      </c>
      <c r="L58" s="242">
        <v>0</v>
      </c>
      <c r="M58" s="242">
        <v>0</v>
      </c>
      <c r="N58" s="242">
        <v>0</v>
      </c>
      <c r="O58" s="242">
        <v>0</v>
      </c>
      <c r="P58" s="242">
        <v>0</v>
      </c>
      <c r="Q58" s="242">
        <v>0</v>
      </c>
    </row>
    <row r="60" spans="1:17" ht="12.75" x14ac:dyDescent="0.25">
      <c r="A60" s="80" t="s">
        <v>134</v>
      </c>
      <c r="B60" s="197"/>
      <c r="C60" s="197"/>
      <c r="D60" s="197"/>
      <c r="E60" s="197"/>
      <c r="F60" s="197"/>
      <c r="G60" s="197"/>
      <c r="H60" s="197"/>
      <c r="I60" s="197"/>
      <c r="J60" s="197"/>
      <c r="K60" s="197"/>
      <c r="L60" s="197"/>
      <c r="M60" s="197"/>
      <c r="N60" s="197"/>
      <c r="O60" s="197"/>
      <c r="P60" s="197"/>
      <c r="Q60" s="197"/>
    </row>
    <row r="62" spans="1:17" x14ac:dyDescent="0.25">
      <c r="A62" s="78" t="s">
        <v>5</v>
      </c>
      <c r="B62" s="77">
        <f t="shared" ref="B62:Q62" si="0">SUM(B$63:B$70,B$72:B$76)</f>
        <v>1</v>
      </c>
      <c r="C62" s="77">
        <f t="shared" si="0"/>
        <v>1</v>
      </c>
      <c r="D62" s="77">
        <f t="shared" si="0"/>
        <v>1</v>
      </c>
      <c r="E62" s="77">
        <f t="shared" si="0"/>
        <v>1</v>
      </c>
      <c r="F62" s="77">
        <f t="shared" si="0"/>
        <v>1</v>
      </c>
      <c r="G62" s="77">
        <f t="shared" si="0"/>
        <v>1.0000000000000002</v>
      </c>
      <c r="H62" s="77">
        <f t="shared" si="0"/>
        <v>1</v>
      </c>
      <c r="I62" s="77">
        <f t="shared" si="0"/>
        <v>1</v>
      </c>
      <c r="J62" s="77">
        <f t="shared" si="0"/>
        <v>1</v>
      </c>
      <c r="K62" s="77">
        <f t="shared" si="0"/>
        <v>1</v>
      </c>
      <c r="L62" s="77">
        <f t="shared" si="0"/>
        <v>1</v>
      </c>
      <c r="M62" s="77">
        <f t="shared" si="0"/>
        <v>0.99999999999999989</v>
      </c>
      <c r="N62" s="77">
        <f t="shared" si="0"/>
        <v>0.99999999999999989</v>
      </c>
      <c r="O62" s="77">
        <f t="shared" si="0"/>
        <v>1</v>
      </c>
      <c r="P62" s="77">
        <f t="shared" si="0"/>
        <v>1</v>
      </c>
      <c r="Q62" s="77">
        <f t="shared" si="0"/>
        <v>1</v>
      </c>
    </row>
    <row r="63" spans="1:17" x14ac:dyDescent="0.25">
      <c r="A63" s="132" t="s">
        <v>83</v>
      </c>
      <c r="B63" s="203">
        <f t="shared" ref="B63:Q63" si="1">IF(B$6=0,0,B$6/B$5)</f>
        <v>0</v>
      </c>
      <c r="C63" s="203">
        <f t="shared" si="1"/>
        <v>0</v>
      </c>
      <c r="D63" s="203">
        <f t="shared" si="1"/>
        <v>0</v>
      </c>
      <c r="E63" s="203">
        <f t="shared" si="1"/>
        <v>0</v>
      </c>
      <c r="F63" s="203">
        <f t="shared" si="1"/>
        <v>0</v>
      </c>
      <c r="G63" s="203">
        <f t="shared" si="1"/>
        <v>0</v>
      </c>
      <c r="H63" s="203">
        <f t="shared" si="1"/>
        <v>0</v>
      </c>
      <c r="I63" s="203">
        <f t="shared" si="1"/>
        <v>0</v>
      </c>
      <c r="J63" s="203">
        <f t="shared" si="1"/>
        <v>0</v>
      </c>
      <c r="K63" s="203">
        <f t="shared" si="1"/>
        <v>0</v>
      </c>
      <c r="L63" s="203">
        <f t="shared" si="1"/>
        <v>0</v>
      </c>
      <c r="M63" s="203">
        <f t="shared" si="1"/>
        <v>0</v>
      </c>
      <c r="N63" s="203">
        <f t="shared" si="1"/>
        <v>0</v>
      </c>
      <c r="O63" s="203">
        <f t="shared" si="1"/>
        <v>0</v>
      </c>
      <c r="P63" s="203">
        <f t="shared" si="1"/>
        <v>0</v>
      </c>
      <c r="Q63" s="203">
        <f t="shared" si="1"/>
        <v>0</v>
      </c>
    </row>
    <row r="64" spans="1:17" x14ac:dyDescent="0.25">
      <c r="A64" s="76" t="s">
        <v>82</v>
      </c>
      <c r="B64" s="202">
        <f t="shared" ref="B64:Q64" si="2">IF(B$7=0,0,B$7/B$5)</f>
        <v>0</v>
      </c>
      <c r="C64" s="202">
        <f t="shared" si="2"/>
        <v>0</v>
      </c>
      <c r="D64" s="202">
        <f t="shared" si="2"/>
        <v>0</v>
      </c>
      <c r="E64" s="202">
        <f t="shared" si="2"/>
        <v>0</v>
      </c>
      <c r="F64" s="202">
        <f t="shared" si="2"/>
        <v>0</v>
      </c>
      <c r="G64" s="202">
        <f t="shared" si="2"/>
        <v>0</v>
      </c>
      <c r="H64" s="202">
        <f t="shared" si="2"/>
        <v>0</v>
      </c>
      <c r="I64" s="202">
        <f t="shared" si="2"/>
        <v>0</v>
      </c>
      <c r="J64" s="202">
        <f t="shared" si="2"/>
        <v>0</v>
      </c>
      <c r="K64" s="202">
        <f t="shared" si="2"/>
        <v>0</v>
      </c>
      <c r="L64" s="202">
        <f t="shared" si="2"/>
        <v>0</v>
      </c>
      <c r="M64" s="202">
        <f t="shared" si="2"/>
        <v>0</v>
      </c>
      <c r="N64" s="202">
        <f t="shared" si="2"/>
        <v>0</v>
      </c>
      <c r="O64" s="202">
        <f t="shared" si="2"/>
        <v>0</v>
      </c>
      <c r="P64" s="202">
        <f t="shared" si="2"/>
        <v>0</v>
      </c>
      <c r="Q64" s="202">
        <f t="shared" si="2"/>
        <v>0</v>
      </c>
    </row>
    <row r="65" spans="1:17" x14ac:dyDescent="0.25">
      <c r="A65" s="76" t="s">
        <v>81</v>
      </c>
      <c r="B65" s="202">
        <f t="shared" ref="B65:Q65" si="3">IF(B$8=0,0,B$8/B$5)</f>
        <v>0</v>
      </c>
      <c r="C65" s="202">
        <f t="shared" si="3"/>
        <v>0</v>
      </c>
      <c r="D65" s="202">
        <f t="shared" si="3"/>
        <v>0</v>
      </c>
      <c r="E65" s="202">
        <f t="shared" si="3"/>
        <v>0</v>
      </c>
      <c r="F65" s="202">
        <f t="shared" si="3"/>
        <v>0</v>
      </c>
      <c r="G65" s="202">
        <f t="shared" si="3"/>
        <v>0</v>
      </c>
      <c r="H65" s="202">
        <f t="shared" si="3"/>
        <v>0</v>
      </c>
      <c r="I65" s="202">
        <f t="shared" si="3"/>
        <v>0</v>
      </c>
      <c r="J65" s="202">
        <f t="shared" si="3"/>
        <v>0</v>
      </c>
      <c r="K65" s="202">
        <f t="shared" si="3"/>
        <v>0</v>
      </c>
      <c r="L65" s="202">
        <f t="shared" si="3"/>
        <v>0</v>
      </c>
      <c r="M65" s="202">
        <f t="shared" si="3"/>
        <v>0</v>
      </c>
      <c r="N65" s="202">
        <f t="shared" si="3"/>
        <v>0</v>
      </c>
      <c r="O65" s="202">
        <f t="shared" si="3"/>
        <v>0</v>
      </c>
      <c r="P65" s="202">
        <f t="shared" si="3"/>
        <v>0</v>
      </c>
      <c r="Q65" s="202">
        <f t="shared" si="3"/>
        <v>0</v>
      </c>
    </row>
    <row r="66" spans="1:17" x14ac:dyDescent="0.25">
      <c r="A66" s="76" t="s">
        <v>80</v>
      </c>
      <c r="B66" s="202">
        <f t="shared" ref="B66:Q66" si="4">IF(B$9=0,0,B$9/B$5)</f>
        <v>0</v>
      </c>
      <c r="C66" s="202">
        <f t="shared" si="4"/>
        <v>0</v>
      </c>
      <c r="D66" s="202">
        <f t="shared" si="4"/>
        <v>0</v>
      </c>
      <c r="E66" s="202">
        <f t="shared" si="4"/>
        <v>0</v>
      </c>
      <c r="F66" s="202">
        <f t="shared" si="4"/>
        <v>0</v>
      </c>
      <c r="G66" s="202">
        <f t="shared" si="4"/>
        <v>0</v>
      </c>
      <c r="H66" s="202">
        <f t="shared" si="4"/>
        <v>0</v>
      </c>
      <c r="I66" s="202">
        <f t="shared" si="4"/>
        <v>0</v>
      </c>
      <c r="J66" s="202">
        <f t="shared" si="4"/>
        <v>0</v>
      </c>
      <c r="K66" s="202">
        <f t="shared" si="4"/>
        <v>0</v>
      </c>
      <c r="L66" s="202">
        <f t="shared" si="4"/>
        <v>0</v>
      </c>
      <c r="M66" s="202">
        <f t="shared" si="4"/>
        <v>0</v>
      </c>
      <c r="N66" s="202">
        <f t="shared" si="4"/>
        <v>0</v>
      </c>
      <c r="O66" s="202">
        <f t="shared" si="4"/>
        <v>0</v>
      </c>
      <c r="P66" s="202">
        <f t="shared" si="4"/>
        <v>0</v>
      </c>
      <c r="Q66" s="202">
        <f t="shared" si="4"/>
        <v>0</v>
      </c>
    </row>
    <row r="67" spans="1:17" x14ac:dyDescent="0.25">
      <c r="A67" s="129" t="s">
        <v>79</v>
      </c>
      <c r="B67" s="201">
        <f t="shared" ref="B67:Q67" si="5">IF(B$10=0,0,B$10/B$5)</f>
        <v>2.918011180430078E-2</v>
      </c>
      <c r="C67" s="201">
        <f t="shared" si="5"/>
        <v>2.5884523266419601E-2</v>
      </c>
      <c r="D67" s="201">
        <f t="shared" si="5"/>
        <v>2.6776350657800919E-2</v>
      </c>
      <c r="E67" s="201">
        <f t="shared" si="5"/>
        <v>2.6875578787604694E-2</v>
      </c>
      <c r="F67" s="201">
        <f t="shared" si="5"/>
        <v>2.4523183584750485E-2</v>
      </c>
      <c r="G67" s="201">
        <f t="shared" si="5"/>
        <v>3.2100323088620854E-2</v>
      </c>
      <c r="H67" s="201">
        <f t="shared" si="5"/>
        <v>2.9891841566118293E-2</v>
      </c>
      <c r="I67" s="201">
        <f t="shared" si="5"/>
        <v>3.3187458814130946E-2</v>
      </c>
      <c r="J67" s="201">
        <f t="shared" si="5"/>
        <v>3.2538880043659603E-2</v>
      </c>
      <c r="K67" s="201">
        <f t="shared" si="5"/>
        <v>3.7095550488450417E-2</v>
      </c>
      <c r="L67" s="201">
        <f t="shared" si="5"/>
        <v>3.0788699704140592E-2</v>
      </c>
      <c r="M67" s="201">
        <f t="shared" si="5"/>
        <v>2.952394392364115E-2</v>
      </c>
      <c r="N67" s="201">
        <f t="shared" si="5"/>
        <v>3.0491471622423622E-2</v>
      </c>
      <c r="O67" s="201">
        <f t="shared" si="5"/>
        <v>3.4691366709472649E-2</v>
      </c>
      <c r="P67" s="201">
        <f t="shared" si="5"/>
        <v>3.0644616566729083E-2</v>
      </c>
      <c r="Q67" s="201">
        <f t="shared" si="5"/>
        <v>3.5960725766137652E-2</v>
      </c>
    </row>
    <row r="68" spans="1:17" x14ac:dyDescent="0.25">
      <c r="A68" s="127" t="s">
        <v>306</v>
      </c>
      <c r="B68" s="200">
        <f t="shared" ref="B68:Q68" si="6">IF(B$15=0,0,B$15/B$5)</f>
        <v>0.10052260262422771</v>
      </c>
      <c r="C68" s="200">
        <f t="shared" si="6"/>
        <v>9.2079700889255975E-2</v>
      </c>
      <c r="D68" s="200">
        <f t="shared" si="6"/>
        <v>8.8157881946713895E-2</v>
      </c>
      <c r="E68" s="200">
        <f t="shared" si="6"/>
        <v>8.3039817692334317E-2</v>
      </c>
      <c r="F68" s="200">
        <f t="shared" si="6"/>
        <v>8.9595378733132391E-2</v>
      </c>
      <c r="G68" s="200">
        <f t="shared" si="6"/>
        <v>8.9052427241968671E-2</v>
      </c>
      <c r="H68" s="200">
        <f t="shared" si="6"/>
        <v>0.10204164148950409</v>
      </c>
      <c r="I68" s="200">
        <f t="shared" si="6"/>
        <v>0.10485142466174369</v>
      </c>
      <c r="J68" s="200">
        <f t="shared" si="6"/>
        <v>9.8868002013194276E-2</v>
      </c>
      <c r="K68" s="200">
        <f t="shared" si="6"/>
        <v>0.10732702779829609</v>
      </c>
      <c r="L68" s="200">
        <f t="shared" si="6"/>
        <v>8.7026230361487156E-2</v>
      </c>
      <c r="M68" s="200">
        <f t="shared" si="6"/>
        <v>8.6696860559190694E-2</v>
      </c>
      <c r="N68" s="200">
        <f t="shared" si="6"/>
        <v>9.5585984940042765E-2</v>
      </c>
      <c r="O68" s="200">
        <f t="shared" si="6"/>
        <v>0.10747851158182556</v>
      </c>
      <c r="P68" s="200">
        <f t="shared" si="6"/>
        <v>9.7003934814620787E-2</v>
      </c>
      <c r="Q68" s="200">
        <f t="shared" si="6"/>
        <v>0.11049483921501227</v>
      </c>
    </row>
    <row r="69" spans="1:17" x14ac:dyDescent="0.25">
      <c r="A69" s="127" t="s">
        <v>305</v>
      </c>
      <c r="B69" s="200">
        <f t="shared" ref="B69:Q69" si="7">IF(B$26=0,0,B$26/B$5)</f>
        <v>0.40837307316092508</v>
      </c>
      <c r="C69" s="200">
        <f t="shared" si="7"/>
        <v>0.37407378486260234</v>
      </c>
      <c r="D69" s="200">
        <f t="shared" si="7"/>
        <v>0.35814139540852513</v>
      </c>
      <c r="E69" s="200">
        <f t="shared" si="7"/>
        <v>0.33734925937510823</v>
      </c>
      <c r="F69" s="200">
        <f t="shared" si="7"/>
        <v>0.36398122610335032</v>
      </c>
      <c r="G69" s="200">
        <f t="shared" si="7"/>
        <v>0.36177548567049767</v>
      </c>
      <c r="H69" s="200">
        <f t="shared" si="7"/>
        <v>0.41454416855111043</v>
      </c>
      <c r="I69" s="200">
        <f t="shared" si="7"/>
        <v>0.42595891268833358</v>
      </c>
      <c r="J69" s="200">
        <f t="shared" si="7"/>
        <v>0.40165125817860176</v>
      </c>
      <c r="K69" s="200">
        <f t="shared" si="7"/>
        <v>0.43601605043057784</v>
      </c>
      <c r="L69" s="200">
        <f t="shared" si="7"/>
        <v>0.35354406084354151</v>
      </c>
      <c r="M69" s="200">
        <f t="shared" si="7"/>
        <v>0.35220599602171221</v>
      </c>
      <c r="N69" s="200">
        <f t="shared" si="7"/>
        <v>0.38831806381892375</v>
      </c>
      <c r="O69" s="200">
        <f t="shared" si="7"/>
        <v>0.43663145330116626</v>
      </c>
      <c r="P69" s="200">
        <f t="shared" si="7"/>
        <v>0.39407848518439692</v>
      </c>
      <c r="Q69" s="200">
        <f t="shared" si="7"/>
        <v>0.44888528431098745</v>
      </c>
    </row>
    <row r="70" spans="1:17" x14ac:dyDescent="0.25">
      <c r="A70" s="127" t="s">
        <v>304</v>
      </c>
      <c r="B70" s="200">
        <f t="shared" ref="B70:Q70" si="8">IF(B$37=0,0,B$37/B$5)</f>
        <v>0</v>
      </c>
      <c r="C70" s="200">
        <f t="shared" si="8"/>
        <v>0</v>
      </c>
      <c r="D70" s="200">
        <f t="shared" si="8"/>
        <v>0</v>
      </c>
      <c r="E70" s="200">
        <f t="shared" si="8"/>
        <v>0</v>
      </c>
      <c r="F70" s="200">
        <f t="shared" si="8"/>
        <v>0</v>
      </c>
      <c r="G70" s="200">
        <f t="shared" si="8"/>
        <v>0</v>
      </c>
      <c r="H70" s="200">
        <f t="shared" si="8"/>
        <v>0</v>
      </c>
      <c r="I70" s="200">
        <f t="shared" si="8"/>
        <v>0</v>
      </c>
      <c r="J70" s="200">
        <f t="shared" si="8"/>
        <v>0</v>
      </c>
      <c r="K70" s="200">
        <f t="shared" si="8"/>
        <v>0</v>
      </c>
      <c r="L70" s="200">
        <f t="shared" si="8"/>
        <v>0</v>
      </c>
      <c r="M70" s="200">
        <f t="shared" si="8"/>
        <v>0</v>
      </c>
      <c r="N70" s="200">
        <f t="shared" si="8"/>
        <v>0</v>
      </c>
      <c r="O70" s="200">
        <f t="shared" si="8"/>
        <v>0</v>
      </c>
      <c r="P70" s="200">
        <f t="shared" si="8"/>
        <v>0</v>
      </c>
      <c r="Q70" s="200">
        <f t="shared" si="8"/>
        <v>0</v>
      </c>
    </row>
    <row r="71" spans="1:17" x14ac:dyDescent="0.25">
      <c r="A71" s="127" t="s">
        <v>303</v>
      </c>
      <c r="B71" s="200">
        <f t="shared" ref="B71:Q71" si="9">IF(B$38=0,0,B$38/B$5)</f>
        <v>0.46192421241054654</v>
      </c>
      <c r="C71" s="200">
        <f t="shared" si="9"/>
        <v>0.50796199098172212</v>
      </c>
      <c r="D71" s="200">
        <f t="shared" si="9"/>
        <v>0.52692437198696007</v>
      </c>
      <c r="E71" s="200">
        <f t="shared" si="9"/>
        <v>0.55273534414495273</v>
      </c>
      <c r="F71" s="200">
        <f t="shared" si="9"/>
        <v>0.52190021157876687</v>
      </c>
      <c r="G71" s="200">
        <f t="shared" si="9"/>
        <v>0.51707176399891297</v>
      </c>
      <c r="H71" s="200">
        <f t="shared" si="9"/>
        <v>0.45352234839326716</v>
      </c>
      <c r="I71" s="200">
        <f t="shared" si="9"/>
        <v>0.4360022038357918</v>
      </c>
      <c r="J71" s="200">
        <f t="shared" si="9"/>
        <v>0.46694185976454444</v>
      </c>
      <c r="K71" s="200">
        <f t="shared" si="9"/>
        <v>0.41956137128267562</v>
      </c>
      <c r="L71" s="200">
        <f t="shared" si="9"/>
        <v>0.52864100909083067</v>
      </c>
      <c r="M71" s="200">
        <f t="shared" si="9"/>
        <v>0.53157319949545589</v>
      </c>
      <c r="N71" s="200">
        <f t="shared" si="9"/>
        <v>0.48560447961860975</v>
      </c>
      <c r="O71" s="200">
        <f t="shared" si="9"/>
        <v>0.4211986684075355</v>
      </c>
      <c r="P71" s="200">
        <f t="shared" si="9"/>
        <v>0.47827296343425318</v>
      </c>
      <c r="Q71" s="200">
        <f t="shared" si="9"/>
        <v>0.40465915070786274</v>
      </c>
    </row>
    <row r="72" spans="1:17" x14ac:dyDescent="0.25">
      <c r="A72" s="142" t="s">
        <v>310</v>
      </c>
      <c r="B72" s="199">
        <f t="shared" ref="B72:Q72" si="10">IF(B$39=0,0,B$39/B$5)</f>
        <v>0.35134934952389607</v>
      </c>
      <c r="C72" s="199">
        <f t="shared" si="10"/>
        <v>0.40667432000354059</v>
      </c>
      <c r="D72" s="199">
        <f t="shared" si="10"/>
        <v>0.42995070184557477</v>
      </c>
      <c r="E72" s="199">
        <f t="shared" si="10"/>
        <v>0.461391544683385</v>
      </c>
      <c r="F72" s="199">
        <f t="shared" si="10"/>
        <v>0.42334529497232126</v>
      </c>
      <c r="G72" s="199">
        <f t="shared" si="10"/>
        <v>0.41911409403274741</v>
      </c>
      <c r="H72" s="199">
        <f t="shared" si="10"/>
        <v>0.34127654275481267</v>
      </c>
      <c r="I72" s="199">
        <f t="shared" si="10"/>
        <v>0.32066563670787374</v>
      </c>
      <c r="J72" s="199">
        <f t="shared" si="10"/>
        <v>0.35818705755003072</v>
      </c>
      <c r="K72" s="199">
        <f t="shared" si="10"/>
        <v>0.30150164070454993</v>
      </c>
      <c r="L72" s="199">
        <f t="shared" si="10"/>
        <v>0.43291215569319491</v>
      </c>
      <c r="M72" s="199">
        <f t="shared" si="10"/>
        <v>0.4362066528803461</v>
      </c>
      <c r="N72" s="199">
        <f t="shared" si="10"/>
        <v>0.38045989618456272</v>
      </c>
      <c r="O72" s="199">
        <f t="shared" si="10"/>
        <v>0.30297230566752742</v>
      </c>
      <c r="P72" s="199">
        <f t="shared" si="10"/>
        <v>0.37156863513817034</v>
      </c>
      <c r="Q72" s="199">
        <f t="shared" si="10"/>
        <v>0.2831148275713492</v>
      </c>
    </row>
    <row r="73" spans="1:17" x14ac:dyDescent="0.25">
      <c r="A73" s="142" t="s">
        <v>309</v>
      </c>
      <c r="B73" s="199">
        <f t="shared" ref="B73:Q73" si="11">IF(B$45=0,0,B$45/B$5)</f>
        <v>0.11057486288665049</v>
      </c>
      <c r="C73" s="199">
        <f t="shared" si="11"/>
        <v>0.10128767097818156</v>
      </c>
      <c r="D73" s="199">
        <f t="shared" si="11"/>
        <v>9.6973670141385276E-2</v>
      </c>
      <c r="E73" s="199">
        <f t="shared" si="11"/>
        <v>9.1343799461567773E-2</v>
      </c>
      <c r="F73" s="199">
        <f t="shared" si="11"/>
        <v>9.8554916606445622E-2</v>
      </c>
      <c r="G73" s="199">
        <f t="shared" si="11"/>
        <v>9.7957669966165548E-2</v>
      </c>
      <c r="H73" s="199">
        <f t="shared" si="11"/>
        <v>0.11224580563845452</v>
      </c>
      <c r="I73" s="199">
        <f t="shared" si="11"/>
        <v>0.11533656712791802</v>
      </c>
      <c r="J73" s="199">
        <f t="shared" si="11"/>
        <v>0.1087548022145137</v>
      </c>
      <c r="K73" s="199">
        <f t="shared" si="11"/>
        <v>0.11805973057812567</v>
      </c>
      <c r="L73" s="199">
        <f t="shared" si="11"/>
        <v>9.5728853397635844E-2</v>
      </c>
      <c r="M73" s="199">
        <f t="shared" si="11"/>
        <v>9.5366546615109765E-2</v>
      </c>
      <c r="N73" s="199">
        <f t="shared" si="11"/>
        <v>0.10514458343404705</v>
      </c>
      <c r="O73" s="199">
        <f t="shared" si="11"/>
        <v>0.1182263627400081</v>
      </c>
      <c r="P73" s="199">
        <f t="shared" si="11"/>
        <v>0.10670432829608285</v>
      </c>
      <c r="Q73" s="199">
        <f t="shared" si="11"/>
        <v>0.1215443231365135</v>
      </c>
    </row>
    <row r="74" spans="1:17" x14ac:dyDescent="0.25">
      <c r="A74" s="142" t="s">
        <v>308</v>
      </c>
      <c r="B74" s="199">
        <f t="shared" ref="B74:Q74" si="12">IF(B$56=0,0,B$56/B$5)</f>
        <v>0</v>
      </c>
      <c r="C74" s="199">
        <f t="shared" si="12"/>
        <v>0</v>
      </c>
      <c r="D74" s="199">
        <f t="shared" si="12"/>
        <v>0</v>
      </c>
      <c r="E74" s="199">
        <f t="shared" si="12"/>
        <v>0</v>
      </c>
      <c r="F74" s="199">
        <f t="shared" si="12"/>
        <v>0</v>
      </c>
      <c r="G74" s="199">
        <f t="shared" si="12"/>
        <v>0</v>
      </c>
      <c r="H74" s="199">
        <f t="shared" si="12"/>
        <v>0</v>
      </c>
      <c r="I74" s="199">
        <f t="shared" si="12"/>
        <v>0</v>
      </c>
      <c r="J74" s="199">
        <f t="shared" si="12"/>
        <v>0</v>
      </c>
      <c r="K74" s="199">
        <f t="shared" si="12"/>
        <v>0</v>
      </c>
      <c r="L74" s="199">
        <f t="shared" si="12"/>
        <v>0</v>
      </c>
      <c r="M74" s="199">
        <f t="shared" si="12"/>
        <v>0</v>
      </c>
      <c r="N74" s="199">
        <f t="shared" si="12"/>
        <v>0</v>
      </c>
      <c r="O74" s="199">
        <f t="shared" si="12"/>
        <v>0</v>
      </c>
      <c r="P74" s="199">
        <f t="shared" si="12"/>
        <v>0</v>
      </c>
      <c r="Q74" s="199">
        <f t="shared" si="12"/>
        <v>0</v>
      </c>
    </row>
    <row r="75" spans="1:17" x14ac:dyDescent="0.25">
      <c r="A75" s="142" t="s">
        <v>307</v>
      </c>
      <c r="B75" s="199">
        <f t="shared" ref="B75:Q75" si="13">IF(B$57=0,0,B$57/B$5)</f>
        <v>0</v>
      </c>
      <c r="C75" s="199">
        <f t="shared" si="13"/>
        <v>0</v>
      </c>
      <c r="D75" s="199">
        <f t="shared" si="13"/>
        <v>0</v>
      </c>
      <c r="E75" s="199">
        <f t="shared" si="13"/>
        <v>0</v>
      </c>
      <c r="F75" s="199">
        <f t="shared" si="13"/>
        <v>0</v>
      </c>
      <c r="G75" s="199">
        <f t="shared" si="13"/>
        <v>0</v>
      </c>
      <c r="H75" s="199">
        <f t="shared" si="13"/>
        <v>0</v>
      </c>
      <c r="I75" s="199">
        <f t="shared" si="13"/>
        <v>0</v>
      </c>
      <c r="J75" s="199">
        <f t="shared" si="13"/>
        <v>0</v>
      </c>
      <c r="K75" s="199">
        <f t="shared" si="13"/>
        <v>0</v>
      </c>
      <c r="L75" s="199">
        <f t="shared" si="13"/>
        <v>0</v>
      </c>
      <c r="M75" s="199">
        <f t="shared" si="13"/>
        <v>0</v>
      </c>
      <c r="N75" s="199">
        <f t="shared" si="13"/>
        <v>0</v>
      </c>
      <c r="O75" s="199">
        <f t="shared" si="13"/>
        <v>0</v>
      </c>
      <c r="P75" s="199">
        <f t="shared" si="13"/>
        <v>0</v>
      </c>
      <c r="Q75" s="199">
        <f t="shared" si="13"/>
        <v>0</v>
      </c>
    </row>
    <row r="76" spans="1:17" x14ac:dyDescent="0.25">
      <c r="A76" s="72" t="s">
        <v>302</v>
      </c>
      <c r="B76" s="276">
        <f t="shared" ref="B76:Q76" si="14">IF(B$58=0,0,B$58/B$5)</f>
        <v>0</v>
      </c>
      <c r="C76" s="276">
        <f t="shared" si="14"/>
        <v>0</v>
      </c>
      <c r="D76" s="276">
        <f t="shared" si="14"/>
        <v>0</v>
      </c>
      <c r="E76" s="276">
        <f t="shared" si="14"/>
        <v>0</v>
      </c>
      <c r="F76" s="276">
        <f t="shared" si="14"/>
        <v>0</v>
      </c>
      <c r="G76" s="276">
        <f t="shared" si="14"/>
        <v>0</v>
      </c>
      <c r="H76" s="276">
        <f t="shared" si="14"/>
        <v>0</v>
      </c>
      <c r="I76" s="276">
        <f t="shared" si="14"/>
        <v>0</v>
      </c>
      <c r="J76" s="276">
        <f t="shared" si="14"/>
        <v>0</v>
      </c>
      <c r="K76" s="276">
        <f t="shared" si="14"/>
        <v>0</v>
      </c>
      <c r="L76" s="276">
        <f t="shared" si="14"/>
        <v>0</v>
      </c>
      <c r="M76" s="276">
        <f t="shared" si="14"/>
        <v>0</v>
      </c>
      <c r="N76" s="276">
        <f t="shared" si="14"/>
        <v>0</v>
      </c>
      <c r="O76" s="276">
        <f t="shared" si="14"/>
        <v>0</v>
      </c>
      <c r="P76" s="276">
        <f t="shared" si="14"/>
        <v>0</v>
      </c>
      <c r="Q76" s="276">
        <f t="shared" si="14"/>
        <v>0</v>
      </c>
    </row>
    <row r="78" spans="1:17" ht="12.75" x14ac:dyDescent="0.25">
      <c r="A78" s="266" t="s">
        <v>133</v>
      </c>
      <c r="B78" s="197"/>
      <c r="C78" s="197"/>
      <c r="D78" s="197"/>
      <c r="E78" s="197"/>
      <c r="F78" s="197"/>
      <c r="G78" s="197"/>
      <c r="H78" s="197"/>
      <c r="I78" s="197"/>
      <c r="J78" s="197"/>
      <c r="K78" s="197"/>
      <c r="L78" s="197"/>
      <c r="M78" s="197"/>
      <c r="N78" s="197"/>
      <c r="O78" s="197"/>
      <c r="P78" s="197"/>
      <c r="Q78" s="197"/>
    </row>
    <row r="80" spans="1:17" x14ac:dyDescent="0.25">
      <c r="A80" s="78" t="s">
        <v>5</v>
      </c>
      <c r="B80" s="230">
        <f>IF(B$5=0,0,B$5/TEL_fec!B$5)</f>
        <v>1.6077562768715472</v>
      </c>
      <c r="C80" s="230">
        <f>IF(C$5=0,0,C$5/TEL_fec!C$5)</f>
        <v>1.8124540069872965</v>
      </c>
      <c r="D80" s="230">
        <f>IF(D$5=0,0,D$5/TEL_fec!D$5)</f>
        <v>1.7520874488365061</v>
      </c>
      <c r="E80" s="230">
        <f>IF(E$5=0,0,E$5/TEL_fec!E$5)</f>
        <v>1.7456185142630518</v>
      </c>
      <c r="F80" s="230">
        <f>IF(F$5=0,0,F$5/TEL_fec!F$5)</f>
        <v>1.9130675978934264</v>
      </c>
      <c r="G80" s="230">
        <f>IF(G$5=0,0,G$5/TEL_fec!G$5)</f>
        <v>1.4614964398850148</v>
      </c>
      <c r="H80" s="230">
        <f>IF(H$5=0,0,H$5/TEL_fec!H$5)</f>
        <v>1.5694753302303934</v>
      </c>
      <c r="I80" s="230">
        <f>IF(I$5=0,0,I$5/TEL_fec!I$5)</f>
        <v>1.4136215784380062</v>
      </c>
      <c r="J80" s="230">
        <f>IF(J$5=0,0,J$5/TEL_fec!J$5)</f>
        <v>1.4417984838516191</v>
      </c>
      <c r="K80" s="230">
        <f>IF(K$5=0,0,K$5/TEL_fec!K$5)</f>
        <v>1.2646936706811991</v>
      </c>
      <c r="L80" s="230">
        <f>IF(L$5=0,0,L$5/TEL_fec!L$5)</f>
        <v>1.5237573643575748</v>
      </c>
      <c r="M80" s="230">
        <f>IF(M$5=0,0,M$5/TEL_fec!M$5)</f>
        <v>1.5890325504788523</v>
      </c>
      <c r="N80" s="230">
        <f>IF(N$5=0,0,N$5/TEL_fec!N$5)</f>
        <v>1.5386108120369264</v>
      </c>
      <c r="O80" s="230">
        <f>IF(O$5=0,0,O$5/TEL_fec!O$5)</f>
        <v>1.3523395692671825</v>
      </c>
      <c r="P80" s="230">
        <f>IF(P$5=0,0,P$5/TEL_fec!P$5)</f>
        <v>1.530921681171018</v>
      </c>
      <c r="Q80" s="230">
        <f>IF(Q$5=0,0,Q$5/TEL_fec!Q$5)</f>
        <v>1.3046040343644858</v>
      </c>
    </row>
    <row r="81" spans="1:17" x14ac:dyDescent="0.25">
      <c r="A81" s="132" t="s">
        <v>83</v>
      </c>
      <c r="B81" s="275">
        <f>IF(B$6=0,0,B$6/TEL_fec!B$6)</f>
        <v>0</v>
      </c>
      <c r="C81" s="275">
        <f>IF(C$6=0,0,C$6/TEL_fec!C$6)</f>
        <v>0</v>
      </c>
      <c r="D81" s="275">
        <f>IF(D$6=0,0,D$6/TEL_fec!D$6)</f>
        <v>0</v>
      </c>
      <c r="E81" s="275">
        <f>IF(E$6=0,0,E$6/TEL_fec!E$6)</f>
        <v>0</v>
      </c>
      <c r="F81" s="275">
        <f>IF(F$6=0,0,F$6/TEL_fec!F$6)</f>
        <v>0</v>
      </c>
      <c r="G81" s="275">
        <f>IF(G$6=0,0,G$6/TEL_fec!G$6)</f>
        <v>0</v>
      </c>
      <c r="H81" s="275">
        <f>IF(H$6=0,0,H$6/TEL_fec!H$6)</f>
        <v>0</v>
      </c>
      <c r="I81" s="275">
        <f>IF(I$6=0,0,I$6/TEL_fec!I$6)</f>
        <v>0</v>
      </c>
      <c r="J81" s="275">
        <f>IF(J$6=0,0,J$6/TEL_fec!J$6)</f>
        <v>0</v>
      </c>
      <c r="K81" s="275">
        <f>IF(K$6=0,0,K$6/TEL_fec!K$6)</f>
        <v>0</v>
      </c>
      <c r="L81" s="275">
        <f>IF(L$6=0,0,L$6/TEL_fec!L$6)</f>
        <v>0</v>
      </c>
      <c r="M81" s="275">
        <f>IF(M$6=0,0,M$6/TEL_fec!M$6)</f>
        <v>0</v>
      </c>
      <c r="N81" s="275">
        <f>IF(N$6=0,0,N$6/TEL_fec!N$6)</f>
        <v>0</v>
      </c>
      <c r="O81" s="275">
        <f>IF(O$6=0,0,O$6/TEL_fec!O$6)</f>
        <v>0</v>
      </c>
      <c r="P81" s="275">
        <f>IF(P$6=0,0,P$6/TEL_fec!P$6)</f>
        <v>0</v>
      </c>
      <c r="Q81" s="275">
        <f>IF(Q$6=0,0,Q$6/TEL_fec!Q$6)</f>
        <v>0</v>
      </c>
    </row>
    <row r="82" spans="1:17" x14ac:dyDescent="0.25">
      <c r="A82" s="76" t="s">
        <v>82</v>
      </c>
      <c r="B82" s="274">
        <f>IF(B$7=0,0,B$7/TEL_fec!B$7)</f>
        <v>0</v>
      </c>
      <c r="C82" s="274">
        <f>IF(C$7=0,0,C$7/TEL_fec!C$7)</f>
        <v>0</v>
      </c>
      <c r="D82" s="274">
        <f>IF(D$7=0,0,D$7/TEL_fec!D$7)</f>
        <v>0</v>
      </c>
      <c r="E82" s="274">
        <f>IF(E$7=0,0,E$7/TEL_fec!E$7)</f>
        <v>0</v>
      </c>
      <c r="F82" s="274">
        <f>IF(F$7=0,0,F$7/TEL_fec!F$7)</f>
        <v>0</v>
      </c>
      <c r="G82" s="274">
        <f>IF(G$7=0,0,G$7/TEL_fec!G$7)</f>
        <v>0</v>
      </c>
      <c r="H82" s="274">
        <f>IF(H$7=0,0,H$7/TEL_fec!H$7)</f>
        <v>0</v>
      </c>
      <c r="I82" s="274">
        <f>IF(I$7=0,0,I$7/TEL_fec!I$7)</f>
        <v>0</v>
      </c>
      <c r="J82" s="274">
        <f>IF(J$7=0,0,J$7/TEL_fec!J$7)</f>
        <v>0</v>
      </c>
      <c r="K82" s="274">
        <f>IF(K$7=0,0,K$7/TEL_fec!K$7)</f>
        <v>0</v>
      </c>
      <c r="L82" s="274">
        <f>IF(L$7=0,0,L$7/TEL_fec!L$7)</f>
        <v>0</v>
      </c>
      <c r="M82" s="274">
        <f>IF(M$7=0,0,M$7/TEL_fec!M$7)</f>
        <v>0</v>
      </c>
      <c r="N82" s="274">
        <f>IF(N$7=0,0,N$7/TEL_fec!N$7)</f>
        <v>0</v>
      </c>
      <c r="O82" s="274">
        <f>IF(O$7=0,0,O$7/TEL_fec!O$7)</f>
        <v>0</v>
      </c>
      <c r="P82" s="274">
        <f>IF(P$7=0,0,P$7/TEL_fec!P$7)</f>
        <v>0</v>
      </c>
      <c r="Q82" s="274">
        <f>IF(Q$7=0,0,Q$7/TEL_fec!Q$7)</f>
        <v>0</v>
      </c>
    </row>
    <row r="83" spans="1:17" x14ac:dyDescent="0.25">
      <c r="A83" s="76" t="s">
        <v>81</v>
      </c>
      <c r="B83" s="274">
        <f>IF(B$8=0,0,B$8/TEL_fec!B$8)</f>
        <v>0</v>
      </c>
      <c r="C83" s="274">
        <f>IF(C$8=0,0,C$8/TEL_fec!C$8)</f>
        <v>0</v>
      </c>
      <c r="D83" s="274">
        <f>IF(D$8=0,0,D$8/TEL_fec!D$8)</f>
        <v>0</v>
      </c>
      <c r="E83" s="274">
        <f>IF(E$8=0,0,E$8/TEL_fec!E$8)</f>
        <v>0</v>
      </c>
      <c r="F83" s="274">
        <f>IF(F$8=0,0,F$8/TEL_fec!F$8)</f>
        <v>0</v>
      </c>
      <c r="G83" s="274">
        <f>IF(G$8=0,0,G$8/TEL_fec!G$8)</f>
        <v>0</v>
      </c>
      <c r="H83" s="274">
        <f>IF(H$8=0,0,H$8/TEL_fec!H$8)</f>
        <v>0</v>
      </c>
      <c r="I83" s="274">
        <f>IF(I$8=0,0,I$8/TEL_fec!I$8)</f>
        <v>0</v>
      </c>
      <c r="J83" s="274">
        <f>IF(J$8=0,0,J$8/TEL_fec!J$8)</f>
        <v>0</v>
      </c>
      <c r="K83" s="274">
        <f>IF(K$8=0,0,K$8/TEL_fec!K$8)</f>
        <v>0</v>
      </c>
      <c r="L83" s="274">
        <f>IF(L$8=0,0,L$8/TEL_fec!L$8)</f>
        <v>0</v>
      </c>
      <c r="M83" s="274">
        <f>IF(M$8=0,0,M$8/TEL_fec!M$8)</f>
        <v>0</v>
      </c>
      <c r="N83" s="274">
        <f>IF(N$8=0,0,N$8/TEL_fec!N$8)</f>
        <v>0</v>
      </c>
      <c r="O83" s="274">
        <f>IF(O$8=0,0,O$8/TEL_fec!O$8)</f>
        <v>0</v>
      </c>
      <c r="P83" s="274">
        <f>IF(P$8=0,0,P$8/TEL_fec!P$8)</f>
        <v>0</v>
      </c>
      <c r="Q83" s="274">
        <f>IF(Q$8=0,0,Q$8/TEL_fec!Q$8)</f>
        <v>0</v>
      </c>
    </row>
    <row r="84" spans="1:17" x14ac:dyDescent="0.25">
      <c r="A84" s="76" t="s">
        <v>80</v>
      </c>
      <c r="B84" s="274">
        <f>IF(B$9=0,0,B$9/TEL_fec!B$9)</f>
        <v>0</v>
      </c>
      <c r="C84" s="274">
        <f>IF(C$9=0,0,C$9/TEL_fec!C$9)</f>
        <v>0</v>
      </c>
      <c r="D84" s="274">
        <f>IF(D$9=0,0,D$9/TEL_fec!D$9)</f>
        <v>0</v>
      </c>
      <c r="E84" s="274">
        <f>IF(E$9=0,0,E$9/TEL_fec!E$9)</f>
        <v>0</v>
      </c>
      <c r="F84" s="274">
        <f>IF(F$9=0,0,F$9/TEL_fec!F$9)</f>
        <v>0</v>
      </c>
      <c r="G84" s="274">
        <f>IF(G$9=0,0,G$9/TEL_fec!G$9)</f>
        <v>0</v>
      </c>
      <c r="H84" s="274">
        <f>IF(H$9=0,0,H$9/TEL_fec!H$9)</f>
        <v>0</v>
      </c>
      <c r="I84" s="274">
        <f>IF(I$9=0,0,I$9/TEL_fec!I$9)</f>
        <v>0</v>
      </c>
      <c r="J84" s="274">
        <f>IF(J$9=0,0,J$9/TEL_fec!J$9)</f>
        <v>0</v>
      </c>
      <c r="K84" s="274">
        <f>IF(K$9=0,0,K$9/TEL_fec!K$9)</f>
        <v>0</v>
      </c>
      <c r="L84" s="274">
        <f>IF(L$9=0,0,L$9/TEL_fec!L$9)</f>
        <v>0</v>
      </c>
      <c r="M84" s="274">
        <f>IF(M$9=0,0,M$9/TEL_fec!M$9)</f>
        <v>0</v>
      </c>
      <c r="N84" s="274">
        <f>IF(N$9=0,0,N$9/TEL_fec!N$9)</f>
        <v>0</v>
      </c>
      <c r="O84" s="274">
        <f>IF(O$9=0,0,O$9/TEL_fec!O$9)</f>
        <v>0</v>
      </c>
      <c r="P84" s="274">
        <f>IF(P$9=0,0,P$9/TEL_fec!P$9)</f>
        <v>0</v>
      </c>
      <c r="Q84" s="274">
        <f>IF(Q$9=0,0,Q$9/TEL_fec!Q$9)</f>
        <v>0</v>
      </c>
    </row>
    <row r="85" spans="1:17" x14ac:dyDescent="0.25">
      <c r="A85" s="129" t="s">
        <v>79</v>
      </c>
      <c r="B85" s="273">
        <f>IF(B$10=0,0,B$10/TEL_fec!B$10)</f>
        <v>0.70463844000000009</v>
      </c>
      <c r="C85" s="273">
        <f>IF(C$10=0,0,C$10/TEL_fec!C$10)</f>
        <v>0.70463844000000009</v>
      </c>
      <c r="D85" s="273">
        <f>IF(D$10=0,0,D$10/TEL_fec!D$10)</f>
        <v>0.70463844000000009</v>
      </c>
      <c r="E85" s="273">
        <f>IF(E$10=0,0,E$10/TEL_fec!E$10)</f>
        <v>0.70463843999999998</v>
      </c>
      <c r="F85" s="273">
        <f>IF(F$10=0,0,F$10/TEL_fec!F$10)</f>
        <v>0.70463844000000009</v>
      </c>
      <c r="G85" s="273">
        <f>IF(G$10=0,0,G$10/TEL_fec!G$10)</f>
        <v>0.70463843999999998</v>
      </c>
      <c r="H85" s="273">
        <f>IF(H$10=0,0,H$10/TEL_fec!H$10)</f>
        <v>0.70463844000000009</v>
      </c>
      <c r="I85" s="273">
        <f>IF(I$10=0,0,I$10/TEL_fec!I$10)</f>
        <v>0.70463843999999998</v>
      </c>
      <c r="J85" s="273">
        <f>IF(J$10=0,0,J$10/TEL_fec!J$10)</f>
        <v>0.70463844000000009</v>
      </c>
      <c r="K85" s="273">
        <f>IF(K$10=0,0,K$10/TEL_fec!K$10)</f>
        <v>0.70463843999999998</v>
      </c>
      <c r="L85" s="273">
        <f>IF(L$10=0,0,L$10/TEL_fec!L$10)</f>
        <v>0.70463843999999998</v>
      </c>
      <c r="M85" s="273">
        <f>IF(M$10=0,0,M$10/TEL_fec!M$10)</f>
        <v>0.70463844000000009</v>
      </c>
      <c r="N85" s="273">
        <f>IF(N$10=0,0,N$10/TEL_fec!N$10)</f>
        <v>0.70463844000000009</v>
      </c>
      <c r="O85" s="273">
        <f>IF(O$10=0,0,O$10/TEL_fec!O$10)</f>
        <v>0.70463844000000009</v>
      </c>
      <c r="P85" s="273">
        <f>IF(P$10=0,0,P$10/TEL_fec!P$10)</f>
        <v>0.70463844000000009</v>
      </c>
      <c r="Q85" s="273">
        <f>IF(Q$10=0,0,Q$10/TEL_fec!Q$10)</f>
        <v>0.70463844000000009</v>
      </c>
    </row>
    <row r="86" spans="1:17" x14ac:dyDescent="0.25">
      <c r="A86" s="127" t="s">
        <v>306</v>
      </c>
      <c r="B86" s="296">
        <f>IF(B$15=0,0,B$15/TEL_fec!B$15)</f>
        <v>2.3521065133673558</v>
      </c>
      <c r="C86" s="296">
        <f>IF(C$15=0,0,C$15/TEL_fec!C$15)</f>
        <v>2.4288681554663567</v>
      </c>
      <c r="D86" s="296">
        <f>IF(D$15=0,0,D$15/TEL_fec!D$15)</f>
        <v>2.2479672112898061</v>
      </c>
      <c r="E86" s="296">
        <f>IF(E$15=0,0,E$15/TEL_fec!E$15)</f>
        <v>2.1096420477553663</v>
      </c>
      <c r="F86" s="296">
        <f>IF(F$15=0,0,F$15/TEL_fec!F$15)</f>
        <v>2.4945313829861799</v>
      </c>
      <c r="G86" s="296">
        <f>IF(G$15=0,0,G$15/TEL_fec!G$15)</f>
        <v>1.8941595999069789</v>
      </c>
      <c r="H86" s="296">
        <f>IF(H$15=0,0,H$15/TEL_fec!H$15)</f>
        <v>2.3307998222204951</v>
      </c>
      <c r="I86" s="296">
        <f>IF(I$15=0,0,I$15/TEL_fec!I$15)</f>
        <v>2.1571510070567652</v>
      </c>
      <c r="J86" s="296">
        <f>IF(J$15=0,0,J$15/TEL_fec!J$15)</f>
        <v>2.0745951995698344</v>
      </c>
      <c r="K86" s="296">
        <f>IF(K$15=0,0,K$15/TEL_fec!K$15)</f>
        <v>1.9754566057586087</v>
      </c>
      <c r="L86" s="296">
        <f>IF(L$15=0,0,L$15/TEL_fec!L$15)</f>
        <v>1.9299187964864648</v>
      </c>
      <c r="M86" s="296">
        <f>IF(M$15=0,0,M$15/TEL_fec!M$15)</f>
        <v>2.0049761514913444</v>
      </c>
      <c r="N86" s="296">
        <f>IF(N$15=0,0,N$15/TEL_fec!N$15)</f>
        <v>2.1404054392353915</v>
      </c>
      <c r="O86" s="296">
        <f>IF(O$15=0,0,O$15/TEL_fec!O$15)</f>
        <v>2.1153412845025779</v>
      </c>
      <c r="P86" s="296">
        <f>IF(P$15=0,0,P$15/TEL_fec!P$15)</f>
        <v>2.1613015809874696</v>
      </c>
      <c r="Q86" s="296">
        <f>IF(Q$15=0,0,Q$15/TEL_fec!Q$15)</f>
        <v>2.0979433546549826</v>
      </c>
    </row>
    <row r="87" spans="1:17" x14ac:dyDescent="0.25">
      <c r="A87" s="127" t="s">
        <v>305</v>
      </c>
      <c r="B87" s="296">
        <f>IF(B$26=0,0,B$26/TEL_fec!B$26)</f>
        <v>2.3521065133673567</v>
      </c>
      <c r="C87" s="296">
        <f>IF(C$26=0,0,C$26/TEL_fec!C$26)</f>
        <v>2.4288681554663563</v>
      </c>
      <c r="D87" s="296">
        <f>IF(D$26=0,0,D$26/TEL_fec!D$26)</f>
        <v>2.2479672112898061</v>
      </c>
      <c r="E87" s="296">
        <f>IF(E$26=0,0,E$26/TEL_fec!E$26)</f>
        <v>2.1096420477553663</v>
      </c>
      <c r="F87" s="296">
        <f>IF(F$26=0,0,F$26/TEL_fec!F$26)</f>
        <v>2.4945313829861795</v>
      </c>
      <c r="G87" s="296">
        <f>IF(G$26=0,0,G$26/TEL_fec!G$26)</f>
        <v>1.8941595999069787</v>
      </c>
      <c r="H87" s="296">
        <f>IF(H$26=0,0,H$26/TEL_fec!H$26)</f>
        <v>2.3307998222204951</v>
      </c>
      <c r="I87" s="296">
        <f>IF(I$26=0,0,I$26/TEL_fec!I$26)</f>
        <v>2.1571510070567652</v>
      </c>
      <c r="J87" s="296">
        <f>IF(J$26=0,0,J$26/TEL_fec!J$26)</f>
        <v>2.0745951995698348</v>
      </c>
      <c r="K87" s="296">
        <f>IF(K$26=0,0,K$26/TEL_fec!K$26)</f>
        <v>1.9754566057586089</v>
      </c>
      <c r="L87" s="296">
        <f>IF(L$26=0,0,L$26/TEL_fec!L$26)</f>
        <v>1.9299187964864641</v>
      </c>
      <c r="M87" s="296">
        <f>IF(M$26=0,0,M$26/TEL_fec!M$26)</f>
        <v>2.004976151491344</v>
      </c>
      <c r="N87" s="296">
        <f>IF(N$26=0,0,N$26/TEL_fec!N$26)</f>
        <v>2.1404054392353915</v>
      </c>
      <c r="O87" s="296">
        <f>IF(O$26=0,0,O$26/TEL_fec!O$26)</f>
        <v>2.1153412845025779</v>
      </c>
      <c r="P87" s="296">
        <f>IF(P$26=0,0,P$26/TEL_fec!P$26)</f>
        <v>2.1613015809874692</v>
      </c>
      <c r="Q87" s="296">
        <f>IF(Q$26=0,0,Q$26/TEL_fec!Q$26)</f>
        <v>2.0979433546549826</v>
      </c>
    </row>
    <row r="88" spans="1:17" x14ac:dyDescent="0.25">
      <c r="A88" s="127" t="s">
        <v>304</v>
      </c>
      <c r="B88" s="296">
        <f>IF(B$37=0,0,B$37/TEL_fec!B$37)</f>
        <v>0</v>
      </c>
      <c r="C88" s="296">
        <f>IF(C$37=0,0,C$37/TEL_fec!C$37)</f>
        <v>0</v>
      </c>
      <c r="D88" s="296">
        <f>IF(D$37=0,0,D$37/TEL_fec!D$37)</f>
        <v>0</v>
      </c>
      <c r="E88" s="296">
        <f>IF(E$37=0,0,E$37/TEL_fec!E$37)</f>
        <v>0</v>
      </c>
      <c r="F88" s="296">
        <f>IF(F$37=0,0,F$37/TEL_fec!F$37)</f>
        <v>0</v>
      </c>
      <c r="G88" s="296">
        <f>IF(G$37=0,0,G$37/TEL_fec!G$37)</f>
        <v>0</v>
      </c>
      <c r="H88" s="296">
        <f>IF(H$37=0,0,H$37/TEL_fec!H$37)</f>
        <v>0</v>
      </c>
      <c r="I88" s="296">
        <f>IF(I$37=0,0,I$37/TEL_fec!I$37)</f>
        <v>0</v>
      </c>
      <c r="J88" s="296">
        <f>IF(J$37=0,0,J$37/TEL_fec!J$37)</f>
        <v>0</v>
      </c>
      <c r="K88" s="296">
        <f>IF(K$37=0,0,K$37/TEL_fec!K$37)</f>
        <v>0</v>
      </c>
      <c r="L88" s="296">
        <f>IF(L$37=0,0,L$37/TEL_fec!L$37)</f>
        <v>0</v>
      </c>
      <c r="M88" s="296">
        <f>IF(M$37=0,0,M$37/TEL_fec!M$37)</f>
        <v>0</v>
      </c>
      <c r="N88" s="296">
        <f>IF(N$37=0,0,N$37/TEL_fec!N$37)</f>
        <v>0</v>
      </c>
      <c r="O88" s="296">
        <f>IF(O$37=0,0,O$37/TEL_fec!O$37)</f>
        <v>0</v>
      </c>
      <c r="P88" s="296">
        <f>IF(P$37=0,0,P$37/TEL_fec!P$37)</f>
        <v>0</v>
      </c>
      <c r="Q88" s="296">
        <f>IF(Q$37=0,0,Q$37/TEL_fec!Q$37)</f>
        <v>0</v>
      </c>
    </row>
    <row r="89" spans="1:17" x14ac:dyDescent="0.25">
      <c r="A89" s="127" t="s">
        <v>303</v>
      </c>
      <c r="B89" s="296">
        <f>IF(B$38=0,0,B$38/TEL_fec!B$38)</f>
        <v>2.1994814926005577</v>
      </c>
      <c r="C89" s="296">
        <f>IF(C$38=0,0,C$38/TEL_fec!C$38)</f>
        <v>2.3001543216295994</v>
      </c>
      <c r="D89" s="296">
        <f>IF(D$38=0,0,D$38/TEL_fec!D$38)</f>
        <v>2.2730336309348957</v>
      </c>
      <c r="E89" s="296">
        <f>IF(E$38=0,0,E$38/TEL_fec!E$38)</f>
        <v>2.2697138225582734</v>
      </c>
      <c r="F89" s="296">
        <f>IF(F$38=0,0,F$38/TEL_fec!F$38)</f>
        <v>2.339717759500231</v>
      </c>
      <c r="G89" s="296">
        <f>IF(G$38=0,0,G$38/TEL_fec!G$38)</f>
        <v>2.1288639546303147</v>
      </c>
      <c r="H89" s="296">
        <f>IF(H$38=0,0,H$38/TEL_fec!H$38)</f>
        <v>2.176634002861396</v>
      </c>
      <c r="I89" s="296">
        <f>IF(I$38=0,0,I$38/TEL_fec!I$38)</f>
        <v>2.0746433040371772</v>
      </c>
      <c r="J89" s="296">
        <f>IF(J$38=0,0,J$38/TEL_fec!J$38)</f>
        <v>2.1036165347516427</v>
      </c>
      <c r="K89" s="296">
        <f>IF(K$38=0,0,K$38/TEL_fec!K$38)</f>
        <v>1.9586564306432541</v>
      </c>
      <c r="L89" s="296">
        <f>IF(L$38=0,0,L$38/TEL_fec!L$38)</f>
        <v>2.1647441316054077</v>
      </c>
      <c r="M89" s="296">
        <f>IF(M$38=0,0,M$38/TEL_fec!M$38)</f>
        <v>2.1980664597779027</v>
      </c>
      <c r="N89" s="296">
        <f>IF(N$38=0,0,N$38/TEL_fec!N$38)</f>
        <v>2.1650130334954496</v>
      </c>
      <c r="O89" s="296">
        <f>IF(O$38=0,0,O$38/TEL_fec!O$38)</f>
        <v>2.0253347079106172</v>
      </c>
      <c r="P89" s="296">
        <f>IF(P$38=0,0,P$38/TEL_fec!P$38)</f>
        <v>2.159290252962164</v>
      </c>
      <c r="Q89" s="296">
        <f>IF(Q$38=0,0,Q$38/TEL_fec!Q$38)</f>
        <v>1.980476572781507</v>
      </c>
    </row>
    <row r="90" spans="1:17" x14ac:dyDescent="0.25">
      <c r="A90" s="72" t="s">
        <v>302</v>
      </c>
      <c r="B90" s="272">
        <f>IF(B$58=0,0,B$58/TEL_fec!B$58)</f>
        <v>0</v>
      </c>
      <c r="C90" s="272">
        <f>IF(C$58=0,0,C$58/TEL_fec!C$58)</f>
        <v>0</v>
      </c>
      <c r="D90" s="272">
        <f>IF(D$58=0,0,D$58/TEL_fec!D$58)</f>
        <v>0</v>
      </c>
      <c r="E90" s="272">
        <f>IF(E$58=0,0,E$58/TEL_fec!E$58)</f>
        <v>0</v>
      </c>
      <c r="F90" s="272">
        <f>IF(F$58=0,0,F$58/TEL_fec!F$58)</f>
        <v>0</v>
      </c>
      <c r="G90" s="272">
        <f>IF(G$58=0,0,G$58/TEL_fec!G$58)</f>
        <v>0</v>
      </c>
      <c r="H90" s="272">
        <f>IF(H$58=0,0,H$58/TEL_fec!H$58)</f>
        <v>0</v>
      </c>
      <c r="I90" s="272">
        <f>IF(I$58=0,0,I$58/TEL_fec!I$58)</f>
        <v>0</v>
      </c>
      <c r="J90" s="272">
        <f>IF(J$58=0,0,J$58/TEL_fec!J$58)</f>
        <v>0</v>
      </c>
      <c r="K90" s="272">
        <f>IF(K$58=0,0,K$58/TEL_fec!K$58)</f>
        <v>0</v>
      </c>
      <c r="L90" s="272">
        <f>IF(L$58=0,0,L$58/TEL_fec!L$58)</f>
        <v>0</v>
      </c>
      <c r="M90" s="272">
        <f>IF(M$58=0,0,M$58/TEL_fec!M$58)</f>
        <v>0</v>
      </c>
      <c r="N90" s="272">
        <f>IF(N$58=0,0,N$58/TEL_fec!N$58)</f>
        <v>0</v>
      </c>
      <c r="O90" s="272">
        <f>IF(O$58=0,0,O$58/TEL_fec!O$58)</f>
        <v>0</v>
      </c>
      <c r="P90" s="272">
        <f>IF(P$58=0,0,P$58/TEL_fec!P$58)</f>
        <v>0</v>
      </c>
      <c r="Q90" s="272">
        <f>IF(Q$58=0,0,Q$58/TEL_fec!Q$58)</f>
        <v>0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6" tint="0.59999389629810485"/>
    <pageSetUpPr fitToPage="1"/>
  </sheetPr>
  <dimension ref="A1:Q37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17" width="9.7109375" style="14" customWidth="1"/>
    <col min="18" max="16384" width="9.140625" style="13"/>
  </cols>
  <sheetData>
    <row r="1" spans="1:17" ht="12.75" x14ac:dyDescent="0.25">
      <c r="A1" s="12" t="s">
        <v>391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3" spans="1:17" x14ac:dyDescent="0.25">
      <c r="A3" s="31" t="s">
        <v>78</v>
      </c>
      <c r="B3" s="46">
        <v>279.35704436847175</v>
      </c>
      <c r="C3" s="46">
        <v>305.33793531656897</v>
      </c>
      <c r="D3" s="46">
        <v>317.87713357749982</v>
      </c>
      <c r="E3" s="46">
        <v>373.78563465519989</v>
      </c>
      <c r="F3" s="46">
        <v>415.29754063952055</v>
      </c>
      <c r="G3" s="46">
        <v>457.7661122519753</v>
      </c>
      <c r="H3" s="46">
        <v>564.40826932630205</v>
      </c>
      <c r="I3" s="46">
        <v>620.92812897168426</v>
      </c>
      <c r="J3" s="46">
        <v>672.52004369422286</v>
      </c>
      <c r="K3" s="46">
        <v>566.02825619485918</v>
      </c>
      <c r="L3" s="46">
        <v>639.9</v>
      </c>
      <c r="M3" s="46">
        <v>641.25754507382862</v>
      </c>
      <c r="N3" s="46">
        <v>619.69398546576508</v>
      </c>
      <c r="O3" s="46">
        <v>640.56286916573379</v>
      </c>
      <c r="P3" s="46">
        <v>784.44470260223045</v>
      </c>
      <c r="Q3" s="46">
        <v>773.92324776212035</v>
      </c>
    </row>
    <row r="5" spans="1:17" x14ac:dyDescent="0.25">
      <c r="A5" s="31" t="s">
        <v>257</v>
      </c>
      <c r="B5" s="46">
        <v>138.75732743036428</v>
      </c>
      <c r="C5" s="46">
        <v>176.15694667820316</v>
      </c>
      <c r="D5" s="46">
        <v>161.45231286568745</v>
      </c>
      <c r="E5" s="46">
        <v>237.53652741237511</v>
      </c>
      <c r="F5" s="46">
        <v>213.3129775404644</v>
      </c>
      <c r="G5" s="46">
        <v>197.31566824473097</v>
      </c>
      <c r="H5" s="46">
        <v>211.32222089950389</v>
      </c>
      <c r="I5" s="46">
        <v>218.70208297474377</v>
      </c>
      <c r="J5" s="46">
        <v>283.43055841708849</v>
      </c>
      <c r="K5" s="46">
        <v>277.36657439927734</v>
      </c>
      <c r="L5" s="46">
        <v>245.31015809795989</v>
      </c>
      <c r="M5" s="46">
        <v>254.86753240799419</v>
      </c>
      <c r="N5" s="46">
        <v>241.90392961636132</v>
      </c>
      <c r="O5" s="46">
        <v>165.96382159651645</v>
      </c>
      <c r="P5" s="46">
        <v>174.96676066324594</v>
      </c>
      <c r="Q5" s="46">
        <v>222.76294671639945</v>
      </c>
    </row>
    <row r="6" spans="1:17" x14ac:dyDescent="0.25">
      <c r="A6" s="294" t="s">
        <v>256</v>
      </c>
      <c r="B6" s="293">
        <v>173.44665928795536</v>
      </c>
      <c r="C6" s="293">
        <v>190.84573029828286</v>
      </c>
      <c r="D6" s="293">
        <v>188.44548854912722</v>
      </c>
      <c r="E6" s="293">
        <v>260.17400666690048</v>
      </c>
      <c r="F6" s="293">
        <v>277.68238849787542</v>
      </c>
      <c r="G6" s="293">
        <v>250.94344706547753</v>
      </c>
      <c r="H6" s="293">
        <v>224.90392577078637</v>
      </c>
      <c r="I6" s="293">
        <v>230.26977192264818</v>
      </c>
      <c r="J6" s="293">
        <v>305.22172507346727</v>
      </c>
      <c r="K6" s="293">
        <v>326.09261815138711</v>
      </c>
      <c r="L6" s="293">
        <v>322.84581962725906</v>
      </c>
      <c r="M6" s="293">
        <v>327.0593678340154</v>
      </c>
      <c r="N6" s="293">
        <v>326.64834816500206</v>
      </c>
      <c r="O6" s="293">
        <v>332.56976591989127</v>
      </c>
      <c r="P6" s="293">
        <v>320.50526290374984</v>
      </c>
      <c r="Q6" s="293">
        <v>317.18854009966049</v>
      </c>
    </row>
    <row r="7" spans="1:17" x14ac:dyDescent="0.25">
      <c r="A7" s="292" t="s">
        <v>255</v>
      </c>
      <c r="B7" s="291"/>
      <c r="C7" s="291">
        <v>101.45093213039775</v>
      </c>
      <c r="D7" s="291">
        <v>0</v>
      </c>
      <c r="E7" s="291">
        <v>76.484395171514919</v>
      </c>
      <c r="F7" s="291">
        <v>17.50838183097494</v>
      </c>
      <c r="G7" s="291">
        <v>0</v>
      </c>
      <c r="H7" s="291">
        <v>0</v>
      </c>
      <c r="I7" s="291">
        <v>5.3658461518618026</v>
      </c>
      <c r="J7" s="291">
        <v>74.951953150819094</v>
      </c>
      <c r="K7" s="291">
        <v>20.870893077919845</v>
      </c>
      <c r="L7" s="291">
        <v>0</v>
      </c>
      <c r="M7" s="291">
        <v>4.213548206756343</v>
      </c>
      <c r="N7" s="291">
        <v>0</v>
      </c>
      <c r="O7" s="291">
        <v>5.9214177548892053</v>
      </c>
      <c r="P7" s="291">
        <v>0</v>
      </c>
      <c r="Q7" s="291">
        <v>0</v>
      </c>
    </row>
    <row r="8" spans="1:17" x14ac:dyDescent="0.25">
      <c r="A8" s="290" t="s">
        <v>254</v>
      </c>
      <c r="B8" s="289"/>
      <c r="C8" s="289">
        <f>B6+C7-C6</f>
        <v>84.051861120070242</v>
      </c>
      <c r="D8" s="289">
        <f t="shared" ref="D8:Q8" si="0">C6+D7-D6</f>
        <v>2.40024174915564</v>
      </c>
      <c r="E8" s="289">
        <f t="shared" si="0"/>
        <v>4.7558770537416422</v>
      </c>
      <c r="F8" s="289">
        <f t="shared" si="0"/>
        <v>0</v>
      </c>
      <c r="G8" s="289">
        <f t="shared" si="0"/>
        <v>26.738941432397894</v>
      </c>
      <c r="H8" s="289">
        <f t="shared" si="0"/>
        <v>26.039521294691156</v>
      </c>
      <c r="I8" s="289">
        <f t="shared" si="0"/>
        <v>0</v>
      </c>
      <c r="J8" s="289">
        <f t="shared" si="0"/>
        <v>0</v>
      </c>
      <c r="K8" s="289">
        <f t="shared" si="0"/>
        <v>0</v>
      </c>
      <c r="L8" s="289">
        <f t="shared" si="0"/>
        <v>3.246798524128053</v>
      </c>
      <c r="M8" s="289">
        <f t="shared" si="0"/>
        <v>0</v>
      </c>
      <c r="N8" s="289">
        <f t="shared" si="0"/>
        <v>0.41101966901334208</v>
      </c>
      <c r="O8" s="289">
        <f t="shared" si="0"/>
        <v>0</v>
      </c>
      <c r="P8" s="289">
        <f t="shared" si="0"/>
        <v>12.06450301614143</v>
      </c>
      <c r="Q8" s="289">
        <f t="shared" si="0"/>
        <v>3.3167228040893519</v>
      </c>
    </row>
    <row r="9" spans="1:17" x14ac:dyDescent="0.25">
      <c r="A9" s="288" t="s">
        <v>253</v>
      </c>
      <c r="B9" s="287">
        <f>B6-B5</f>
        <v>34.689331857591071</v>
      </c>
      <c r="C9" s="287">
        <f t="shared" ref="C9:Q9" si="1">C6-C5</f>
        <v>14.688783620079704</v>
      </c>
      <c r="D9" s="287">
        <f t="shared" si="1"/>
        <v>26.993175683439773</v>
      </c>
      <c r="E9" s="287">
        <f t="shared" si="1"/>
        <v>22.637479254525374</v>
      </c>
      <c r="F9" s="287">
        <f t="shared" si="1"/>
        <v>64.36941095741102</v>
      </c>
      <c r="G9" s="287">
        <f t="shared" si="1"/>
        <v>53.627778820746556</v>
      </c>
      <c r="H9" s="287">
        <f t="shared" si="1"/>
        <v>13.581704871282483</v>
      </c>
      <c r="I9" s="287">
        <f t="shared" si="1"/>
        <v>11.567688947904401</v>
      </c>
      <c r="J9" s="287">
        <f t="shared" si="1"/>
        <v>21.791166656378778</v>
      </c>
      <c r="K9" s="287">
        <f t="shared" si="1"/>
        <v>48.726043752109774</v>
      </c>
      <c r="L9" s="287">
        <f t="shared" si="1"/>
        <v>77.535661529299176</v>
      </c>
      <c r="M9" s="287">
        <f t="shared" si="1"/>
        <v>72.191835426021214</v>
      </c>
      <c r="N9" s="287">
        <f t="shared" si="1"/>
        <v>84.744418548640738</v>
      </c>
      <c r="O9" s="287">
        <f t="shared" si="1"/>
        <v>166.60594432337481</v>
      </c>
      <c r="P9" s="287">
        <f t="shared" si="1"/>
        <v>145.5385022405039</v>
      </c>
      <c r="Q9" s="287">
        <f t="shared" si="1"/>
        <v>94.425593383261031</v>
      </c>
    </row>
    <row r="11" spans="1:17" x14ac:dyDescent="0.25">
      <c r="A11" s="31" t="s">
        <v>77</v>
      </c>
      <c r="B11" s="217"/>
      <c r="C11" s="217"/>
      <c r="D11" s="217"/>
      <c r="E11" s="217"/>
      <c r="F11" s="217"/>
      <c r="G11" s="217"/>
      <c r="H11" s="217"/>
      <c r="I11" s="217"/>
      <c r="J11" s="217"/>
      <c r="K11" s="217"/>
      <c r="L11" s="217"/>
      <c r="M11" s="217"/>
      <c r="N11" s="217"/>
      <c r="O11" s="217"/>
      <c r="P11" s="217"/>
      <c r="Q11" s="217"/>
    </row>
    <row r="12" spans="1:17" x14ac:dyDescent="0.25">
      <c r="A12" s="50" t="s">
        <v>69</v>
      </c>
      <c r="B12" s="38">
        <v>31.976268190024488</v>
      </c>
      <c r="C12" s="38">
        <v>43.208939999999998</v>
      </c>
      <c r="D12" s="38">
        <v>39.516139999999993</v>
      </c>
      <c r="E12" s="38">
        <v>61.505070000000003</v>
      </c>
      <c r="F12" s="38">
        <v>52.821550000000002</v>
      </c>
      <c r="G12" s="38">
        <v>49.130943500224497</v>
      </c>
      <c r="H12" s="38">
        <v>53.593330000000002</v>
      </c>
      <c r="I12" s="38">
        <v>53.813610000000004</v>
      </c>
      <c r="J12" s="38">
        <v>69.327299999999994</v>
      </c>
      <c r="K12" s="38">
        <v>69.594149999999999</v>
      </c>
      <c r="L12" s="38">
        <v>61.597040288739038</v>
      </c>
      <c r="M12" s="38">
        <v>63.577578346865153</v>
      </c>
      <c r="N12" s="38">
        <v>61.192245777628472</v>
      </c>
      <c r="O12" s="38">
        <v>40.438036848513534</v>
      </c>
      <c r="P12" s="38">
        <v>42.82482381086929</v>
      </c>
      <c r="Q12" s="38">
        <v>56.345523295952482</v>
      </c>
    </row>
    <row r="13" spans="1:17" x14ac:dyDescent="0.25">
      <c r="A13" s="55" t="s">
        <v>33</v>
      </c>
      <c r="B13" s="54">
        <v>1.3611331951228058</v>
      </c>
      <c r="C13" s="54">
        <v>0.89988000000000001</v>
      </c>
      <c r="D13" s="54">
        <v>0</v>
      </c>
      <c r="E13" s="54">
        <v>0</v>
      </c>
      <c r="F13" s="54">
        <v>0</v>
      </c>
      <c r="G13" s="54">
        <v>0</v>
      </c>
      <c r="H13" s="54">
        <v>0</v>
      </c>
      <c r="I13" s="54">
        <v>0</v>
      </c>
      <c r="J13" s="54">
        <v>0</v>
      </c>
      <c r="K13" s="54">
        <v>0</v>
      </c>
      <c r="L13" s="54">
        <v>0</v>
      </c>
      <c r="M13" s="54">
        <v>0</v>
      </c>
      <c r="N13" s="54">
        <v>0</v>
      </c>
      <c r="O13" s="54">
        <v>0</v>
      </c>
      <c r="P13" s="54">
        <v>0</v>
      </c>
      <c r="Q13" s="54">
        <v>0</v>
      </c>
    </row>
    <row r="14" spans="1:17" x14ac:dyDescent="0.25">
      <c r="A14" s="52" t="s">
        <v>32</v>
      </c>
      <c r="B14" s="51">
        <v>3.0763827775210499</v>
      </c>
      <c r="C14" s="51">
        <v>1.0028600000000001</v>
      </c>
      <c r="D14" s="51">
        <v>3.10948</v>
      </c>
      <c r="E14" s="51">
        <v>1.0064200000000001</v>
      </c>
      <c r="F14" s="51">
        <v>3.1133000000000002</v>
      </c>
      <c r="G14" s="51">
        <v>0</v>
      </c>
      <c r="H14" s="51">
        <v>4.8991500000000006</v>
      </c>
      <c r="I14" s="51">
        <v>0</v>
      </c>
      <c r="J14" s="51">
        <v>0</v>
      </c>
      <c r="K14" s="51">
        <v>0</v>
      </c>
      <c r="L14" s="51">
        <v>0</v>
      </c>
      <c r="M14" s="51">
        <v>0</v>
      </c>
      <c r="N14" s="51">
        <v>1.0033607733136887</v>
      </c>
      <c r="O14" s="51">
        <v>0</v>
      </c>
      <c r="P14" s="51">
        <v>0</v>
      </c>
      <c r="Q14" s="51">
        <v>0</v>
      </c>
    </row>
    <row r="15" spans="1:17" x14ac:dyDescent="0.25">
      <c r="A15" s="53" t="s">
        <v>31</v>
      </c>
      <c r="B15" s="51">
        <v>0</v>
      </c>
      <c r="C15" s="51">
        <v>0</v>
      </c>
      <c r="D15" s="51">
        <v>0</v>
      </c>
      <c r="E15" s="51">
        <v>0</v>
      </c>
      <c r="F15" s="51">
        <v>0</v>
      </c>
      <c r="G15" s="51">
        <v>0</v>
      </c>
      <c r="H15" s="51">
        <v>0</v>
      </c>
      <c r="I15" s="51">
        <v>0</v>
      </c>
      <c r="J15" s="51">
        <v>0</v>
      </c>
      <c r="K15" s="51">
        <v>0</v>
      </c>
      <c r="L15" s="51">
        <v>0</v>
      </c>
      <c r="M15" s="51">
        <v>0</v>
      </c>
      <c r="N15" s="51">
        <v>0</v>
      </c>
      <c r="O15" s="51">
        <v>0</v>
      </c>
      <c r="P15" s="51">
        <v>0</v>
      </c>
      <c r="Q15" s="51">
        <v>0</v>
      </c>
    </row>
    <row r="16" spans="1:17" x14ac:dyDescent="0.25">
      <c r="A16" s="53" t="s">
        <v>30</v>
      </c>
      <c r="B16" s="51">
        <v>0</v>
      </c>
      <c r="C16" s="51">
        <v>0</v>
      </c>
      <c r="D16" s="51">
        <v>0</v>
      </c>
      <c r="E16" s="51">
        <v>0</v>
      </c>
      <c r="F16" s="51">
        <v>0</v>
      </c>
      <c r="G16" s="51">
        <v>0</v>
      </c>
      <c r="H16" s="51">
        <v>1.09944</v>
      </c>
      <c r="I16" s="51">
        <v>0</v>
      </c>
      <c r="J16" s="51">
        <v>0</v>
      </c>
      <c r="K16" s="51">
        <v>0</v>
      </c>
      <c r="L16" s="51">
        <v>0</v>
      </c>
      <c r="M16" s="51">
        <v>0</v>
      </c>
      <c r="N16" s="51">
        <v>0</v>
      </c>
      <c r="O16" s="51">
        <v>0</v>
      </c>
      <c r="P16" s="51">
        <v>0</v>
      </c>
      <c r="Q16" s="51">
        <v>0</v>
      </c>
    </row>
    <row r="17" spans="1:17" x14ac:dyDescent="0.25">
      <c r="A17" s="53" t="s">
        <v>76</v>
      </c>
      <c r="B17" s="51">
        <v>3.0763827775210499</v>
      </c>
      <c r="C17" s="51">
        <v>1.0028600000000001</v>
      </c>
      <c r="D17" s="51">
        <v>3.10948</v>
      </c>
      <c r="E17" s="51">
        <v>1.0064200000000001</v>
      </c>
      <c r="F17" s="51">
        <v>3.1133000000000002</v>
      </c>
      <c r="G17" s="51">
        <v>0</v>
      </c>
      <c r="H17" s="51">
        <v>0</v>
      </c>
      <c r="I17" s="51">
        <v>0</v>
      </c>
      <c r="J17" s="51">
        <v>0</v>
      </c>
      <c r="K17" s="51">
        <v>0</v>
      </c>
      <c r="L17" s="51">
        <v>0</v>
      </c>
      <c r="M17" s="51">
        <v>0</v>
      </c>
      <c r="N17" s="51">
        <v>1.0033607733136887</v>
      </c>
      <c r="O17" s="51">
        <v>0</v>
      </c>
      <c r="P17" s="51">
        <v>0</v>
      </c>
      <c r="Q17" s="51">
        <v>0</v>
      </c>
    </row>
    <row r="18" spans="1:17" x14ac:dyDescent="0.25">
      <c r="A18" s="53" t="s">
        <v>29</v>
      </c>
      <c r="B18" s="51">
        <v>0</v>
      </c>
      <c r="C18" s="51">
        <v>0</v>
      </c>
      <c r="D18" s="51">
        <v>0</v>
      </c>
      <c r="E18" s="51">
        <v>0</v>
      </c>
      <c r="F18" s="51">
        <v>0</v>
      </c>
      <c r="G18" s="51">
        <v>0</v>
      </c>
      <c r="H18" s="51">
        <v>3.7997100000000001</v>
      </c>
      <c r="I18" s="51">
        <v>0</v>
      </c>
      <c r="J18" s="51">
        <v>0</v>
      </c>
      <c r="K18" s="51">
        <v>0</v>
      </c>
      <c r="L18" s="51">
        <v>0</v>
      </c>
      <c r="M18" s="51">
        <v>0</v>
      </c>
      <c r="N18" s="51">
        <v>0</v>
      </c>
      <c r="O18" s="51">
        <v>0</v>
      </c>
      <c r="P18" s="51">
        <v>0</v>
      </c>
      <c r="Q18" s="51">
        <v>0</v>
      </c>
    </row>
    <row r="19" spans="1:17" x14ac:dyDescent="0.25">
      <c r="A19" s="53" t="s">
        <v>28</v>
      </c>
      <c r="B19" s="51">
        <v>0</v>
      </c>
      <c r="C19" s="51">
        <v>0</v>
      </c>
      <c r="D19" s="51">
        <v>0</v>
      </c>
      <c r="E19" s="51">
        <v>0</v>
      </c>
      <c r="F19" s="51">
        <v>0</v>
      </c>
      <c r="G19" s="51">
        <v>0</v>
      </c>
      <c r="H19" s="51">
        <v>0</v>
      </c>
      <c r="I19" s="51">
        <v>0</v>
      </c>
      <c r="J19" s="51">
        <v>0</v>
      </c>
      <c r="K19" s="51">
        <v>0</v>
      </c>
      <c r="L19" s="51">
        <v>0</v>
      </c>
      <c r="M19" s="51">
        <v>0</v>
      </c>
      <c r="N19" s="51">
        <v>0</v>
      </c>
      <c r="O19" s="51">
        <v>0</v>
      </c>
      <c r="P19" s="51">
        <v>0</v>
      </c>
      <c r="Q19" s="51">
        <v>0</v>
      </c>
    </row>
    <row r="20" spans="1:17" x14ac:dyDescent="0.25">
      <c r="A20" s="52" t="s">
        <v>27</v>
      </c>
      <c r="B20" s="51">
        <v>6.8311790422480616</v>
      </c>
      <c r="C20" s="51">
        <v>6.6982299999999997</v>
      </c>
      <c r="D20" s="51">
        <v>8.1986799999999995</v>
      </c>
      <c r="E20" s="51">
        <v>12.7204</v>
      </c>
      <c r="F20" s="51">
        <v>10.318070000000001</v>
      </c>
      <c r="G20" s="51">
        <v>10.22250631710088</v>
      </c>
      <c r="H20" s="51">
        <v>10.300240000000001</v>
      </c>
      <c r="I20" s="51">
        <v>9.0991900000000001</v>
      </c>
      <c r="J20" s="51">
        <v>10.29876</v>
      </c>
      <c r="K20" s="51">
        <v>6.0988199999999999</v>
      </c>
      <c r="L20" s="51">
        <v>5.7345307824117873</v>
      </c>
      <c r="M20" s="51">
        <v>4.4203649740039603</v>
      </c>
      <c r="N20" s="51">
        <v>4.3710033241535324</v>
      </c>
      <c r="O20" s="51">
        <v>4.3947918275242417</v>
      </c>
      <c r="P20" s="51">
        <v>4.776915706055946</v>
      </c>
      <c r="Q20" s="51">
        <v>4.989439673234263</v>
      </c>
    </row>
    <row r="21" spans="1:17" x14ac:dyDescent="0.25">
      <c r="A21" s="53" t="s">
        <v>66</v>
      </c>
      <c r="B21" s="51">
        <v>6.8311790422480616</v>
      </c>
      <c r="C21" s="51">
        <v>6.6982299999999997</v>
      </c>
      <c r="D21" s="51">
        <v>8.1986799999999995</v>
      </c>
      <c r="E21" s="51">
        <v>12.7204</v>
      </c>
      <c r="F21" s="51">
        <v>10.318070000000001</v>
      </c>
      <c r="G21" s="51">
        <v>10.22250631710088</v>
      </c>
      <c r="H21" s="51">
        <v>10.300240000000001</v>
      </c>
      <c r="I21" s="51">
        <v>9.0991900000000001</v>
      </c>
      <c r="J21" s="51">
        <v>10.29876</v>
      </c>
      <c r="K21" s="51">
        <v>6.0988199999999999</v>
      </c>
      <c r="L21" s="51">
        <v>5.7345307824117873</v>
      </c>
      <c r="M21" s="51">
        <v>4.4203649740039603</v>
      </c>
      <c r="N21" s="51">
        <v>4.3710033241535324</v>
      </c>
      <c r="O21" s="51">
        <v>4.3947918275242417</v>
      </c>
      <c r="P21" s="51">
        <v>4.776915706055946</v>
      </c>
      <c r="Q21" s="51">
        <v>4.989439673234263</v>
      </c>
    </row>
    <row r="22" spans="1:17" x14ac:dyDescent="0.25">
      <c r="A22" s="53" t="s">
        <v>25</v>
      </c>
      <c r="B22" s="51">
        <v>0</v>
      </c>
      <c r="C22" s="51">
        <v>0</v>
      </c>
      <c r="D22" s="51">
        <v>0</v>
      </c>
      <c r="E22" s="51">
        <v>0</v>
      </c>
      <c r="F22" s="51">
        <v>0</v>
      </c>
      <c r="G22" s="51">
        <v>0</v>
      </c>
      <c r="H22" s="51">
        <v>0</v>
      </c>
      <c r="I22" s="51">
        <v>0</v>
      </c>
      <c r="J22" s="51">
        <v>0</v>
      </c>
      <c r="K22" s="51">
        <v>0</v>
      </c>
      <c r="L22" s="51">
        <v>0</v>
      </c>
      <c r="M22" s="51">
        <v>0</v>
      </c>
      <c r="N22" s="51">
        <v>0</v>
      </c>
      <c r="O22" s="51">
        <v>0</v>
      </c>
      <c r="P22" s="51">
        <v>0</v>
      </c>
      <c r="Q22" s="51">
        <v>0</v>
      </c>
    </row>
    <row r="23" spans="1:17" x14ac:dyDescent="0.25">
      <c r="A23" s="52" t="s">
        <v>24</v>
      </c>
      <c r="B23" s="51">
        <v>0</v>
      </c>
      <c r="C23" s="51">
        <v>15.80715</v>
      </c>
      <c r="D23" s="51">
        <v>12.909549999999999</v>
      </c>
      <c r="E23" s="51">
        <v>34.35575</v>
      </c>
      <c r="F23" s="51">
        <v>23.761050000000001</v>
      </c>
      <c r="G23" s="51">
        <v>24.553413174519168</v>
      </c>
      <c r="H23" s="51">
        <v>24.592549999999999</v>
      </c>
      <c r="I23" s="51">
        <v>25.717749999999999</v>
      </c>
      <c r="J23" s="51">
        <v>39.130159999999997</v>
      </c>
      <c r="K23" s="51">
        <v>44.597569999999997</v>
      </c>
      <c r="L23" s="51">
        <v>38.730478555786299</v>
      </c>
      <c r="M23" s="51">
        <v>40.664856788255406</v>
      </c>
      <c r="N23" s="51">
        <v>40.531941872007508</v>
      </c>
      <c r="O23" s="51">
        <v>23.026156805598074</v>
      </c>
      <c r="P23" s="51">
        <v>25.460990778676553</v>
      </c>
      <c r="Q23" s="51">
        <v>37.245735176544578</v>
      </c>
    </row>
    <row r="24" spans="1:17" x14ac:dyDescent="0.25">
      <c r="A24" s="53" t="s">
        <v>23</v>
      </c>
      <c r="B24" s="51">
        <v>0</v>
      </c>
      <c r="C24" s="51">
        <v>15.80715</v>
      </c>
      <c r="D24" s="51">
        <v>12.909549999999999</v>
      </c>
      <c r="E24" s="51">
        <v>34.35575</v>
      </c>
      <c r="F24" s="51">
        <v>23.761050000000001</v>
      </c>
      <c r="G24" s="51">
        <v>24.553413174519168</v>
      </c>
      <c r="H24" s="51">
        <v>24.592549999999999</v>
      </c>
      <c r="I24" s="51">
        <v>25.717749999999999</v>
      </c>
      <c r="J24" s="51">
        <v>39.130159999999997</v>
      </c>
      <c r="K24" s="51">
        <v>44.597569999999997</v>
      </c>
      <c r="L24" s="51">
        <v>38.730478555786299</v>
      </c>
      <c r="M24" s="51">
        <v>40.664856788255406</v>
      </c>
      <c r="N24" s="51">
        <v>40.531941872007508</v>
      </c>
      <c r="O24" s="51">
        <v>23.026156805598074</v>
      </c>
      <c r="P24" s="51">
        <v>25.460990778676553</v>
      </c>
      <c r="Q24" s="51">
        <v>37.245735176544578</v>
      </c>
    </row>
    <row r="25" spans="1:17" x14ac:dyDescent="0.25">
      <c r="A25" s="53" t="s">
        <v>74</v>
      </c>
      <c r="B25" s="51">
        <v>0</v>
      </c>
      <c r="C25" s="51">
        <v>0</v>
      </c>
      <c r="D25" s="51">
        <v>0</v>
      </c>
      <c r="E25" s="51">
        <v>0</v>
      </c>
      <c r="F25" s="51">
        <v>0</v>
      </c>
      <c r="G25" s="51">
        <v>0</v>
      </c>
      <c r="H25" s="51">
        <v>0</v>
      </c>
      <c r="I25" s="51">
        <v>0</v>
      </c>
      <c r="J25" s="51">
        <v>0</v>
      </c>
      <c r="K25" s="51">
        <v>0</v>
      </c>
      <c r="L25" s="51">
        <v>0</v>
      </c>
      <c r="M25" s="51">
        <v>0</v>
      </c>
      <c r="N25" s="51">
        <v>0</v>
      </c>
      <c r="O25" s="51">
        <v>0</v>
      </c>
      <c r="P25" s="51">
        <v>0</v>
      </c>
      <c r="Q25" s="51">
        <v>0</v>
      </c>
    </row>
    <row r="26" spans="1:17" x14ac:dyDescent="0.25">
      <c r="A26" s="53" t="s">
        <v>73</v>
      </c>
      <c r="B26" s="51">
        <v>0</v>
      </c>
      <c r="C26" s="51">
        <v>0</v>
      </c>
      <c r="D26" s="51">
        <v>0</v>
      </c>
      <c r="E26" s="51">
        <v>0</v>
      </c>
      <c r="F26" s="51">
        <v>0</v>
      </c>
      <c r="G26" s="51">
        <v>0</v>
      </c>
      <c r="H26" s="51">
        <v>0</v>
      </c>
      <c r="I26" s="51">
        <v>0</v>
      </c>
      <c r="J26" s="51">
        <v>0</v>
      </c>
      <c r="K26" s="51">
        <v>0</v>
      </c>
      <c r="L26" s="51">
        <v>0</v>
      </c>
      <c r="M26" s="51">
        <v>0</v>
      </c>
      <c r="N26" s="51">
        <v>0</v>
      </c>
      <c r="O26" s="51">
        <v>0</v>
      </c>
      <c r="P26" s="51">
        <v>0</v>
      </c>
      <c r="Q26" s="51">
        <v>0</v>
      </c>
    </row>
    <row r="27" spans="1:17" x14ac:dyDescent="0.25">
      <c r="A27" s="53" t="s">
        <v>72</v>
      </c>
      <c r="B27" s="51">
        <v>0</v>
      </c>
      <c r="C27" s="51">
        <v>0</v>
      </c>
      <c r="D27" s="51">
        <v>0</v>
      </c>
      <c r="E27" s="51">
        <v>0</v>
      </c>
      <c r="F27" s="51">
        <v>0</v>
      </c>
      <c r="G27" s="51">
        <v>0</v>
      </c>
      <c r="H27" s="51">
        <v>0</v>
      </c>
      <c r="I27" s="51">
        <v>0</v>
      </c>
      <c r="J27" s="51">
        <v>0</v>
      </c>
      <c r="K27" s="51">
        <v>0</v>
      </c>
      <c r="L27" s="51">
        <v>0</v>
      </c>
      <c r="M27" s="51">
        <v>0</v>
      </c>
      <c r="N27" s="51">
        <v>0</v>
      </c>
      <c r="O27" s="51">
        <v>0</v>
      </c>
      <c r="P27" s="51">
        <v>0</v>
      </c>
      <c r="Q27" s="51">
        <v>0</v>
      </c>
    </row>
    <row r="28" spans="1:17" x14ac:dyDescent="0.25">
      <c r="A28" s="53" t="s">
        <v>71</v>
      </c>
      <c r="B28" s="51">
        <v>0</v>
      </c>
      <c r="C28" s="51">
        <v>0</v>
      </c>
      <c r="D28" s="51">
        <v>0</v>
      </c>
      <c r="E28" s="51">
        <v>0</v>
      </c>
      <c r="F28" s="51">
        <v>0</v>
      </c>
      <c r="G28" s="51">
        <v>0</v>
      </c>
      <c r="H28" s="51">
        <v>0</v>
      </c>
      <c r="I28" s="51">
        <v>0</v>
      </c>
      <c r="J28" s="51">
        <v>0</v>
      </c>
      <c r="K28" s="51">
        <v>0</v>
      </c>
      <c r="L28" s="51">
        <v>0</v>
      </c>
      <c r="M28" s="51">
        <v>0</v>
      </c>
      <c r="N28" s="51">
        <v>0</v>
      </c>
      <c r="O28" s="51">
        <v>0</v>
      </c>
      <c r="P28" s="51">
        <v>0</v>
      </c>
      <c r="Q28" s="51">
        <v>0</v>
      </c>
    </row>
    <row r="29" spans="1:17" x14ac:dyDescent="0.25">
      <c r="A29" s="52" t="s">
        <v>22</v>
      </c>
      <c r="B29" s="51">
        <v>2.9137959894638561</v>
      </c>
      <c r="C29" s="51">
        <v>2.2993199999999998</v>
      </c>
      <c r="D29" s="51">
        <v>0</v>
      </c>
      <c r="E29" s="51">
        <v>0</v>
      </c>
      <c r="F29" s="51">
        <v>0</v>
      </c>
      <c r="G29" s="51">
        <v>0</v>
      </c>
      <c r="H29" s="51">
        <v>0</v>
      </c>
      <c r="I29" s="51">
        <v>0</v>
      </c>
      <c r="J29" s="51">
        <v>0.59999000000000002</v>
      </c>
      <c r="K29" s="51">
        <v>2.1995300000000002</v>
      </c>
      <c r="L29" s="51">
        <v>3.0344734115560827</v>
      </c>
      <c r="M29" s="51">
        <v>4.1333221657237598</v>
      </c>
      <c r="N29" s="51">
        <v>1.6958016118820516</v>
      </c>
      <c r="O29" s="51">
        <v>1.5046701813156138</v>
      </c>
      <c r="P29" s="51">
        <v>0.11942045924159185</v>
      </c>
      <c r="Q29" s="51">
        <v>1.1220946087941781</v>
      </c>
    </row>
    <row r="30" spans="1:17" x14ac:dyDescent="0.25">
      <c r="A30" s="63" t="s">
        <v>21</v>
      </c>
      <c r="B30" s="62">
        <v>17.793777185668713</v>
      </c>
      <c r="C30" s="62">
        <v>16.5015</v>
      </c>
      <c r="D30" s="62">
        <v>15.29843</v>
      </c>
      <c r="E30" s="62">
        <v>13.422499999999999</v>
      </c>
      <c r="F30" s="62">
        <v>15.62913</v>
      </c>
      <c r="G30" s="62">
        <v>14.355024008604452</v>
      </c>
      <c r="H30" s="62">
        <v>13.80139</v>
      </c>
      <c r="I30" s="62">
        <v>18.996670000000002</v>
      </c>
      <c r="J30" s="62">
        <v>19.298390000000001</v>
      </c>
      <c r="K30" s="62">
        <v>16.698229999999999</v>
      </c>
      <c r="L30" s="62">
        <v>14.097557538984875</v>
      </c>
      <c r="M30" s="62">
        <v>14.359034418882025</v>
      </c>
      <c r="N30" s="62">
        <v>13.590138196271694</v>
      </c>
      <c r="O30" s="62">
        <v>11.512418034075607</v>
      </c>
      <c r="P30" s="62">
        <v>12.467496866895196</v>
      </c>
      <c r="Q30" s="62">
        <v>12.988253837379462</v>
      </c>
    </row>
    <row r="32" spans="1:17" x14ac:dyDescent="0.25">
      <c r="A32" s="31" t="s">
        <v>63</v>
      </c>
      <c r="B32" s="70">
        <v>31.345045963232316</v>
      </c>
      <c r="C32" s="70">
        <v>22.649353270812</v>
      </c>
      <c r="D32" s="70">
        <v>28.903926161088002</v>
      </c>
      <c r="E32" s="70">
        <v>32.999945702616003</v>
      </c>
      <c r="F32" s="70">
        <v>33.893789612076006</v>
      </c>
      <c r="G32" s="70">
        <v>24.010569680573699</v>
      </c>
      <c r="H32" s="70">
        <v>41.206842817776007</v>
      </c>
      <c r="I32" s="70">
        <v>21.372130156212002</v>
      </c>
      <c r="J32" s="70">
        <v>24.189673934448003</v>
      </c>
      <c r="K32" s="70">
        <v>14.324876702136002</v>
      </c>
      <c r="L32" s="70">
        <v>13.46923608216874</v>
      </c>
      <c r="M32" s="70">
        <v>10.382530265042638</v>
      </c>
      <c r="N32" s="70">
        <v>13.379435204865459</v>
      </c>
      <c r="O32" s="70">
        <v>10.322464191571438</v>
      </c>
      <c r="P32" s="70">
        <v>11.219994770422536</v>
      </c>
      <c r="Q32" s="70">
        <v>11.719169959406338</v>
      </c>
    </row>
    <row r="34" spans="1:17" x14ac:dyDescent="0.25">
      <c r="A34" s="184" t="s">
        <v>252</v>
      </c>
      <c r="B34" s="190">
        <f t="shared" ref="B34:Q34" si="2">IF(B$12=0,"",B$12/B$3*1000)</f>
        <v>114.46379761896324</v>
      </c>
      <c r="C34" s="190">
        <f t="shared" si="2"/>
        <v>141.51186276674642</v>
      </c>
      <c r="D34" s="190">
        <f t="shared" si="2"/>
        <v>124.31262216086955</v>
      </c>
      <c r="E34" s="190">
        <f t="shared" si="2"/>
        <v>164.54637176395397</v>
      </c>
      <c r="F34" s="190">
        <f t="shared" si="2"/>
        <v>127.18965279365635</v>
      </c>
      <c r="G34" s="190">
        <f t="shared" si="2"/>
        <v>107.32761160175305</v>
      </c>
      <c r="H34" s="190">
        <f t="shared" si="2"/>
        <v>94.954898630331769</v>
      </c>
      <c r="I34" s="190">
        <f t="shared" si="2"/>
        <v>86.666407091462304</v>
      </c>
      <c r="J34" s="190">
        <f t="shared" si="2"/>
        <v>103.08584948513636</v>
      </c>
      <c r="K34" s="190">
        <f t="shared" si="2"/>
        <v>122.95172412036216</v>
      </c>
      <c r="L34" s="190">
        <f t="shared" si="2"/>
        <v>96.260416141176805</v>
      </c>
      <c r="M34" s="190">
        <f t="shared" si="2"/>
        <v>99.14515444733739</v>
      </c>
      <c r="N34" s="190">
        <f t="shared" si="2"/>
        <v>98.745908807935379</v>
      </c>
      <c r="O34" s="190">
        <f t="shared" si="2"/>
        <v>63.128911766584054</v>
      </c>
      <c r="P34" s="190">
        <f t="shared" si="2"/>
        <v>54.592533634055961</v>
      </c>
      <c r="Q34" s="190">
        <f t="shared" si="2"/>
        <v>72.80505329033781</v>
      </c>
    </row>
    <row r="35" spans="1:17" x14ac:dyDescent="0.25">
      <c r="A35" s="286" t="s">
        <v>251</v>
      </c>
      <c r="B35" s="285">
        <f t="shared" ref="B35:Q35" si="3">IF(B$12=0,"",B$12/B$5*1000)</f>
        <v>230.44742055926278</v>
      </c>
      <c r="C35" s="285">
        <f t="shared" si="3"/>
        <v>245.28660841818774</v>
      </c>
      <c r="D35" s="285">
        <f t="shared" si="3"/>
        <v>244.75425157193979</v>
      </c>
      <c r="E35" s="285">
        <f t="shared" si="3"/>
        <v>258.92889262131956</v>
      </c>
      <c r="F35" s="285">
        <f t="shared" si="3"/>
        <v>247.62464341851879</v>
      </c>
      <c r="G35" s="285">
        <f t="shared" si="3"/>
        <v>248.99666578574642</v>
      </c>
      <c r="H35" s="285">
        <f t="shared" si="3"/>
        <v>253.60953416009562</v>
      </c>
      <c r="I35" s="285">
        <f t="shared" si="3"/>
        <v>246.0589733213219</v>
      </c>
      <c r="J35" s="285">
        <f t="shared" si="3"/>
        <v>244.60065416792455</v>
      </c>
      <c r="K35" s="285">
        <f t="shared" si="3"/>
        <v>250.91037069166515</v>
      </c>
      <c r="L35" s="285">
        <f t="shared" si="3"/>
        <v>251.09861232954506</v>
      </c>
      <c r="M35" s="285">
        <f t="shared" si="3"/>
        <v>249.45342290633397</v>
      </c>
      <c r="N35" s="285">
        <f t="shared" si="3"/>
        <v>252.96094145586667</v>
      </c>
      <c r="O35" s="285">
        <f t="shared" si="3"/>
        <v>243.65573448184759</v>
      </c>
      <c r="P35" s="285">
        <f t="shared" si="3"/>
        <v>244.75976836133543</v>
      </c>
      <c r="Q35" s="285">
        <f t="shared" si="3"/>
        <v>252.93938748119643</v>
      </c>
    </row>
    <row r="36" spans="1:17" x14ac:dyDescent="0.25">
      <c r="A36" s="286" t="s">
        <v>250</v>
      </c>
      <c r="B36" s="285">
        <f>IF(WWP_ued!B$5=0,"",WWP_ued!B$5/B$5*1000)</f>
        <v>103.78806517096422</v>
      </c>
      <c r="C36" s="285">
        <f>IF(WWP_ued!C$5=0,"",WWP_ued!C$5/C$5*1000)</f>
        <v>103.78806517096422</v>
      </c>
      <c r="D36" s="285">
        <f>IF(WWP_ued!D$5=0,"",WWP_ued!D$5/D$5*1000)</f>
        <v>103.78806517096422</v>
      </c>
      <c r="E36" s="285">
        <f>IF(WWP_ued!E$5=0,"",WWP_ued!E$5/E$5*1000)</f>
        <v>103.78806517096422</v>
      </c>
      <c r="F36" s="285">
        <f>IF(WWP_ued!F$5=0,"",WWP_ued!F$5/F$5*1000)</f>
        <v>103.78806517096422</v>
      </c>
      <c r="G36" s="285">
        <f>IF(WWP_ued!G$5=0,"",WWP_ued!G$5/G$5*1000)</f>
        <v>103.78806517096423</v>
      </c>
      <c r="H36" s="285">
        <f>IF(WWP_ued!H$5=0,"",WWP_ued!H$5/H$5*1000)</f>
        <v>103.78806517096423</v>
      </c>
      <c r="I36" s="285">
        <f>IF(WWP_ued!I$5=0,"",WWP_ued!I$5/I$5*1000)</f>
        <v>103.78806517096422</v>
      </c>
      <c r="J36" s="285">
        <f>IF(WWP_ued!J$5=0,"",WWP_ued!J$5/J$5*1000)</f>
        <v>103.78806517096422</v>
      </c>
      <c r="K36" s="285">
        <f>IF(WWP_ued!K$5=0,"",WWP_ued!K$5/K$5*1000)</f>
        <v>103.78806517096423</v>
      </c>
      <c r="L36" s="285">
        <f>IF(WWP_ued!L$5=0,"",WWP_ued!L$5/L$5*1000)</f>
        <v>103.78806517096423</v>
      </c>
      <c r="M36" s="285">
        <f>IF(WWP_ued!M$5=0,"",WWP_ued!M$5/M$5*1000)</f>
        <v>103.78806517096423</v>
      </c>
      <c r="N36" s="285">
        <f>IF(WWP_ued!N$5=0,"",WWP_ued!N$5/N$5*1000)</f>
        <v>103.78806517096422</v>
      </c>
      <c r="O36" s="285">
        <f>IF(WWP_ued!O$5=0,"",WWP_ued!O$5/O$5*1000)</f>
        <v>103.78806517096422</v>
      </c>
      <c r="P36" s="285">
        <f>IF(WWP_ued!P$5=0,"",WWP_ued!P$5/P$5*1000)</f>
        <v>103.78806517096422</v>
      </c>
      <c r="Q36" s="285">
        <f>IF(WWP_ued!Q$5=0,"",WWP_ued!Q$5/Q$5*1000)</f>
        <v>103.78806517096423</v>
      </c>
    </row>
    <row r="37" spans="1:17" x14ac:dyDescent="0.25">
      <c r="A37" s="284" t="s">
        <v>60</v>
      </c>
      <c r="B37" s="283">
        <f t="shared" ref="B37:Q37" si="4">IF(B$12=0,"",B$32/B$12)</f>
        <v>0.98025966560447186</v>
      </c>
      <c r="C37" s="283">
        <f t="shared" si="4"/>
        <v>0.52418210839729007</v>
      </c>
      <c r="D37" s="283">
        <f t="shared" si="4"/>
        <v>0.73144609167514862</v>
      </c>
      <c r="E37" s="283">
        <f t="shared" si="4"/>
        <v>0.53654025111451786</v>
      </c>
      <c r="F37" s="283">
        <f t="shared" si="4"/>
        <v>0.64166594149690803</v>
      </c>
      <c r="G37" s="283">
        <f t="shared" si="4"/>
        <v>0.48870565004443656</v>
      </c>
      <c r="H37" s="283">
        <f t="shared" si="4"/>
        <v>0.76888006059291347</v>
      </c>
      <c r="I37" s="283">
        <f t="shared" si="4"/>
        <v>0.3971510210188835</v>
      </c>
      <c r="J37" s="283">
        <f t="shared" si="4"/>
        <v>0.34891989064117607</v>
      </c>
      <c r="K37" s="283">
        <f t="shared" si="4"/>
        <v>0.20583449474037693</v>
      </c>
      <c r="L37" s="283">
        <f t="shared" si="4"/>
        <v>0.21866693625263584</v>
      </c>
      <c r="M37" s="283">
        <f t="shared" si="4"/>
        <v>0.16330490300209072</v>
      </c>
      <c r="N37" s="283">
        <f t="shared" si="4"/>
        <v>0.21864592539201924</v>
      </c>
      <c r="O37" s="283">
        <f t="shared" si="4"/>
        <v>0.2552662046933884</v>
      </c>
      <c r="P37" s="283">
        <f t="shared" si="4"/>
        <v>0.2619974531588104</v>
      </c>
      <c r="Q37" s="283">
        <f t="shared" si="4"/>
        <v>0.20798759642095954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>
    <tabColor theme="6" tint="0.59999389629810485"/>
    <pageSetUpPr fitToPage="1"/>
  </sheetPr>
  <dimension ref="A1:Q77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17" width="9.7109375" style="14" customWidth="1"/>
    <col min="18" max="16384" width="9.140625" style="13"/>
  </cols>
  <sheetData>
    <row r="1" spans="1:17" ht="12.75" x14ac:dyDescent="0.25">
      <c r="A1" s="12" t="s">
        <v>392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3" spans="1:17" ht="12.75" x14ac:dyDescent="0.25">
      <c r="A3" s="98" t="str">
        <f>FBT_fec!$A$3</f>
        <v>Detailed split of energy consumption (ktoe)</v>
      </c>
      <c r="B3" s="197"/>
      <c r="C3" s="197"/>
      <c r="D3" s="197"/>
      <c r="E3" s="197"/>
      <c r="F3" s="197"/>
      <c r="G3" s="197"/>
      <c r="H3" s="197"/>
      <c r="I3" s="197"/>
      <c r="J3" s="197"/>
      <c r="K3" s="197"/>
      <c r="L3" s="197"/>
      <c r="M3" s="197"/>
      <c r="N3" s="197"/>
      <c r="O3" s="197"/>
      <c r="P3" s="197"/>
      <c r="Q3" s="197"/>
    </row>
    <row r="5" spans="1:17" ht="12.75" x14ac:dyDescent="0.25">
      <c r="A5" s="97" t="s">
        <v>4</v>
      </c>
      <c r="B5" s="96">
        <v>31.976268190024484</v>
      </c>
      <c r="C5" s="96">
        <v>43.208939999999998</v>
      </c>
      <c r="D5" s="96">
        <v>39.516139999999993</v>
      </c>
      <c r="E5" s="96">
        <v>61.505069999999996</v>
      </c>
      <c r="F5" s="96">
        <v>52.821549999999995</v>
      </c>
      <c r="G5" s="96">
        <v>49.130943500224497</v>
      </c>
      <c r="H5" s="96">
        <v>53.593329999999995</v>
      </c>
      <c r="I5" s="96">
        <v>53.813610000000004</v>
      </c>
      <c r="J5" s="96">
        <v>69.327300000000008</v>
      </c>
      <c r="K5" s="96">
        <v>69.594150000000013</v>
      </c>
      <c r="L5" s="96">
        <v>61.597040288739038</v>
      </c>
      <c r="M5" s="96">
        <v>63.577578346865153</v>
      </c>
      <c r="N5" s="96">
        <v>61.192245777628465</v>
      </c>
      <c r="O5" s="96">
        <v>40.438036848513541</v>
      </c>
      <c r="P5" s="96">
        <v>42.824823810869283</v>
      </c>
      <c r="Q5" s="96">
        <v>56.345523295952482</v>
      </c>
    </row>
    <row r="6" spans="1:17" x14ac:dyDescent="0.25">
      <c r="A6" s="132" t="s">
        <v>83</v>
      </c>
      <c r="B6" s="160">
        <v>0.33047450528055322</v>
      </c>
      <c r="C6" s="160">
        <v>0.44656408888426236</v>
      </c>
      <c r="D6" s="160">
        <v>0.40839902703752862</v>
      </c>
      <c r="E6" s="160">
        <v>0.63565446285682503</v>
      </c>
      <c r="F6" s="160">
        <v>0.54591034515552828</v>
      </c>
      <c r="G6" s="160">
        <v>0.50776795311807987</v>
      </c>
      <c r="H6" s="160">
        <v>0.55388668598960322</v>
      </c>
      <c r="I6" s="160">
        <v>0.55616327822952916</v>
      </c>
      <c r="J6" s="160">
        <v>0.71649715450797724</v>
      </c>
      <c r="K6" s="160">
        <v>0.71925504736808377</v>
      </c>
      <c r="L6" s="160">
        <v>0.63660497513958803</v>
      </c>
      <c r="M6" s="160">
        <v>0.65707382194369135</v>
      </c>
      <c r="N6" s="160">
        <v>0.63242142673410895</v>
      </c>
      <c r="O6" s="160">
        <v>0.41792682443782869</v>
      </c>
      <c r="P6" s="160">
        <v>0.44259425078999642</v>
      </c>
      <c r="Q6" s="160">
        <v>0.58233058421160067</v>
      </c>
    </row>
    <row r="7" spans="1:17" x14ac:dyDescent="0.25">
      <c r="A7" s="76" t="s">
        <v>82</v>
      </c>
      <c r="B7" s="159">
        <v>0.35921141878321</v>
      </c>
      <c r="C7" s="159">
        <v>0.48539574878724168</v>
      </c>
      <c r="D7" s="159">
        <v>0.44391198591035724</v>
      </c>
      <c r="E7" s="159">
        <v>0.69092876397480985</v>
      </c>
      <c r="F7" s="159">
        <v>0.59338080995166109</v>
      </c>
      <c r="G7" s="159">
        <v>0.55192168817182596</v>
      </c>
      <c r="H7" s="159">
        <v>0.60205074564087302</v>
      </c>
      <c r="I7" s="159">
        <v>0.6045253024234013</v>
      </c>
      <c r="J7" s="159">
        <v>0.77880125489997531</v>
      </c>
      <c r="K7" s="159">
        <v>0.78179896453052578</v>
      </c>
      <c r="L7" s="159">
        <v>0.69196192949955215</v>
      </c>
      <c r="M7" s="159">
        <v>0.7142106760257515</v>
      </c>
      <c r="N7" s="159">
        <v>0.68741459427620544</v>
      </c>
      <c r="O7" s="159">
        <v>0.45426828743242254</v>
      </c>
      <c r="P7" s="159">
        <v>0.48108070738043096</v>
      </c>
      <c r="Q7" s="159">
        <v>0.63296802631695726</v>
      </c>
    </row>
    <row r="8" spans="1:17" x14ac:dyDescent="0.25">
      <c r="A8" s="76" t="s">
        <v>81</v>
      </c>
      <c r="B8" s="159">
        <v>0.89084431858236068</v>
      </c>
      <c r="C8" s="159">
        <v>1.2037814569923593</v>
      </c>
      <c r="D8" s="159">
        <v>1.1009017250576858</v>
      </c>
      <c r="E8" s="159">
        <v>1.7135033346575281</v>
      </c>
      <c r="F8" s="159">
        <v>1.4715844086801193</v>
      </c>
      <c r="G8" s="159">
        <v>1.368765786666128</v>
      </c>
      <c r="H8" s="159">
        <v>1.493085849189365</v>
      </c>
      <c r="I8" s="159">
        <v>1.499222750010035</v>
      </c>
      <c r="J8" s="159">
        <v>1.9314271121519384</v>
      </c>
      <c r="K8" s="159">
        <v>1.9388614320357036</v>
      </c>
      <c r="L8" s="159">
        <v>1.7160655851588891</v>
      </c>
      <c r="M8" s="159">
        <v>1.7712424765438635</v>
      </c>
      <c r="N8" s="159">
        <v>1.7047881938049891</v>
      </c>
      <c r="O8" s="159">
        <v>1.1265853528324077</v>
      </c>
      <c r="P8" s="159">
        <v>1.1930801543034686</v>
      </c>
      <c r="Q8" s="159">
        <v>1.5697607052660538</v>
      </c>
    </row>
    <row r="9" spans="1:17" x14ac:dyDescent="0.25">
      <c r="A9" s="76" t="s">
        <v>80</v>
      </c>
      <c r="B9" s="159">
        <v>2.7300067827523962</v>
      </c>
      <c r="C9" s="159">
        <v>3.6890076907830371</v>
      </c>
      <c r="D9" s="159">
        <v>3.3737310929187152</v>
      </c>
      <c r="E9" s="159">
        <v>5.2510586062085549</v>
      </c>
      <c r="F9" s="159">
        <v>4.5096941556326247</v>
      </c>
      <c r="G9" s="159">
        <v>4.1946048301058774</v>
      </c>
      <c r="H9" s="159">
        <v>4.5755856668706354</v>
      </c>
      <c r="I9" s="159">
        <v>4.5943922984178496</v>
      </c>
      <c r="J9" s="159">
        <v>5.9188895372398127</v>
      </c>
      <c r="K9" s="159">
        <v>5.9416721304319964</v>
      </c>
      <c r="L9" s="159">
        <v>5.2589106641965966</v>
      </c>
      <c r="M9" s="159">
        <v>5.4280011377957118</v>
      </c>
      <c r="N9" s="159">
        <v>5.2243509164991613</v>
      </c>
      <c r="O9" s="159">
        <v>3.4524389844864114</v>
      </c>
      <c r="P9" s="159">
        <v>3.6562133760912752</v>
      </c>
      <c r="Q9" s="159">
        <v>4.8105570000088758</v>
      </c>
    </row>
    <row r="10" spans="1:17" x14ac:dyDescent="0.25">
      <c r="A10" s="129" t="s">
        <v>79</v>
      </c>
      <c r="B10" s="158">
        <v>0.60347518355579288</v>
      </c>
      <c r="C10" s="158">
        <v>0.81546485796256618</v>
      </c>
      <c r="D10" s="158">
        <v>0.74577213632940031</v>
      </c>
      <c r="E10" s="158">
        <v>1.1607603234776804</v>
      </c>
      <c r="F10" s="158">
        <v>0.99687976071879081</v>
      </c>
      <c r="G10" s="158">
        <v>0.92722843612866768</v>
      </c>
      <c r="H10" s="158">
        <v>1.0114452526766669</v>
      </c>
      <c r="I10" s="158">
        <v>1.0156025080713142</v>
      </c>
      <c r="J10" s="158">
        <v>1.3083861082319588</v>
      </c>
      <c r="K10" s="158">
        <v>1.3134222604112835</v>
      </c>
      <c r="L10" s="158">
        <v>1.1624960415592478</v>
      </c>
      <c r="M10" s="158">
        <v>1.1998739357232626</v>
      </c>
      <c r="N10" s="158">
        <v>1.1548565183840251</v>
      </c>
      <c r="O10" s="158">
        <v>0.76317072288646992</v>
      </c>
      <c r="P10" s="158">
        <v>0.80821558839912411</v>
      </c>
      <c r="Q10" s="158">
        <v>1.0633862842124884</v>
      </c>
    </row>
    <row r="11" spans="1:17" x14ac:dyDescent="0.25">
      <c r="A11" s="92" t="s">
        <v>125</v>
      </c>
      <c r="B11" s="91">
        <v>0.11225358913066819</v>
      </c>
      <c r="C11" s="91">
        <v>0.14838204778337827</v>
      </c>
      <c r="D11" s="91">
        <v>0.14915442726588005</v>
      </c>
      <c r="E11" s="91">
        <v>0.23215206469553615</v>
      </c>
      <c r="F11" s="91">
        <v>0.19937595214375817</v>
      </c>
      <c r="G11" s="91">
        <v>0</v>
      </c>
      <c r="H11" s="91">
        <v>0</v>
      </c>
      <c r="I11" s="91">
        <v>0</v>
      </c>
      <c r="J11" s="91">
        <v>0</v>
      </c>
      <c r="K11" s="91">
        <v>0</v>
      </c>
      <c r="L11" s="91">
        <v>0</v>
      </c>
      <c r="M11" s="91">
        <v>0</v>
      </c>
      <c r="N11" s="91">
        <v>0.23097130367680505</v>
      </c>
      <c r="O11" s="91">
        <v>0</v>
      </c>
      <c r="P11" s="91">
        <v>0</v>
      </c>
      <c r="Q11" s="91">
        <v>0</v>
      </c>
    </row>
    <row r="12" spans="1:17" x14ac:dyDescent="0.25">
      <c r="A12" s="92" t="s">
        <v>26</v>
      </c>
      <c r="B12" s="91">
        <v>8.0494576828537667E-2</v>
      </c>
      <c r="C12" s="91">
        <v>0.24463945738876985</v>
      </c>
      <c r="D12" s="91">
        <v>0.22373164089882006</v>
      </c>
      <c r="E12" s="91">
        <v>0.34822809704330421</v>
      </c>
      <c r="F12" s="91">
        <v>0.29906392821563721</v>
      </c>
      <c r="G12" s="91">
        <v>0.27816853083860027</v>
      </c>
      <c r="H12" s="91">
        <v>0.30343357580300007</v>
      </c>
      <c r="I12" s="91">
        <v>0.30468075242139425</v>
      </c>
      <c r="J12" s="91">
        <v>0.3925158324695876</v>
      </c>
      <c r="K12" s="91">
        <v>0.39402667812338504</v>
      </c>
      <c r="L12" s="91">
        <v>0.34874881246777434</v>
      </c>
      <c r="M12" s="91">
        <v>0.35996218071697877</v>
      </c>
      <c r="N12" s="91">
        <v>0.34645695551520755</v>
      </c>
      <c r="O12" s="91">
        <v>0.22895121686594097</v>
      </c>
      <c r="P12" s="91">
        <v>0.24246467651973722</v>
      </c>
      <c r="Q12" s="91">
        <v>0.31901588526374652</v>
      </c>
    </row>
    <row r="13" spans="1:17" x14ac:dyDescent="0.25">
      <c r="A13" s="92" t="s">
        <v>126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2" t="s">
        <v>21</v>
      </c>
      <c r="B14" s="157">
        <v>0.41072701759658703</v>
      </c>
      <c r="C14" s="157">
        <v>0.42244335279041806</v>
      </c>
      <c r="D14" s="157">
        <v>0.37288606816470016</v>
      </c>
      <c r="E14" s="157">
        <v>0.58038016173884022</v>
      </c>
      <c r="F14" s="157">
        <v>0.49843988035939546</v>
      </c>
      <c r="G14" s="157">
        <v>0.64905990529006741</v>
      </c>
      <c r="H14" s="157">
        <v>0.70801167687366684</v>
      </c>
      <c r="I14" s="157">
        <v>0.71092175564992</v>
      </c>
      <c r="J14" s="157">
        <v>0.91587027576237112</v>
      </c>
      <c r="K14" s="157">
        <v>0.91939558228789853</v>
      </c>
      <c r="L14" s="157">
        <v>0.81374722909147346</v>
      </c>
      <c r="M14" s="157">
        <v>0.83991175500628379</v>
      </c>
      <c r="N14" s="157">
        <v>0.57742825919201257</v>
      </c>
      <c r="O14" s="157">
        <v>0.53421950602052892</v>
      </c>
      <c r="P14" s="157">
        <v>0.56575091187938686</v>
      </c>
      <c r="Q14" s="157">
        <v>0.7443703989487418</v>
      </c>
    </row>
    <row r="15" spans="1:17" x14ac:dyDescent="0.25">
      <c r="A15" s="156" t="s">
        <v>314</v>
      </c>
      <c r="B15" s="206">
        <v>11.652668720306112</v>
      </c>
      <c r="C15" s="206">
        <v>22.556287886042192</v>
      </c>
      <c r="D15" s="206">
        <v>20.286686736243638</v>
      </c>
      <c r="E15" s="206">
        <v>37.801120448017869</v>
      </c>
      <c r="F15" s="206">
        <v>32.464214312754997</v>
      </c>
      <c r="G15" s="206">
        <v>30.195961291918643</v>
      </c>
      <c r="H15" s="206">
        <v>32.938551611117092</v>
      </c>
      <c r="I15" s="206">
        <v>30.073936073118183</v>
      </c>
      <c r="J15" s="206">
        <v>42.608676286944615</v>
      </c>
      <c r="K15" s="206">
        <v>42.772682750014305</v>
      </c>
      <c r="L15" s="206">
        <v>37.857645543628081</v>
      </c>
      <c r="M15" s="206">
        <v>41.074887596797176</v>
      </c>
      <c r="N15" s="206">
        <v>38.608858149821565</v>
      </c>
      <c r="O15" s="206">
        <v>24.853286104577148</v>
      </c>
      <c r="P15" s="206">
        <v>26.320209424033067</v>
      </c>
      <c r="Q15" s="206">
        <v>34.63005428360453</v>
      </c>
    </row>
    <row r="16" spans="1:17" x14ac:dyDescent="0.25">
      <c r="A16" s="88" t="s">
        <v>33</v>
      </c>
      <c r="B16" s="87">
        <v>1.1337473740722259</v>
      </c>
      <c r="C16" s="87">
        <v>0.78936336387212125</v>
      </c>
      <c r="D16" s="87">
        <v>0</v>
      </c>
      <c r="E16" s="87">
        <v>0</v>
      </c>
      <c r="F16" s="87">
        <v>0</v>
      </c>
      <c r="G16" s="87">
        <v>0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  <c r="P16" s="87">
        <v>0</v>
      </c>
      <c r="Q16" s="87">
        <v>0</v>
      </c>
    </row>
    <row r="17" spans="1:17" x14ac:dyDescent="0.25">
      <c r="A17" s="88" t="s">
        <v>31</v>
      </c>
      <c r="B17" s="87">
        <v>0</v>
      </c>
      <c r="C17" s="87">
        <v>0</v>
      </c>
      <c r="D17" s="87">
        <v>0</v>
      </c>
      <c r="E17" s="87">
        <v>0</v>
      </c>
      <c r="F17" s="87">
        <v>0</v>
      </c>
      <c r="G17" s="87">
        <v>0</v>
      </c>
      <c r="H17" s="87">
        <v>0</v>
      </c>
      <c r="I17" s="87">
        <v>0</v>
      </c>
      <c r="J17" s="87">
        <v>0</v>
      </c>
      <c r="K17" s="87">
        <v>0</v>
      </c>
      <c r="L17" s="87">
        <v>0</v>
      </c>
      <c r="M17" s="87">
        <v>0</v>
      </c>
      <c r="N17" s="87">
        <v>0</v>
      </c>
      <c r="O17" s="87">
        <v>0</v>
      </c>
      <c r="P17" s="87">
        <v>0</v>
      </c>
      <c r="Q17" s="87">
        <v>0</v>
      </c>
    </row>
    <row r="18" spans="1:17" x14ac:dyDescent="0.25">
      <c r="A18" s="88" t="s">
        <v>30</v>
      </c>
      <c r="B18" s="87">
        <v>0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0</v>
      </c>
      <c r="I18" s="87">
        <v>0</v>
      </c>
      <c r="J18" s="87">
        <v>0</v>
      </c>
      <c r="K18" s="87">
        <v>0</v>
      </c>
      <c r="L18" s="87">
        <v>0</v>
      </c>
      <c r="M18" s="87">
        <v>0</v>
      </c>
      <c r="N18" s="87">
        <v>0</v>
      </c>
      <c r="O18" s="87">
        <v>0</v>
      </c>
      <c r="P18" s="87">
        <v>0</v>
      </c>
      <c r="Q18" s="87">
        <v>0</v>
      </c>
    </row>
    <row r="19" spans="1:17" x14ac:dyDescent="0.25">
      <c r="A19" s="88" t="s">
        <v>125</v>
      </c>
      <c r="B19" s="87">
        <v>2.468952851778206</v>
      </c>
      <c r="C19" s="87">
        <v>0.74953726131959186</v>
      </c>
      <c r="D19" s="87">
        <v>2.4258375358198636</v>
      </c>
      <c r="E19" s="87">
        <v>0.50823846369330805</v>
      </c>
      <c r="F19" s="87">
        <v>2.5524117845808902</v>
      </c>
      <c r="G19" s="87">
        <v>0</v>
      </c>
      <c r="H19" s="87">
        <v>0</v>
      </c>
      <c r="I19" s="87">
        <v>0</v>
      </c>
      <c r="J19" s="87">
        <v>0</v>
      </c>
      <c r="K19" s="87">
        <v>0</v>
      </c>
      <c r="L19" s="87">
        <v>0</v>
      </c>
      <c r="M19" s="87">
        <v>0</v>
      </c>
      <c r="N19" s="87">
        <v>0.13988731509191824</v>
      </c>
      <c r="O19" s="87">
        <v>0</v>
      </c>
      <c r="P19" s="87">
        <v>0</v>
      </c>
      <c r="Q19" s="87">
        <v>0</v>
      </c>
    </row>
    <row r="20" spans="1:17" x14ac:dyDescent="0.25">
      <c r="A20" s="88" t="s">
        <v>29</v>
      </c>
      <c r="B20" s="87">
        <v>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3.3958760869565219</v>
      </c>
      <c r="I20" s="87">
        <v>0</v>
      </c>
      <c r="J20" s="87">
        <v>0</v>
      </c>
      <c r="K20" s="87">
        <v>0</v>
      </c>
      <c r="L20" s="87">
        <v>0</v>
      </c>
      <c r="M20" s="87">
        <v>0</v>
      </c>
      <c r="N20" s="87">
        <v>0</v>
      </c>
      <c r="O20" s="87">
        <v>0</v>
      </c>
      <c r="P20" s="87">
        <v>0</v>
      </c>
      <c r="Q20" s="87">
        <v>0</v>
      </c>
    </row>
    <row r="21" spans="1:17" x14ac:dyDescent="0.25">
      <c r="A21" s="88" t="s">
        <v>28</v>
      </c>
      <c r="B21" s="87">
        <v>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0</v>
      </c>
      <c r="I21" s="87">
        <v>0</v>
      </c>
      <c r="J21" s="87">
        <v>0</v>
      </c>
      <c r="K21" s="87">
        <v>0</v>
      </c>
      <c r="L21" s="87">
        <v>0</v>
      </c>
      <c r="M21" s="87">
        <v>0</v>
      </c>
      <c r="N21" s="87">
        <v>0</v>
      </c>
      <c r="O21" s="87">
        <v>0</v>
      </c>
      <c r="P21" s="87">
        <v>0</v>
      </c>
      <c r="Q21" s="87">
        <v>0</v>
      </c>
    </row>
    <row r="22" spans="1:17" x14ac:dyDescent="0.25">
      <c r="A22" s="88" t="s">
        <v>26</v>
      </c>
      <c r="B22" s="87">
        <v>5.6229403656333741</v>
      </c>
      <c r="C22" s="87">
        <v>5.1346205952399</v>
      </c>
      <c r="D22" s="87">
        <v>6.5601423630484508</v>
      </c>
      <c r="E22" s="87">
        <v>6.5884677331168291</v>
      </c>
      <c r="F22" s="87">
        <v>8.6760815136813516</v>
      </c>
      <c r="G22" s="87">
        <v>8.2520896142082751</v>
      </c>
      <c r="H22" s="87">
        <v>7.5638264903441428</v>
      </c>
      <c r="I22" s="87">
        <v>7.3305959166104531</v>
      </c>
      <c r="J22" s="87">
        <v>7.1010543062682894</v>
      </c>
      <c r="K22" s="87">
        <v>0.94918758093217592</v>
      </c>
      <c r="L22" s="87">
        <v>0.53148074189697048</v>
      </c>
      <c r="M22" s="87">
        <v>0.8296005113101772</v>
      </c>
      <c r="N22" s="87">
        <v>0.62502550202236395</v>
      </c>
      <c r="O22" s="87">
        <v>2.929600150089068</v>
      </c>
      <c r="P22" s="87">
        <v>3.4584892355554975</v>
      </c>
      <c r="Q22" s="87">
        <v>0.33996486192496145</v>
      </c>
    </row>
    <row r="23" spans="1:17" x14ac:dyDescent="0.25">
      <c r="A23" s="88" t="s">
        <v>25</v>
      </c>
      <c r="B23" s="87">
        <v>0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0</v>
      </c>
      <c r="I23" s="87">
        <v>0</v>
      </c>
      <c r="J23" s="87">
        <v>0</v>
      </c>
      <c r="K23" s="87">
        <v>0</v>
      </c>
      <c r="L23" s="87">
        <v>0</v>
      </c>
      <c r="M23" s="87">
        <v>0</v>
      </c>
      <c r="N23" s="87">
        <v>0</v>
      </c>
      <c r="O23" s="87">
        <v>0</v>
      </c>
      <c r="P23" s="87">
        <v>0</v>
      </c>
      <c r="Q23" s="87">
        <v>0</v>
      </c>
    </row>
    <row r="24" spans="1:17" x14ac:dyDescent="0.25">
      <c r="A24" s="88" t="s">
        <v>86</v>
      </c>
      <c r="B24" s="87">
        <v>0</v>
      </c>
      <c r="C24" s="87">
        <v>13.8658322189972</v>
      </c>
      <c r="D24" s="87">
        <v>11.300706837375323</v>
      </c>
      <c r="E24" s="87">
        <v>30.704414251207734</v>
      </c>
      <c r="F24" s="87">
        <v>21.235721014492757</v>
      </c>
      <c r="G24" s="87">
        <v>21.943871677710366</v>
      </c>
      <c r="H24" s="87">
        <v>21.978849033816424</v>
      </c>
      <c r="I24" s="87">
        <v>22.743340156507731</v>
      </c>
      <c r="J24" s="87">
        <v>34.971399033816425</v>
      </c>
      <c r="K24" s="87">
        <v>39.857731642512078</v>
      </c>
      <c r="L24" s="87">
        <v>34.614195810726883</v>
      </c>
      <c r="M24" s="87">
        <v>36.532039336125436</v>
      </c>
      <c r="N24" s="87">
        <v>36.324190351727417</v>
      </c>
      <c r="O24" s="87">
        <v>20.57893241080021</v>
      </c>
      <c r="P24" s="87">
        <v>22.754991758720593</v>
      </c>
      <c r="Q24" s="87">
        <v>33.287251244737909</v>
      </c>
    </row>
    <row r="25" spans="1:17" x14ac:dyDescent="0.25">
      <c r="A25" s="88" t="s">
        <v>22</v>
      </c>
      <c r="B25" s="87">
        <v>2.4270281288223057</v>
      </c>
      <c r="C25" s="87">
        <v>2.016934446613377</v>
      </c>
      <c r="D25" s="87">
        <v>0</v>
      </c>
      <c r="E25" s="87">
        <v>0</v>
      </c>
      <c r="F25" s="87">
        <v>0</v>
      </c>
      <c r="G25" s="87">
        <v>0</v>
      </c>
      <c r="H25" s="87">
        <v>0</v>
      </c>
      <c r="I25" s="87">
        <v>0</v>
      </c>
      <c r="J25" s="87">
        <v>0.53622294685990346</v>
      </c>
      <c r="K25" s="87">
        <v>1.9657635265700486</v>
      </c>
      <c r="L25" s="87">
        <v>2.7119689910042286</v>
      </c>
      <c r="M25" s="87">
        <v>3.7132477493615608</v>
      </c>
      <c r="N25" s="87">
        <v>1.5197549809798667</v>
      </c>
      <c r="O25" s="87">
        <v>1.3447535436878675</v>
      </c>
      <c r="P25" s="87">
        <v>0.10672842975697822</v>
      </c>
      <c r="Q25" s="87">
        <v>1.0028381769416568</v>
      </c>
    </row>
    <row r="26" spans="1:17" x14ac:dyDescent="0.25">
      <c r="A26" s="156" t="s">
        <v>313</v>
      </c>
      <c r="B26" s="204">
        <v>5.8479247055920789</v>
      </c>
      <c r="C26" s="204">
        <v>4.5872142915053686</v>
      </c>
      <c r="D26" s="204">
        <v>4.2938867267978109</v>
      </c>
      <c r="E26" s="204">
        <v>2.0358562213744804</v>
      </c>
      <c r="F26" s="204">
        <v>3.5832881154508653</v>
      </c>
      <c r="G26" s="204">
        <v>3.1685023324836949</v>
      </c>
      <c r="H26" s="204">
        <v>2.6253652260635127</v>
      </c>
      <c r="I26" s="204">
        <v>4.9348627000737491</v>
      </c>
      <c r="J26" s="204">
        <v>4.0426150257659188</v>
      </c>
      <c r="K26" s="204">
        <v>2.8617770320574736</v>
      </c>
      <c r="L26" s="204">
        <v>2.2278981113705516</v>
      </c>
      <c r="M26" s="204">
        <v>2.213729527002545</v>
      </c>
      <c r="N26" s="204">
        <v>2.1310334254386332</v>
      </c>
      <c r="O26" s="204">
        <v>2.4724670114946754</v>
      </c>
      <c r="P26" s="204">
        <v>2.741678571669238</v>
      </c>
      <c r="Q26" s="204">
        <v>2.0793795231208123</v>
      </c>
    </row>
    <row r="27" spans="1:17" x14ac:dyDescent="0.25">
      <c r="A27" s="156" t="s">
        <v>312</v>
      </c>
      <c r="B27" s="204">
        <v>2.836896742500036</v>
      </c>
      <c r="C27" s="204">
        <v>4.1502002063502221</v>
      </c>
      <c r="D27" s="204">
        <v>3.925136061129936</v>
      </c>
      <c r="E27" s="204">
        <v>9.8750741954889758</v>
      </c>
      <c r="F27" s="204">
        <v>4.5360297483771364</v>
      </c>
      <c r="G27" s="204">
        <v>4.5726018340323495</v>
      </c>
      <c r="H27" s="204">
        <v>6.7743450033417476</v>
      </c>
      <c r="I27" s="204">
        <v>4.8601063112188641</v>
      </c>
      <c r="J27" s="204">
        <v>7.3732405323606578</v>
      </c>
      <c r="K27" s="204">
        <v>9.9738068993885935</v>
      </c>
      <c r="L27" s="204">
        <v>9.4835070356557924</v>
      </c>
      <c r="M27" s="204">
        <v>7.9729018023495311</v>
      </c>
      <c r="N27" s="204">
        <v>8.5979607813550469</v>
      </c>
      <c r="O27" s="204">
        <v>4.0547034597892591</v>
      </c>
      <c r="P27" s="204">
        <v>4.0289843452733587</v>
      </c>
      <c r="Q27" s="204">
        <v>8.5859240352706276</v>
      </c>
    </row>
    <row r="28" spans="1:17" x14ac:dyDescent="0.25">
      <c r="A28" s="152" t="s">
        <v>318</v>
      </c>
      <c r="B28" s="264">
        <v>0</v>
      </c>
      <c r="C28" s="264">
        <v>0.60008556287794157</v>
      </c>
      <c r="D28" s="264">
        <v>0.66999066479512148</v>
      </c>
      <c r="E28" s="264">
        <v>5.2058010126411691</v>
      </c>
      <c r="F28" s="264">
        <v>0.36915653726069086</v>
      </c>
      <c r="G28" s="264">
        <v>0.71091859631031618</v>
      </c>
      <c r="H28" s="264">
        <v>2.632937864730851</v>
      </c>
      <c r="I28" s="264">
        <v>0.50520645225177674</v>
      </c>
      <c r="J28" s="264">
        <v>1.9607401599761634</v>
      </c>
      <c r="K28" s="264">
        <v>4.6427293799687206</v>
      </c>
      <c r="L28" s="264">
        <v>4.7910981127944297</v>
      </c>
      <c r="M28" s="264">
        <v>3.1369507605795794</v>
      </c>
      <c r="N28" s="264">
        <v>3.9434164193914452</v>
      </c>
      <c r="O28" s="264">
        <v>0.88785557785593827</v>
      </c>
      <c r="P28" s="264">
        <v>0.66468199299573349</v>
      </c>
      <c r="Q28" s="264">
        <v>4.2900306721950194</v>
      </c>
    </row>
    <row r="29" spans="1:17" x14ac:dyDescent="0.25">
      <c r="A29" s="154" t="s">
        <v>33</v>
      </c>
      <c r="B29" s="83">
        <v>0</v>
      </c>
      <c r="C29" s="83">
        <v>0</v>
      </c>
      <c r="D29" s="83">
        <v>0</v>
      </c>
      <c r="E29" s="83">
        <v>0</v>
      </c>
      <c r="F29" s="83">
        <v>0</v>
      </c>
      <c r="G29" s="83">
        <v>0</v>
      </c>
      <c r="H29" s="83">
        <v>0</v>
      </c>
      <c r="I29" s="83">
        <v>0</v>
      </c>
      <c r="J29" s="83">
        <v>0</v>
      </c>
      <c r="K29" s="83">
        <v>0</v>
      </c>
      <c r="L29" s="83">
        <v>0</v>
      </c>
      <c r="M29" s="83">
        <v>0</v>
      </c>
      <c r="N29" s="83">
        <v>0</v>
      </c>
      <c r="O29" s="83">
        <v>0</v>
      </c>
      <c r="P29" s="83">
        <v>0</v>
      </c>
      <c r="Q29" s="83">
        <v>0</v>
      </c>
    </row>
    <row r="30" spans="1:17" x14ac:dyDescent="0.25">
      <c r="A30" s="154" t="s">
        <v>30</v>
      </c>
      <c r="B30" s="208">
        <v>0</v>
      </c>
      <c r="C30" s="208">
        <v>0</v>
      </c>
      <c r="D30" s="208">
        <v>0</v>
      </c>
      <c r="E30" s="208">
        <v>0</v>
      </c>
      <c r="F30" s="208">
        <v>0</v>
      </c>
      <c r="G30" s="208">
        <v>0</v>
      </c>
      <c r="H30" s="208">
        <v>1.09944</v>
      </c>
      <c r="I30" s="208">
        <v>0</v>
      </c>
      <c r="J30" s="208">
        <v>0</v>
      </c>
      <c r="K30" s="208">
        <v>0</v>
      </c>
      <c r="L30" s="208">
        <v>0</v>
      </c>
      <c r="M30" s="208">
        <v>0</v>
      </c>
      <c r="N30" s="208">
        <v>0</v>
      </c>
      <c r="O30" s="208">
        <v>0</v>
      </c>
      <c r="P30" s="208">
        <v>0</v>
      </c>
      <c r="Q30" s="208">
        <v>0</v>
      </c>
    </row>
    <row r="31" spans="1:17" x14ac:dyDescent="0.25">
      <c r="A31" s="154" t="s">
        <v>125</v>
      </c>
      <c r="B31" s="208">
        <v>0</v>
      </c>
      <c r="C31" s="208">
        <v>0</v>
      </c>
      <c r="D31" s="208">
        <v>0.18912980496418008</v>
      </c>
      <c r="E31" s="208">
        <v>0.20559030295573555</v>
      </c>
      <c r="F31" s="208">
        <v>5.7982213217083522E-2</v>
      </c>
      <c r="G31" s="208">
        <v>0</v>
      </c>
      <c r="H31" s="208">
        <v>0</v>
      </c>
      <c r="I31" s="208">
        <v>0</v>
      </c>
      <c r="J31" s="208">
        <v>0</v>
      </c>
      <c r="K31" s="208">
        <v>0</v>
      </c>
      <c r="L31" s="208">
        <v>0</v>
      </c>
      <c r="M31" s="208">
        <v>0</v>
      </c>
      <c r="N31" s="208">
        <v>0.61629777236751304</v>
      </c>
      <c r="O31" s="208">
        <v>0</v>
      </c>
      <c r="P31" s="208">
        <v>0</v>
      </c>
      <c r="Q31" s="208">
        <v>0</v>
      </c>
    </row>
    <row r="32" spans="1:17" x14ac:dyDescent="0.25">
      <c r="A32" s="154" t="s">
        <v>29</v>
      </c>
      <c r="B32" s="208">
        <v>0</v>
      </c>
      <c r="C32" s="208">
        <v>0</v>
      </c>
      <c r="D32" s="208">
        <v>0</v>
      </c>
      <c r="E32" s="208">
        <v>0</v>
      </c>
      <c r="F32" s="208">
        <v>0</v>
      </c>
      <c r="G32" s="208">
        <v>0</v>
      </c>
      <c r="H32" s="208">
        <v>0</v>
      </c>
      <c r="I32" s="208">
        <v>0</v>
      </c>
      <c r="J32" s="208">
        <v>0</v>
      </c>
      <c r="K32" s="208">
        <v>0</v>
      </c>
      <c r="L32" s="208">
        <v>0</v>
      </c>
      <c r="M32" s="208">
        <v>0</v>
      </c>
      <c r="N32" s="208">
        <v>0</v>
      </c>
      <c r="O32" s="208">
        <v>0</v>
      </c>
      <c r="P32" s="208">
        <v>0</v>
      </c>
      <c r="Q32" s="208">
        <v>0</v>
      </c>
    </row>
    <row r="33" spans="1:17" x14ac:dyDescent="0.25">
      <c r="A33" s="154" t="s">
        <v>26</v>
      </c>
      <c r="B33" s="208">
        <v>0</v>
      </c>
      <c r="C33" s="208">
        <v>0.60008556287794157</v>
      </c>
      <c r="D33" s="208">
        <v>0.4808608598309414</v>
      </c>
      <c r="E33" s="208">
        <v>5.0002107096854331</v>
      </c>
      <c r="F33" s="208">
        <v>0.31117432404360734</v>
      </c>
      <c r="G33" s="208">
        <v>0.71091859631031618</v>
      </c>
      <c r="H33" s="208">
        <v>1.533497864730851</v>
      </c>
      <c r="I33" s="208">
        <v>0.50520645225177674</v>
      </c>
      <c r="J33" s="208">
        <v>1.9607401599761634</v>
      </c>
      <c r="K33" s="208">
        <v>4.6427293799687206</v>
      </c>
      <c r="L33" s="208">
        <v>4.7910981127944297</v>
      </c>
      <c r="M33" s="208">
        <v>3.1369507605795794</v>
      </c>
      <c r="N33" s="208">
        <v>3.3271186470239322</v>
      </c>
      <c r="O33" s="208">
        <v>0.88785557785593827</v>
      </c>
      <c r="P33" s="208">
        <v>0.66468199299573349</v>
      </c>
      <c r="Q33" s="208">
        <v>4.2900306721950194</v>
      </c>
    </row>
    <row r="34" spans="1:17" x14ac:dyDescent="0.25">
      <c r="A34" s="152" t="s">
        <v>317</v>
      </c>
      <c r="B34" s="264">
        <v>2.3370741180904564</v>
      </c>
      <c r="C34" s="264">
        <v>3.1580450459077194</v>
      </c>
      <c r="D34" s="264">
        <v>2.8881465307965399</v>
      </c>
      <c r="E34" s="264">
        <v>4.4952683776021241</v>
      </c>
      <c r="F34" s="264">
        <v>3.8606092696249186</v>
      </c>
      <c r="G34" s="264">
        <v>3.5908710725524866</v>
      </c>
      <c r="H34" s="264">
        <v>3.9170169483490582</v>
      </c>
      <c r="I34" s="264">
        <v>3.9331167222086476</v>
      </c>
      <c r="J34" s="264">
        <v>5.0669777206096294</v>
      </c>
      <c r="K34" s="264">
        <v>5.0864811918935926</v>
      </c>
      <c r="L34" s="264">
        <v>4.501990280863879</v>
      </c>
      <c r="M34" s="264">
        <v>4.6467433898893926</v>
      </c>
      <c r="N34" s="264">
        <v>4.4724047529517534</v>
      </c>
      <c r="O34" s="264">
        <v>2.9555259151389039</v>
      </c>
      <c r="P34" s="264">
        <v>3.1299708504255537</v>
      </c>
      <c r="Q34" s="264">
        <v>4.1181686175097267</v>
      </c>
    </row>
    <row r="35" spans="1:17" x14ac:dyDescent="0.25">
      <c r="A35" s="150" t="s">
        <v>33</v>
      </c>
      <c r="B35" s="87">
        <v>0.22738582105058008</v>
      </c>
      <c r="C35" s="87">
        <v>0.11051663612787881</v>
      </c>
      <c r="D35" s="87">
        <v>0</v>
      </c>
      <c r="E35" s="87">
        <v>0</v>
      </c>
      <c r="F35" s="87">
        <v>0</v>
      </c>
      <c r="G35" s="87">
        <v>0</v>
      </c>
      <c r="H35" s="87">
        <v>0</v>
      </c>
      <c r="I35" s="87">
        <v>0</v>
      </c>
      <c r="J35" s="87">
        <v>0</v>
      </c>
      <c r="K35" s="87">
        <v>0</v>
      </c>
      <c r="L35" s="87">
        <v>0</v>
      </c>
      <c r="M35" s="87">
        <v>0</v>
      </c>
      <c r="N35" s="87">
        <v>0</v>
      </c>
      <c r="O35" s="87">
        <v>0</v>
      </c>
      <c r="P35" s="87">
        <v>0</v>
      </c>
      <c r="Q35" s="87">
        <v>0</v>
      </c>
    </row>
    <row r="36" spans="1:17" x14ac:dyDescent="0.25">
      <c r="A36" s="150" t="s">
        <v>31</v>
      </c>
      <c r="B36" s="87">
        <v>0</v>
      </c>
      <c r="C36" s="87">
        <v>0</v>
      </c>
      <c r="D36" s="87">
        <v>0</v>
      </c>
      <c r="E36" s="87">
        <v>0</v>
      </c>
      <c r="F36" s="87">
        <v>0</v>
      </c>
      <c r="G36" s="87">
        <v>0</v>
      </c>
      <c r="H36" s="87">
        <v>0</v>
      </c>
      <c r="I36" s="87">
        <v>0</v>
      </c>
      <c r="J36" s="87">
        <v>0</v>
      </c>
      <c r="K36" s="87">
        <v>0</v>
      </c>
      <c r="L36" s="87">
        <v>0</v>
      </c>
      <c r="M36" s="87">
        <v>0</v>
      </c>
      <c r="N36" s="87">
        <v>0</v>
      </c>
      <c r="O36" s="87">
        <v>0</v>
      </c>
      <c r="P36" s="87">
        <v>0</v>
      </c>
      <c r="Q36" s="87">
        <v>0</v>
      </c>
    </row>
    <row r="37" spans="1:17" x14ac:dyDescent="0.25">
      <c r="A37" s="150" t="s">
        <v>30</v>
      </c>
      <c r="B37" s="87">
        <v>0</v>
      </c>
      <c r="C37" s="87">
        <v>0</v>
      </c>
      <c r="D37" s="87">
        <v>0</v>
      </c>
      <c r="E37" s="87">
        <v>0</v>
      </c>
      <c r="F37" s="87">
        <v>0</v>
      </c>
      <c r="G37" s="87">
        <v>0</v>
      </c>
      <c r="H37" s="87">
        <v>0</v>
      </c>
      <c r="I37" s="87">
        <v>0</v>
      </c>
      <c r="J37" s="87">
        <v>0</v>
      </c>
      <c r="K37" s="87">
        <v>0</v>
      </c>
      <c r="L37" s="87">
        <v>0</v>
      </c>
      <c r="M37" s="87">
        <v>0</v>
      </c>
      <c r="N37" s="87">
        <v>0</v>
      </c>
      <c r="O37" s="87">
        <v>0</v>
      </c>
      <c r="P37" s="87">
        <v>0</v>
      </c>
      <c r="Q37" s="87">
        <v>0</v>
      </c>
    </row>
    <row r="38" spans="1:17" x14ac:dyDescent="0.25">
      <c r="A38" s="150" t="s">
        <v>125</v>
      </c>
      <c r="B38" s="87">
        <v>0.49517633661217553</v>
      </c>
      <c r="C38" s="87">
        <v>0.10494069089703005</v>
      </c>
      <c r="D38" s="87">
        <v>0.34535823195007631</v>
      </c>
      <c r="E38" s="87">
        <v>6.04391686554204E-2</v>
      </c>
      <c r="F38" s="87">
        <v>0.30353005005826805</v>
      </c>
      <c r="G38" s="87">
        <v>0</v>
      </c>
      <c r="H38" s="87">
        <v>0</v>
      </c>
      <c r="I38" s="87">
        <v>0</v>
      </c>
      <c r="J38" s="87">
        <v>0</v>
      </c>
      <c r="K38" s="87">
        <v>0</v>
      </c>
      <c r="L38" s="87">
        <v>0</v>
      </c>
      <c r="M38" s="87">
        <v>0</v>
      </c>
      <c r="N38" s="87">
        <v>1.6204382177452355E-2</v>
      </c>
      <c r="O38" s="87">
        <v>0</v>
      </c>
      <c r="P38" s="87">
        <v>0</v>
      </c>
      <c r="Q38" s="87">
        <v>0</v>
      </c>
    </row>
    <row r="39" spans="1:17" x14ac:dyDescent="0.25">
      <c r="A39" s="150" t="s">
        <v>29</v>
      </c>
      <c r="B39" s="87">
        <v>0</v>
      </c>
      <c r="C39" s="87">
        <v>0</v>
      </c>
      <c r="D39" s="87">
        <v>0</v>
      </c>
      <c r="E39" s="87">
        <v>0</v>
      </c>
      <c r="F39" s="87">
        <v>0</v>
      </c>
      <c r="G39" s="87">
        <v>0</v>
      </c>
      <c r="H39" s="87">
        <v>0.40383391304347821</v>
      </c>
      <c r="I39" s="87">
        <v>0</v>
      </c>
      <c r="J39" s="87">
        <v>0</v>
      </c>
      <c r="K39" s="87">
        <v>0</v>
      </c>
      <c r="L39" s="87">
        <v>0</v>
      </c>
      <c r="M39" s="87">
        <v>0</v>
      </c>
      <c r="N39" s="87">
        <v>0</v>
      </c>
      <c r="O39" s="87">
        <v>0</v>
      </c>
      <c r="P39" s="87">
        <v>0</v>
      </c>
      <c r="Q39" s="87">
        <v>0</v>
      </c>
    </row>
    <row r="40" spans="1:17" x14ac:dyDescent="0.25">
      <c r="A40" s="150" t="s">
        <v>28</v>
      </c>
      <c r="B40" s="87">
        <v>0</v>
      </c>
      <c r="C40" s="87">
        <v>0</v>
      </c>
      <c r="D40" s="87">
        <v>0</v>
      </c>
      <c r="E40" s="87">
        <v>0</v>
      </c>
      <c r="F40" s="87">
        <v>0</v>
      </c>
      <c r="G40" s="87">
        <v>0</v>
      </c>
      <c r="H40" s="87">
        <v>0</v>
      </c>
      <c r="I40" s="87">
        <v>0</v>
      </c>
      <c r="J40" s="87">
        <v>0</v>
      </c>
      <c r="K40" s="87">
        <v>0</v>
      </c>
      <c r="L40" s="87">
        <v>0</v>
      </c>
      <c r="M40" s="87">
        <v>0</v>
      </c>
      <c r="N40" s="87">
        <v>0</v>
      </c>
      <c r="O40" s="87">
        <v>0</v>
      </c>
      <c r="P40" s="87">
        <v>0</v>
      </c>
      <c r="Q40" s="87">
        <v>0</v>
      </c>
    </row>
    <row r="41" spans="1:17" x14ac:dyDescent="0.25">
      <c r="A41" s="150" t="s">
        <v>26</v>
      </c>
      <c r="B41" s="87">
        <v>1.1277440997861501</v>
      </c>
      <c r="C41" s="87">
        <v>0.71888438449338843</v>
      </c>
      <c r="D41" s="87">
        <v>0.93394513622178787</v>
      </c>
      <c r="E41" s="87">
        <v>0.78349346015443366</v>
      </c>
      <c r="F41" s="87">
        <v>1.031750234059404</v>
      </c>
      <c r="G41" s="87">
        <v>0.98132957574368673</v>
      </c>
      <c r="H41" s="87">
        <v>0.89948206912200601</v>
      </c>
      <c r="I41" s="87">
        <v>0.9587068787163775</v>
      </c>
      <c r="J41" s="87">
        <v>0.84444970128595864</v>
      </c>
      <c r="K41" s="87">
        <v>0.11287636097571821</v>
      </c>
      <c r="L41" s="87">
        <v>6.3203115252612699E-2</v>
      </c>
      <c r="M41" s="87">
        <v>9.3851521397225121E-2</v>
      </c>
      <c r="N41" s="87">
        <v>7.240221959202893E-2</v>
      </c>
      <c r="O41" s="87">
        <v>0.3483848827132946</v>
      </c>
      <c r="P41" s="87">
        <v>0.41127980098497802</v>
      </c>
      <c r="Q41" s="87">
        <v>4.0428253850535945E-2</v>
      </c>
    </row>
    <row r="42" spans="1:17" x14ac:dyDescent="0.25">
      <c r="A42" s="150" t="s">
        <v>25</v>
      </c>
      <c r="B42" s="87">
        <v>0</v>
      </c>
      <c r="C42" s="87">
        <v>0</v>
      </c>
      <c r="D42" s="87">
        <v>0</v>
      </c>
      <c r="E42" s="87">
        <v>0</v>
      </c>
      <c r="F42" s="87">
        <v>0</v>
      </c>
      <c r="G42" s="87">
        <v>0</v>
      </c>
      <c r="H42" s="87">
        <v>0</v>
      </c>
      <c r="I42" s="87">
        <v>0</v>
      </c>
      <c r="J42" s="87">
        <v>0</v>
      </c>
      <c r="K42" s="87">
        <v>0</v>
      </c>
      <c r="L42" s="87">
        <v>0</v>
      </c>
      <c r="M42" s="87">
        <v>0</v>
      </c>
      <c r="N42" s="87">
        <v>0</v>
      </c>
      <c r="O42" s="87">
        <v>0</v>
      </c>
      <c r="P42" s="87">
        <v>0</v>
      </c>
      <c r="Q42" s="87">
        <v>0</v>
      </c>
    </row>
    <row r="43" spans="1:17" x14ac:dyDescent="0.25">
      <c r="A43" s="150" t="s">
        <v>86</v>
      </c>
      <c r="B43" s="87">
        <v>0</v>
      </c>
      <c r="C43" s="87">
        <v>1.9413177810027995</v>
      </c>
      <c r="D43" s="87">
        <v>1.608843162624676</v>
      </c>
      <c r="E43" s="87">
        <v>3.65133574879227</v>
      </c>
      <c r="F43" s="87">
        <v>2.5253289855072465</v>
      </c>
      <c r="G43" s="87">
        <v>2.6095414968088</v>
      </c>
      <c r="H43" s="87">
        <v>2.6137009661835742</v>
      </c>
      <c r="I43" s="87">
        <v>2.9744098434922703</v>
      </c>
      <c r="J43" s="87">
        <v>4.158760966183574</v>
      </c>
      <c r="K43" s="87">
        <v>4.7398383574879226</v>
      </c>
      <c r="L43" s="87">
        <v>4.1162827450594124</v>
      </c>
      <c r="M43" s="87">
        <v>4.1328174521299692</v>
      </c>
      <c r="N43" s="87">
        <v>4.2077515202800875</v>
      </c>
      <c r="O43" s="87">
        <v>2.4472243947978627</v>
      </c>
      <c r="P43" s="87">
        <v>2.705999019955962</v>
      </c>
      <c r="Q43" s="87">
        <v>3.9584839318066694</v>
      </c>
    </row>
    <row r="44" spans="1:17" x14ac:dyDescent="0.25">
      <c r="A44" s="150" t="s">
        <v>22</v>
      </c>
      <c r="B44" s="87">
        <v>0.48676786064155048</v>
      </c>
      <c r="C44" s="87">
        <v>0.28238555338662291</v>
      </c>
      <c r="D44" s="87">
        <v>0</v>
      </c>
      <c r="E44" s="87">
        <v>0</v>
      </c>
      <c r="F44" s="87">
        <v>0</v>
      </c>
      <c r="G44" s="87">
        <v>0</v>
      </c>
      <c r="H44" s="87">
        <v>0</v>
      </c>
      <c r="I44" s="87">
        <v>0</v>
      </c>
      <c r="J44" s="87">
        <v>6.3767053140096619E-2</v>
      </c>
      <c r="K44" s="87">
        <v>0.23376647342995172</v>
      </c>
      <c r="L44" s="87">
        <v>0.32250442055185419</v>
      </c>
      <c r="M44" s="87">
        <v>0.420074416362199</v>
      </c>
      <c r="N44" s="87">
        <v>0.17604663090218509</v>
      </c>
      <c r="O44" s="87">
        <v>0.15991663762774641</v>
      </c>
      <c r="P44" s="87">
        <v>1.2692029484613624E-2</v>
      </c>
      <c r="Q44" s="87">
        <v>0.11925643185252133</v>
      </c>
    </row>
    <row r="45" spans="1:17" x14ac:dyDescent="0.25">
      <c r="A45" s="152" t="s">
        <v>316</v>
      </c>
      <c r="B45" s="264">
        <v>0.49982262440957936</v>
      </c>
      <c r="C45" s="264">
        <v>0.39206959756456139</v>
      </c>
      <c r="D45" s="264">
        <v>0.36699886553827443</v>
      </c>
      <c r="E45" s="264">
        <v>0.17400480524568207</v>
      </c>
      <c r="F45" s="264">
        <v>0.30626394149152691</v>
      </c>
      <c r="G45" s="264">
        <v>0.27081216516954654</v>
      </c>
      <c r="H45" s="264">
        <v>0.22439019026183868</v>
      </c>
      <c r="I45" s="264">
        <v>0.42178313675844004</v>
      </c>
      <c r="J45" s="264">
        <v>0.34552265177486485</v>
      </c>
      <c r="K45" s="264">
        <v>0.24459632752627977</v>
      </c>
      <c r="L45" s="264">
        <v>0.19041864199748301</v>
      </c>
      <c r="M45" s="264">
        <v>0.18920765188055938</v>
      </c>
      <c r="N45" s="264">
        <v>0.182139609011849</v>
      </c>
      <c r="O45" s="264">
        <v>0.2113219667944167</v>
      </c>
      <c r="P45" s="264">
        <v>0.23433150185207163</v>
      </c>
      <c r="Q45" s="264">
        <v>0.17772474556588136</v>
      </c>
    </row>
    <row r="46" spans="1:17" x14ac:dyDescent="0.25">
      <c r="A46" s="152" t="s">
        <v>315</v>
      </c>
      <c r="B46" s="264">
        <v>0</v>
      </c>
      <c r="C46" s="264">
        <v>0</v>
      </c>
      <c r="D46" s="264">
        <v>0</v>
      </c>
      <c r="E46" s="264">
        <v>0</v>
      </c>
      <c r="F46" s="264">
        <v>0</v>
      </c>
      <c r="G46" s="264">
        <v>0</v>
      </c>
      <c r="H46" s="264">
        <v>0</v>
      </c>
      <c r="I46" s="264">
        <v>0</v>
      </c>
      <c r="J46" s="264">
        <v>0</v>
      </c>
      <c r="K46" s="264">
        <v>0</v>
      </c>
      <c r="L46" s="264">
        <v>0</v>
      </c>
      <c r="M46" s="264">
        <v>0</v>
      </c>
      <c r="N46" s="264">
        <v>0</v>
      </c>
      <c r="O46" s="264">
        <v>0</v>
      </c>
      <c r="P46" s="264">
        <v>0</v>
      </c>
      <c r="Q46" s="264">
        <v>0</v>
      </c>
    </row>
    <row r="47" spans="1:17" x14ac:dyDescent="0.25">
      <c r="A47" s="243" t="s">
        <v>311</v>
      </c>
      <c r="B47" s="242">
        <v>6.724765812671949</v>
      </c>
      <c r="C47" s="242">
        <v>5.2750237726927516</v>
      </c>
      <c r="D47" s="242">
        <v>4.9377145085749286</v>
      </c>
      <c r="E47" s="242">
        <v>2.3411136439432791</v>
      </c>
      <c r="F47" s="242">
        <v>4.1205683432782791</v>
      </c>
      <c r="G47" s="242">
        <v>3.6435893475992329</v>
      </c>
      <c r="H47" s="242">
        <v>3.0190139591105041</v>
      </c>
      <c r="I47" s="242">
        <v>5.6747987784370766</v>
      </c>
      <c r="J47" s="242">
        <v>4.6487669878971438</v>
      </c>
      <c r="K47" s="242">
        <v>3.2908734837620375</v>
      </c>
      <c r="L47" s="242">
        <v>2.5619504025307398</v>
      </c>
      <c r="M47" s="242">
        <v>2.5456573726836189</v>
      </c>
      <c r="N47" s="242">
        <v>2.4505617713147334</v>
      </c>
      <c r="O47" s="242">
        <v>2.843190100576916</v>
      </c>
      <c r="P47" s="242">
        <v>3.1527673929293289</v>
      </c>
      <c r="Q47" s="242">
        <v>2.3911628539405383</v>
      </c>
    </row>
    <row r="49" spans="1:17" ht="12.75" x14ac:dyDescent="0.25">
      <c r="A49" s="98" t="str">
        <f>FBT_fec!$A$81</f>
        <v>Market shares of energy uses (%)</v>
      </c>
      <c r="B49" s="197"/>
      <c r="C49" s="197"/>
      <c r="D49" s="197"/>
      <c r="E49" s="197"/>
      <c r="F49" s="197"/>
      <c r="G49" s="197"/>
      <c r="H49" s="197"/>
      <c r="I49" s="197"/>
      <c r="J49" s="197"/>
      <c r="K49" s="197"/>
      <c r="L49" s="197"/>
      <c r="M49" s="197"/>
      <c r="N49" s="197"/>
      <c r="O49" s="197"/>
      <c r="P49" s="197"/>
      <c r="Q49" s="197"/>
    </row>
    <row r="51" spans="1:17" x14ac:dyDescent="0.25">
      <c r="A51" s="78" t="s">
        <v>4</v>
      </c>
      <c r="B51" s="77">
        <f t="shared" ref="B51:Q51" si="0">SUM(B$52:B$56,B$57,B$58,B$60:B$63,B$64)</f>
        <v>1</v>
      </c>
      <c r="C51" s="77">
        <f t="shared" si="0"/>
        <v>1.0000000000000002</v>
      </c>
      <c r="D51" s="77">
        <f t="shared" si="0"/>
        <v>1.0000000000000002</v>
      </c>
      <c r="E51" s="77">
        <f t="shared" si="0"/>
        <v>1.0000000000000002</v>
      </c>
      <c r="F51" s="77">
        <f t="shared" si="0"/>
        <v>0.99999999999999989</v>
      </c>
      <c r="G51" s="77">
        <f t="shared" si="0"/>
        <v>1</v>
      </c>
      <c r="H51" s="77">
        <f t="shared" si="0"/>
        <v>1</v>
      </c>
      <c r="I51" s="77">
        <f t="shared" si="0"/>
        <v>0.99999999999999989</v>
      </c>
      <c r="J51" s="77">
        <f t="shared" si="0"/>
        <v>0.99999999999999989</v>
      </c>
      <c r="K51" s="77">
        <f t="shared" si="0"/>
        <v>0.99999999999999978</v>
      </c>
      <c r="L51" s="77">
        <f t="shared" si="0"/>
        <v>1</v>
      </c>
      <c r="M51" s="77">
        <f t="shared" si="0"/>
        <v>1</v>
      </c>
      <c r="N51" s="77">
        <f t="shared" si="0"/>
        <v>1</v>
      </c>
      <c r="O51" s="77">
        <f t="shared" si="0"/>
        <v>0.99999999999999989</v>
      </c>
      <c r="P51" s="77">
        <f t="shared" si="0"/>
        <v>1.0000000000000002</v>
      </c>
      <c r="Q51" s="77">
        <f t="shared" si="0"/>
        <v>0.99999999999999989</v>
      </c>
    </row>
    <row r="52" spans="1:17" x14ac:dyDescent="0.25">
      <c r="A52" s="132" t="s">
        <v>83</v>
      </c>
      <c r="B52" s="203">
        <f t="shared" ref="B52:Q52" si="1">IF(B$6=0,0,B$6/B$5)</f>
        <v>1.0334992917768E-2</v>
      </c>
      <c r="C52" s="203">
        <f t="shared" si="1"/>
        <v>1.0334992917767998E-2</v>
      </c>
      <c r="D52" s="203">
        <f t="shared" si="1"/>
        <v>1.0334992917767998E-2</v>
      </c>
      <c r="E52" s="203">
        <f t="shared" si="1"/>
        <v>1.0334992917768E-2</v>
      </c>
      <c r="F52" s="203">
        <f t="shared" si="1"/>
        <v>1.0334992917768E-2</v>
      </c>
      <c r="G52" s="203">
        <f t="shared" si="1"/>
        <v>1.0334992917767998E-2</v>
      </c>
      <c r="H52" s="203">
        <f t="shared" si="1"/>
        <v>1.0334992917768E-2</v>
      </c>
      <c r="I52" s="203">
        <f t="shared" si="1"/>
        <v>1.0334992917767998E-2</v>
      </c>
      <c r="J52" s="203">
        <f t="shared" si="1"/>
        <v>1.0334992917767995E-2</v>
      </c>
      <c r="K52" s="203">
        <f t="shared" si="1"/>
        <v>1.0334992917767996E-2</v>
      </c>
      <c r="L52" s="203">
        <f t="shared" si="1"/>
        <v>1.0334992917767998E-2</v>
      </c>
      <c r="M52" s="203">
        <f t="shared" si="1"/>
        <v>1.0334992917767998E-2</v>
      </c>
      <c r="N52" s="203">
        <f t="shared" si="1"/>
        <v>1.0334992917768E-2</v>
      </c>
      <c r="O52" s="203">
        <f t="shared" si="1"/>
        <v>1.0334992917767996E-2</v>
      </c>
      <c r="P52" s="203">
        <f t="shared" si="1"/>
        <v>1.0334992917768E-2</v>
      </c>
      <c r="Q52" s="203">
        <f t="shared" si="1"/>
        <v>1.0334992917767998E-2</v>
      </c>
    </row>
    <row r="53" spans="1:17" x14ac:dyDescent="0.25">
      <c r="A53" s="76" t="s">
        <v>82</v>
      </c>
      <c r="B53" s="202">
        <f t="shared" ref="B53:Q53" si="2">IF(B$7=0,0,B$7/B$5)</f>
        <v>1.1233687954095651E-2</v>
      </c>
      <c r="C53" s="202">
        <f t="shared" si="2"/>
        <v>1.1233687954095651E-2</v>
      </c>
      <c r="D53" s="202">
        <f t="shared" si="2"/>
        <v>1.1233687954095651E-2</v>
      </c>
      <c r="E53" s="202">
        <f t="shared" si="2"/>
        <v>1.1233687954095652E-2</v>
      </c>
      <c r="F53" s="202">
        <f t="shared" si="2"/>
        <v>1.1233687954095651E-2</v>
      </c>
      <c r="G53" s="202">
        <f t="shared" si="2"/>
        <v>1.1233687954095651E-2</v>
      </c>
      <c r="H53" s="202">
        <f t="shared" si="2"/>
        <v>1.1233687954095651E-2</v>
      </c>
      <c r="I53" s="202">
        <f t="shared" si="2"/>
        <v>1.1233687954095651E-2</v>
      </c>
      <c r="J53" s="202">
        <f t="shared" si="2"/>
        <v>1.1233687954095649E-2</v>
      </c>
      <c r="K53" s="202">
        <f t="shared" si="2"/>
        <v>1.1233687954095647E-2</v>
      </c>
      <c r="L53" s="202">
        <f t="shared" si="2"/>
        <v>1.1233687954095651E-2</v>
      </c>
      <c r="M53" s="202">
        <f t="shared" si="2"/>
        <v>1.1233687954095651E-2</v>
      </c>
      <c r="N53" s="202">
        <f t="shared" si="2"/>
        <v>1.1233687954095652E-2</v>
      </c>
      <c r="O53" s="202">
        <f t="shared" si="2"/>
        <v>1.1233687954095649E-2</v>
      </c>
      <c r="P53" s="202">
        <f t="shared" si="2"/>
        <v>1.1233687954095652E-2</v>
      </c>
      <c r="Q53" s="202">
        <f t="shared" si="2"/>
        <v>1.1233687954095651E-2</v>
      </c>
    </row>
    <row r="54" spans="1:17" x14ac:dyDescent="0.25">
      <c r="A54" s="76" t="s">
        <v>81</v>
      </c>
      <c r="B54" s="202">
        <f t="shared" ref="B54:Q54" si="3">IF(B$8=0,0,B$8/B$5)</f>
        <v>2.7859546126157212E-2</v>
      </c>
      <c r="C54" s="202">
        <f t="shared" si="3"/>
        <v>2.7859546126157209E-2</v>
      </c>
      <c r="D54" s="202">
        <f t="shared" si="3"/>
        <v>2.7859546126157212E-2</v>
      </c>
      <c r="E54" s="202">
        <f t="shared" si="3"/>
        <v>2.7859546126157212E-2</v>
      </c>
      <c r="F54" s="202">
        <f t="shared" si="3"/>
        <v>2.7859546126157212E-2</v>
      </c>
      <c r="G54" s="202">
        <f t="shared" si="3"/>
        <v>2.7859546126157209E-2</v>
      </c>
      <c r="H54" s="202">
        <f t="shared" si="3"/>
        <v>2.7859546126157216E-2</v>
      </c>
      <c r="I54" s="202">
        <f t="shared" si="3"/>
        <v>2.7859546126157209E-2</v>
      </c>
      <c r="J54" s="202">
        <f t="shared" si="3"/>
        <v>2.7859546126157202E-2</v>
      </c>
      <c r="K54" s="202">
        <f t="shared" si="3"/>
        <v>2.7859546126157202E-2</v>
      </c>
      <c r="L54" s="202">
        <f t="shared" si="3"/>
        <v>2.7859546126157209E-2</v>
      </c>
      <c r="M54" s="202">
        <f t="shared" si="3"/>
        <v>2.7859546126157209E-2</v>
      </c>
      <c r="N54" s="202">
        <f t="shared" si="3"/>
        <v>2.7859546126157212E-2</v>
      </c>
      <c r="O54" s="202">
        <f t="shared" si="3"/>
        <v>2.7859546126157205E-2</v>
      </c>
      <c r="P54" s="202">
        <f t="shared" si="3"/>
        <v>2.7859546126157216E-2</v>
      </c>
      <c r="Q54" s="202">
        <f t="shared" si="3"/>
        <v>2.7859546126157212E-2</v>
      </c>
    </row>
    <row r="55" spans="1:17" x14ac:dyDescent="0.25">
      <c r="A55" s="76" t="s">
        <v>80</v>
      </c>
      <c r="B55" s="202">
        <f t="shared" ref="B55:Q55" si="4">IF(B$9=0,0,B$9/B$5)</f>
        <v>8.5376028451126948E-2</v>
      </c>
      <c r="C55" s="202">
        <f t="shared" si="4"/>
        <v>8.5376028451126948E-2</v>
      </c>
      <c r="D55" s="202">
        <f t="shared" si="4"/>
        <v>8.5376028451126948E-2</v>
      </c>
      <c r="E55" s="202">
        <f t="shared" si="4"/>
        <v>8.5376028451126962E-2</v>
      </c>
      <c r="F55" s="202">
        <f t="shared" si="4"/>
        <v>8.5376028451126962E-2</v>
      </c>
      <c r="G55" s="202">
        <f t="shared" si="4"/>
        <v>8.5376028451126948E-2</v>
      </c>
      <c r="H55" s="202">
        <f t="shared" si="4"/>
        <v>8.5376028451126962E-2</v>
      </c>
      <c r="I55" s="202">
        <f t="shared" si="4"/>
        <v>8.5376028451126934E-2</v>
      </c>
      <c r="J55" s="202">
        <f t="shared" si="4"/>
        <v>8.5376028451126934E-2</v>
      </c>
      <c r="K55" s="202">
        <f t="shared" si="4"/>
        <v>8.5376028451126934E-2</v>
      </c>
      <c r="L55" s="202">
        <f t="shared" si="4"/>
        <v>8.5376028451126948E-2</v>
      </c>
      <c r="M55" s="202">
        <f t="shared" si="4"/>
        <v>8.5376028451126948E-2</v>
      </c>
      <c r="N55" s="202">
        <f t="shared" si="4"/>
        <v>8.5376028451126962E-2</v>
      </c>
      <c r="O55" s="202">
        <f t="shared" si="4"/>
        <v>8.5376028451126934E-2</v>
      </c>
      <c r="P55" s="202">
        <f t="shared" si="4"/>
        <v>8.5376028451126962E-2</v>
      </c>
      <c r="Q55" s="202">
        <f t="shared" si="4"/>
        <v>8.5376028451126962E-2</v>
      </c>
    </row>
    <row r="56" spans="1:17" x14ac:dyDescent="0.25">
      <c r="A56" s="129" t="s">
        <v>79</v>
      </c>
      <c r="B56" s="201">
        <f t="shared" ref="B56:Q56" si="5">IF(B$10=0,0,B$10/B$5)</f>
        <v>1.8872595762880695E-2</v>
      </c>
      <c r="C56" s="201">
        <f t="shared" si="5"/>
        <v>1.8872595762880695E-2</v>
      </c>
      <c r="D56" s="201">
        <f t="shared" si="5"/>
        <v>1.8872595762880699E-2</v>
      </c>
      <c r="E56" s="201">
        <f t="shared" si="5"/>
        <v>1.8872595762880695E-2</v>
      </c>
      <c r="F56" s="201">
        <f t="shared" si="5"/>
        <v>1.8872595762880699E-2</v>
      </c>
      <c r="G56" s="201">
        <f t="shared" si="5"/>
        <v>1.8872595762880695E-2</v>
      </c>
      <c r="H56" s="201">
        <f t="shared" si="5"/>
        <v>1.8872595762880699E-2</v>
      </c>
      <c r="I56" s="201">
        <f t="shared" si="5"/>
        <v>1.8872595762880695E-2</v>
      </c>
      <c r="J56" s="201">
        <f t="shared" si="5"/>
        <v>1.8872595762880692E-2</v>
      </c>
      <c r="K56" s="201">
        <f t="shared" si="5"/>
        <v>1.8872595762880692E-2</v>
      </c>
      <c r="L56" s="201">
        <f t="shared" si="5"/>
        <v>1.8872595762880695E-2</v>
      </c>
      <c r="M56" s="201">
        <f t="shared" si="5"/>
        <v>1.8872595762880695E-2</v>
      </c>
      <c r="N56" s="201">
        <f t="shared" si="5"/>
        <v>1.8872595762880695E-2</v>
      </c>
      <c r="O56" s="201">
        <f t="shared" si="5"/>
        <v>1.8872595762880692E-2</v>
      </c>
      <c r="P56" s="201">
        <f t="shared" si="5"/>
        <v>1.8872595762880699E-2</v>
      </c>
      <c r="Q56" s="201">
        <f t="shared" si="5"/>
        <v>1.8872595762880695E-2</v>
      </c>
    </row>
    <row r="57" spans="1:17" x14ac:dyDescent="0.25">
      <c r="A57" s="127" t="s">
        <v>314</v>
      </c>
      <c r="B57" s="200">
        <f t="shared" ref="B57:Q57" si="6">IF(B$15=0,0,B$15/B$5)</f>
        <v>0.36441615547687178</v>
      </c>
      <c r="C57" s="200">
        <f t="shared" si="6"/>
        <v>0.52202826280955272</v>
      </c>
      <c r="D57" s="200">
        <f t="shared" si="6"/>
        <v>0.51337723614309605</v>
      </c>
      <c r="E57" s="200">
        <f t="shared" si="6"/>
        <v>0.61460169784406182</v>
      </c>
      <c r="F57" s="200">
        <f t="shared" si="6"/>
        <v>0.61460169784406171</v>
      </c>
      <c r="G57" s="200">
        <f t="shared" si="6"/>
        <v>0.61460169784406171</v>
      </c>
      <c r="H57" s="200">
        <f t="shared" si="6"/>
        <v>0.61460169784406182</v>
      </c>
      <c r="I57" s="200">
        <f t="shared" si="6"/>
        <v>0.55885371884767032</v>
      </c>
      <c r="J57" s="200">
        <f t="shared" si="6"/>
        <v>0.6146016978440616</v>
      </c>
      <c r="K57" s="200">
        <f t="shared" si="6"/>
        <v>0.6146016978440616</v>
      </c>
      <c r="L57" s="200">
        <f t="shared" si="6"/>
        <v>0.6146016978440616</v>
      </c>
      <c r="M57" s="200">
        <f t="shared" si="6"/>
        <v>0.64605932885178019</v>
      </c>
      <c r="N57" s="200">
        <f t="shared" si="6"/>
        <v>0.63094363769758455</v>
      </c>
      <c r="O57" s="200">
        <f t="shared" si="6"/>
        <v>0.6146016978440616</v>
      </c>
      <c r="P57" s="200">
        <f t="shared" si="6"/>
        <v>0.61460169784406182</v>
      </c>
      <c r="Q57" s="200">
        <f t="shared" si="6"/>
        <v>0.61460169784406171</v>
      </c>
    </row>
    <row r="58" spans="1:17" x14ac:dyDescent="0.25">
      <c r="A58" s="127" t="s">
        <v>313</v>
      </c>
      <c r="B58" s="200">
        <f t="shared" ref="B58:Q58" si="7">IF(B$26=0,0,B$26/B$5)</f>
        <v>0.1828832767738805</v>
      </c>
      <c r="C58" s="200">
        <f t="shared" si="7"/>
        <v>0.10616354605101094</v>
      </c>
      <c r="D58" s="200">
        <f t="shared" si="7"/>
        <v>0.10866159313125755</v>
      </c>
      <c r="E58" s="200">
        <f t="shared" si="7"/>
        <v>3.3100624409897923E-2</v>
      </c>
      <c r="F58" s="200">
        <f t="shared" si="7"/>
        <v>6.7837617704343503E-2</v>
      </c>
      <c r="G58" s="200">
        <f t="shared" si="7"/>
        <v>6.4490972628466148E-2</v>
      </c>
      <c r="H58" s="200">
        <f t="shared" si="7"/>
        <v>4.8986790446936455E-2</v>
      </c>
      <c r="I58" s="200">
        <f t="shared" si="7"/>
        <v>9.170287405126229E-2</v>
      </c>
      <c r="J58" s="200">
        <f t="shared" si="7"/>
        <v>5.8312021754286097E-2</v>
      </c>
      <c r="K58" s="200">
        <f t="shared" si="7"/>
        <v>4.112094237888491E-2</v>
      </c>
      <c r="L58" s="200">
        <f t="shared" si="7"/>
        <v>3.6168914949925739E-2</v>
      </c>
      <c r="M58" s="200">
        <f t="shared" si="7"/>
        <v>3.481934330566868E-2</v>
      </c>
      <c r="N58" s="200">
        <f t="shared" si="7"/>
        <v>3.4825220064365198E-2</v>
      </c>
      <c r="O58" s="200">
        <f t="shared" si="7"/>
        <v>6.1142112827011798E-2</v>
      </c>
      <c r="P58" s="200">
        <f t="shared" si="7"/>
        <v>6.4020778784228835E-2</v>
      </c>
      <c r="Q58" s="200">
        <f t="shared" si="7"/>
        <v>3.6904076872246963E-2</v>
      </c>
    </row>
    <row r="59" spans="1:17" x14ac:dyDescent="0.25">
      <c r="A59" s="127" t="s">
        <v>312</v>
      </c>
      <c r="B59" s="200">
        <f t="shared" ref="B59:Q59" si="8">IF(B$27=0,0,B$27/B$5)</f>
        <v>8.8718818770260749E-2</v>
      </c>
      <c r="C59" s="200">
        <f t="shared" si="8"/>
        <v>9.6049572295692096E-2</v>
      </c>
      <c r="D59" s="200">
        <f t="shared" si="8"/>
        <v>9.9329946222731696E-2</v>
      </c>
      <c r="E59" s="200">
        <f t="shared" si="8"/>
        <v>0.16055707595307145</v>
      </c>
      <c r="F59" s="200">
        <f t="shared" si="8"/>
        <v>8.5874605125694656E-2</v>
      </c>
      <c r="G59" s="200">
        <f t="shared" si="8"/>
        <v>9.3069693115326715E-2</v>
      </c>
      <c r="H59" s="200">
        <f t="shared" si="8"/>
        <v>0.1264027632420256</v>
      </c>
      <c r="I59" s="200">
        <f t="shared" si="8"/>
        <v>9.031370151935289E-2</v>
      </c>
      <c r="J59" s="200">
        <f t="shared" si="8"/>
        <v>0.10635407021996611</v>
      </c>
      <c r="K59" s="200">
        <f t="shared" si="8"/>
        <v>0.14331386904486357</v>
      </c>
      <c r="L59" s="200">
        <f t="shared" si="8"/>
        <v>0.15396043367021214</v>
      </c>
      <c r="M59" s="200">
        <f t="shared" si="8"/>
        <v>0.12540430147954282</v>
      </c>
      <c r="N59" s="200">
        <f t="shared" si="8"/>
        <v>0.14050735795185362</v>
      </c>
      <c r="O59" s="200">
        <f t="shared" si="8"/>
        <v>0.10026954263330679</v>
      </c>
      <c r="P59" s="200">
        <f t="shared" si="8"/>
        <v>9.4080581932266358E-2</v>
      </c>
      <c r="Q59" s="200">
        <f t="shared" si="8"/>
        <v>0.15237987923500904</v>
      </c>
    </row>
    <row r="60" spans="1:17" x14ac:dyDescent="0.25">
      <c r="A60" s="142" t="s">
        <v>318</v>
      </c>
      <c r="B60" s="199">
        <f t="shared" ref="B60:Q60" si="9">IF(B$28=0,0,B$28/B$5)</f>
        <v>0</v>
      </c>
      <c r="C60" s="199">
        <f t="shared" si="9"/>
        <v>1.3887995467556983E-2</v>
      </c>
      <c r="D60" s="199">
        <f t="shared" si="9"/>
        <v>1.695486109713959E-2</v>
      </c>
      <c r="E60" s="199">
        <f t="shared" si="9"/>
        <v>8.4640193282296397E-2</v>
      </c>
      <c r="F60" s="199">
        <f t="shared" si="9"/>
        <v>6.9887486690695536E-3</v>
      </c>
      <c r="G60" s="199">
        <f t="shared" si="9"/>
        <v>1.4469874699374901E-2</v>
      </c>
      <c r="H60" s="199">
        <f t="shared" si="9"/>
        <v>4.9128088602272919E-2</v>
      </c>
      <c r="I60" s="199">
        <f t="shared" si="9"/>
        <v>9.3880795629911595E-3</v>
      </c>
      <c r="J60" s="199">
        <f t="shared" si="9"/>
        <v>2.8282367263345942E-2</v>
      </c>
      <c r="K60" s="199">
        <f t="shared" si="9"/>
        <v>6.6711489111781944E-2</v>
      </c>
      <c r="L60" s="199">
        <f t="shared" si="9"/>
        <v>7.7781303944733884E-2</v>
      </c>
      <c r="M60" s="199">
        <f t="shared" si="9"/>
        <v>4.9340519757847215E-2</v>
      </c>
      <c r="N60" s="199">
        <f t="shared" si="9"/>
        <v>6.4443073943089957E-2</v>
      </c>
      <c r="O60" s="199">
        <f t="shared" si="9"/>
        <v>2.1955951550812609E-2</v>
      </c>
      <c r="P60" s="199">
        <f t="shared" si="9"/>
        <v>1.5520951024369E-2</v>
      </c>
      <c r="Q60" s="199">
        <f t="shared" si="9"/>
        <v>7.6137915157195618E-2</v>
      </c>
    </row>
    <row r="61" spans="1:17" x14ac:dyDescent="0.25">
      <c r="A61" s="142" t="s">
        <v>317</v>
      </c>
      <c r="B61" s="199">
        <f t="shared" ref="B61:Q61" si="10">IF(B$34=0,0,B$34/B$5)</f>
        <v>7.3087769473347886E-2</v>
      </c>
      <c r="C61" s="199">
        <f t="shared" si="10"/>
        <v>7.3087769473347872E-2</v>
      </c>
      <c r="D61" s="199">
        <f t="shared" si="10"/>
        <v>7.3087769473347858E-2</v>
      </c>
      <c r="E61" s="199">
        <f t="shared" si="10"/>
        <v>7.3087769473347872E-2</v>
      </c>
      <c r="F61" s="199">
        <f t="shared" si="10"/>
        <v>7.3087769473347886E-2</v>
      </c>
      <c r="G61" s="199">
        <f t="shared" si="10"/>
        <v>7.3087769473347858E-2</v>
      </c>
      <c r="H61" s="199">
        <f t="shared" si="10"/>
        <v>7.3087769473347872E-2</v>
      </c>
      <c r="I61" s="199">
        <f t="shared" si="10"/>
        <v>7.3087769473347858E-2</v>
      </c>
      <c r="J61" s="199">
        <f t="shared" si="10"/>
        <v>7.3087769473347858E-2</v>
      </c>
      <c r="K61" s="199">
        <f t="shared" si="10"/>
        <v>7.3087769473347858E-2</v>
      </c>
      <c r="L61" s="199">
        <f t="shared" si="10"/>
        <v>7.3087769473347858E-2</v>
      </c>
      <c r="M61" s="199">
        <f t="shared" si="10"/>
        <v>7.3087769473347858E-2</v>
      </c>
      <c r="N61" s="199">
        <f t="shared" si="10"/>
        <v>7.3087769473347858E-2</v>
      </c>
      <c r="O61" s="199">
        <f t="shared" si="10"/>
        <v>7.3087769473347858E-2</v>
      </c>
      <c r="P61" s="199">
        <f t="shared" si="10"/>
        <v>7.3087769473347886E-2</v>
      </c>
      <c r="Q61" s="199">
        <f t="shared" si="10"/>
        <v>7.3087769473347858E-2</v>
      </c>
    </row>
    <row r="62" spans="1:17" x14ac:dyDescent="0.25">
      <c r="A62" s="142" t="s">
        <v>316</v>
      </c>
      <c r="B62" s="199">
        <f t="shared" ref="B62:Q62" si="11">IF(B$45=0,0,B$45/B$5)</f>
        <v>1.5631049296912863E-2</v>
      </c>
      <c r="C62" s="199">
        <f t="shared" si="11"/>
        <v>9.07380735478726E-3</v>
      </c>
      <c r="D62" s="199">
        <f t="shared" si="11"/>
        <v>9.2873156522442352E-3</v>
      </c>
      <c r="E62" s="199">
        <f t="shared" si="11"/>
        <v>2.8291131974271726E-3</v>
      </c>
      <c r="F62" s="199">
        <f t="shared" si="11"/>
        <v>5.7980869832772218E-3</v>
      </c>
      <c r="G62" s="199">
        <f t="shared" si="11"/>
        <v>5.512048942603944E-3</v>
      </c>
      <c r="H62" s="199">
        <f t="shared" si="11"/>
        <v>4.1869051664048251E-3</v>
      </c>
      <c r="I62" s="199">
        <f t="shared" si="11"/>
        <v>7.8378524830138695E-3</v>
      </c>
      <c r="J62" s="199">
        <f t="shared" si="11"/>
        <v>4.9839334832723157E-3</v>
      </c>
      <c r="K62" s="199">
        <f t="shared" si="11"/>
        <v>3.5146104597337524E-3</v>
      </c>
      <c r="L62" s="199">
        <f t="shared" si="11"/>
        <v>3.0913602521304047E-3</v>
      </c>
      <c r="M62" s="199">
        <f t="shared" si="11"/>
        <v>2.97601224834775E-3</v>
      </c>
      <c r="N62" s="199">
        <f t="shared" si="11"/>
        <v>2.9765145354158288E-3</v>
      </c>
      <c r="O62" s="199">
        <f t="shared" si="11"/>
        <v>5.2258216091463075E-3</v>
      </c>
      <c r="P62" s="199">
        <f t="shared" si="11"/>
        <v>5.4718614345494734E-3</v>
      </c>
      <c r="Q62" s="199">
        <f t="shared" si="11"/>
        <v>3.1541946044655518E-3</v>
      </c>
    </row>
    <row r="63" spans="1:17" x14ac:dyDescent="0.25">
      <c r="A63" s="142" t="s">
        <v>315</v>
      </c>
      <c r="B63" s="199">
        <f t="shared" ref="B63:Q63" si="12">IF(B$46=0,0,B$46/B$5)</f>
        <v>0</v>
      </c>
      <c r="C63" s="199">
        <f t="shared" si="12"/>
        <v>0</v>
      </c>
      <c r="D63" s="199">
        <f t="shared" si="12"/>
        <v>0</v>
      </c>
      <c r="E63" s="199">
        <f t="shared" si="12"/>
        <v>0</v>
      </c>
      <c r="F63" s="199">
        <f t="shared" si="12"/>
        <v>0</v>
      </c>
      <c r="G63" s="199">
        <f t="shared" si="12"/>
        <v>0</v>
      </c>
      <c r="H63" s="199">
        <f t="shared" si="12"/>
        <v>0</v>
      </c>
      <c r="I63" s="199">
        <f t="shared" si="12"/>
        <v>0</v>
      </c>
      <c r="J63" s="199">
        <f t="shared" si="12"/>
        <v>0</v>
      </c>
      <c r="K63" s="199">
        <f t="shared" si="12"/>
        <v>0</v>
      </c>
      <c r="L63" s="199">
        <f t="shared" si="12"/>
        <v>0</v>
      </c>
      <c r="M63" s="199">
        <f t="shared" si="12"/>
        <v>0</v>
      </c>
      <c r="N63" s="199">
        <f t="shared" si="12"/>
        <v>0</v>
      </c>
      <c r="O63" s="199">
        <f t="shared" si="12"/>
        <v>0</v>
      </c>
      <c r="P63" s="199">
        <f t="shared" si="12"/>
        <v>0</v>
      </c>
      <c r="Q63" s="199">
        <f t="shared" si="12"/>
        <v>0</v>
      </c>
    </row>
    <row r="64" spans="1:17" x14ac:dyDescent="0.25">
      <c r="A64" s="72" t="s">
        <v>311</v>
      </c>
      <c r="B64" s="276">
        <f t="shared" ref="B64:Q64" si="13">IF(B$47=0,0,B$47/B$5)</f>
        <v>0.21030489776695857</v>
      </c>
      <c r="C64" s="276">
        <f t="shared" si="13"/>
        <v>0.12208176763171584</v>
      </c>
      <c r="D64" s="276">
        <f t="shared" si="13"/>
        <v>0.12495437329088645</v>
      </c>
      <c r="E64" s="276">
        <f t="shared" si="13"/>
        <v>3.8063750580940386E-2</v>
      </c>
      <c r="F64" s="276">
        <f t="shared" si="13"/>
        <v>7.8009228113871704E-2</v>
      </c>
      <c r="G64" s="276">
        <f t="shared" si="13"/>
        <v>7.4160785200116985E-2</v>
      </c>
      <c r="H64" s="276">
        <f t="shared" si="13"/>
        <v>5.6331897254947666E-2</v>
      </c>
      <c r="I64" s="276">
        <f t="shared" si="13"/>
        <v>0.10545285436968596</v>
      </c>
      <c r="J64" s="276">
        <f t="shared" si="13"/>
        <v>6.70553589696576E-2</v>
      </c>
      <c r="K64" s="276">
        <f t="shared" si="13"/>
        <v>4.728663952016135E-2</v>
      </c>
      <c r="L64" s="276">
        <f t="shared" si="13"/>
        <v>4.1592102323771987E-2</v>
      </c>
      <c r="M64" s="276">
        <f t="shared" si="13"/>
        <v>4.0040175150979761E-2</v>
      </c>
      <c r="N64" s="276">
        <f t="shared" si="13"/>
        <v>4.0046933074168116E-2</v>
      </c>
      <c r="O64" s="276">
        <f t="shared" si="13"/>
        <v>7.03097954835913E-2</v>
      </c>
      <c r="P64" s="276">
        <f t="shared" si="13"/>
        <v>7.3620090227414586E-2</v>
      </c>
      <c r="Q64" s="276">
        <f t="shared" si="13"/>
        <v>4.2437494836653773E-2</v>
      </c>
    </row>
    <row r="66" spans="1:17" ht="12.75" x14ac:dyDescent="0.25">
      <c r="A66" s="98" t="str">
        <f>FBT_fec!$A$110</f>
        <v>Energy intensity (toe/physical output index)</v>
      </c>
      <c r="B66" s="197"/>
      <c r="C66" s="197"/>
      <c r="D66" s="197"/>
      <c r="E66" s="197"/>
      <c r="F66" s="197"/>
      <c r="G66" s="197"/>
      <c r="H66" s="197"/>
      <c r="I66" s="197"/>
      <c r="J66" s="197"/>
      <c r="K66" s="197"/>
      <c r="L66" s="197"/>
      <c r="M66" s="197"/>
      <c r="N66" s="197"/>
      <c r="O66" s="197"/>
      <c r="P66" s="197"/>
      <c r="Q66" s="197"/>
    </row>
    <row r="68" spans="1:17" x14ac:dyDescent="0.25">
      <c r="A68" s="78" t="s">
        <v>4</v>
      </c>
      <c r="B68" s="230">
        <f t="shared" ref="B68:Q68" si="14">SUM(B$69:B$77)</f>
        <v>230.44742055926278</v>
      </c>
      <c r="C68" s="230">
        <f t="shared" si="14"/>
        <v>245.28660841818777</v>
      </c>
      <c r="D68" s="230">
        <f t="shared" si="14"/>
        <v>244.75425157193985</v>
      </c>
      <c r="E68" s="230">
        <f t="shared" si="14"/>
        <v>258.92889262131956</v>
      </c>
      <c r="F68" s="230">
        <f t="shared" si="14"/>
        <v>247.62464341851876</v>
      </c>
      <c r="G68" s="230">
        <f t="shared" si="14"/>
        <v>248.99666578574642</v>
      </c>
      <c r="H68" s="230">
        <f t="shared" si="14"/>
        <v>253.60953416009556</v>
      </c>
      <c r="I68" s="230">
        <f t="shared" si="14"/>
        <v>246.05897332132187</v>
      </c>
      <c r="J68" s="230">
        <f t="shared" si="14"/>
        <v>244.60065416792455</v>
      </c>
      <c r="K68" s="230">
        <f t="shared" si="14"/>
        <v>250.91037069166518</v>
      </c>
      <c r="L68" s="230">
        <f t="shared" si="14"/>
        <v>251.09861232954506</v>
      </c>
      <c r="M68" s="230">
        <f t="shared" si="14"/>
        <v>249.45342290633394</v>
      </c>
      <c r="N68" s="230">
        <f t="shared" si="14"/>
        <v>252.96094145586667</v>
      </c>
      <c r="O68" s="230">
        <f t="shared" si="14"/>
        <v>243.65573448184762</v>
      </c>
      <c r="P68" s="230">
        <f t="shared" si="14"/>
        <v>244.75976836133543</v>
      </c>
      <c r="Q68" s="230">
        <f t="shared" si="14"/>
        <v>252.93938748119643</v>
      </c>
    </row>
    <row r="69" spans="1:17" x14ac:dyDescent="0.25">
      <c r="A69" s="132" t="s">
        <v>83</v>
      </c>
      <c r="B69" s="275">
        <f>IF(B$6=0,0,B$6/WWP!B$5*1000)</f>
        <v>2.3816724593978842</v>
      </c>
      <c r="C69" s="275">
        <f>IF(C$6=0,0,C$6/WWP!C$5*1000)</f>
        <v>2.5350353608253031</v>
      </c>
      <c r="D69" s="275">
        <f>IF(D$6=0,0,D$6/WWP!D$5*1000)</f>
        <v>2.5295334565896042</v>
      </c>
      <c r="E69" s="275">
        <f>IF(E$6=0,0,E$6/WWP!E$5*1000)</f>
        <v>2.6760282714468482</v>
      </c>
      <c r="F69" s="275">
        <f>IF(F$6=0,0,F$6/WWP!F$5*1000)</f>
        <v>2.5591989359952181</v>
      </c>
      <c r="G69" s="275">
        <f>IF(G$6=0,0,G$6/WWP!G$5*1000)</f>
        <v>2.5733787774435348</v>
      </c>
      <c r="H69" s="275">
        <f>IF(H$6=0,0,H$6/WWP!H$5*1000)</f>
        <v>2.6210527394230292</v>
      </c>
      <c r="I69" s="275">
        <f>IF(I$6=0,0,I$6/WWP!I$5*1000)</f>
        <v>2.5430177466291264</v>
      </c>
      <c r="J69" s="275">
        <f>IF(J$6=0,0,J$6/WWP!J$5*1000)</f>
        <v>2.5279460285069191</v>
      </c>
      <c r="K69" s="275">
        <f>IF(K$6=0,0,K$6/WWP!K$5*1000)</f>
        <v>2.5931569040929028</v>
      </c>
      <c r="L69" s="275">
        <f>IF(L$6=0,0,L$6/WWP!L$5*1000)</f>
        <v>2.5951023800872206</v>
      </c>
      <c r="M69" s="275">
        <f>IF(M$6=0,0,M$6/WWP!M$5*1000)</f>
        <v>2.578099359049947</v>
      </c>
      <c r="N69" s="275">
        <f>IF(N$6=0,0,N$6/WWP!N$5*1000)</f>
        <v>2.6143495384183075</v>
      </c>
      <c r="O69" s="275">
        <f>IF(O$6=0,0,O$6/WWP!O$5*1000)</f>
        <v>2.5181802902434542</v>
      </c>
      <c r="P69" s="275">
        <f>IF(P$6=0,0,P$6/WWP!P$5*1000)</f>
        <v>2.5295904725689371</v>
      </c>
      <c r="Q69" s="275">
        <f>IF(Q$6=0,0,Q$6/WWP!Q$5*1000)</f>
        <v>2.6141267782427411</v>
      </c>
    </row>
    <row r="70" spans="1:17" x14ac:dyDescent="0.25">
      <c r="A70" s="76" t="s">
        <v>82</v>
      </c>
      <c r="B70" s="274">
        <f>IF(B$7=0,0,B$7/WWP!B$5*1000)</f>
        <v>2.5887744123890046</v>
      </c>
      <c r="C70" s="274">
        <f>IF(C$7=0,0,C$7/WWP!C$5*1000)</f>
        <v>2.7554732182883725</v>
      </c>
      <c r="D70" s="274">
        <f>IF(D$7=0,0,D$7/WWP!D$5*1000)</f>
        <v>2.7494928875973961</v>
      </c>
      <c r="E70" s="274">
        <f>IF(E$7=0,0,E$7/WWP!E$5*1000)</f>
        <v>2.908726382007444</v>
      </c>
      <c r="F70" s="274">
        <f>IF(F$7=0,0,F$7/WWP!F$5*1000)</f>
        <v>2.7817379739078447</v>
      </c>
      <c r="G70" s="274">
        <f>IF(G$7=0,0,G$7/WWP!G$5*1000)</f>
        <v>2.7971508450473204</v>
      </c>
      <c r="H70" s="274">
        <f>IF(H$7=0,0,H$7/WWP!H$5*1000)</f>
        <v>2.8489703689380752</v>
      </c>
      <c r="I70" s="274">
        <f>IF(I$7=0,0,I$7/WWP!I$5*1000)</f>
        <v>2.7641497245968769</v>
      </c>
      <c r="J70" s="274">
        <f>IF(J$7=0,0,J$7/WWP!J$5*1000)</f>
        <v>2.74776742229013</v>
      </c>
      <c r="K70" s="274">
        <f>IF(K$7=0,0,K$7/WWP!K$5*1000)</f>
        <v>2.8186488087966328</v>
      </c>
      <c r="L70" s="274">
        <f>IF(L$7=0,0,L$7/WWP!L$5*1000)</f>
        <v>2.8207634566165436</v>
      </c>
      <c r="M70" s="274">
        <f>IF(M$7=0,0,M$7/WWP!M$5*1000)</f>
        <v>2.8022819120108116</v>
      </c>
      <c r="N70" s="274">
        <f>IF(N$7=0,0,N$7/WWP!N$5*1000)</f>
        <v>2.8416842808894645</v>
      </c>
      <c r="O70" s="274">
        <f>IF(O$7=0,0,O$7/WWP!O$5*1000)</f>
        <v>2.7371524893950592</v>
      </c>
      <c r="P70" s="274">
        <f>IF(P$7=0,0,P$7/WWP!P$5*1000)</f>
        <v>2.7495548614879755</v>
      </c>
      <c r="Q70" s="274">
        <f>IF(Q$7=0,0,Q$7/WWP!Q$5*1000)</f>
        <v>2.8414421502638487</v>
      </c>
    </row>
    <row r="71" spans="1:17" x14ac:dyDescent="0.25">
      <c r="A71" s="76" t="s">
        <v>81</v>
      </c>
      <c r="B71" s="274">
        <f>IF(B$8=0,0,B$8/WWP!B$5*1000)</f>
        <v>6.4201605427247301</v>
      </c>
      <c r="C71" s="274">
        <f>IF(C$8=0,0,C$8/WWP!C$5*1000)</f>
        <v>6.8335735813551635</v>
      </c>
      <c r="D71" s="274">
        <f>IF(D$8=0,0,D$8/WWP!D$5*1000)</f>
        <v>6.8187423612415419</v>
      </c>
      <c r="E71" s="274">
        <f>IF(E$8=0,0,E$8/WWP!E$5*1000)</f>
        <v>7.2136414273784597</v>
      </c>
      <c r="F71" s="274">
        <f>IF(F$8=0,0,F$8/WWP!F$5*1000)</f>
        <v>6.8987101752914546</v>
      </c>
      <c r="G71" s="274">
        <f>IF(G$8=0,0,G$8/WWP!G$5*1000)</f>
        <v>6.9369340957173531</v>
      </c>
      <c r="H71" s="274">
        <f>IF(H$8=0,0,H$8/WWP!H$5*1000)</f>
        <v>7.0654465149664265</v>
      </c>
      <c r="I71" s="274">
        <f>IF(I$8=0,0,I$8/WWP!I$5*1000)</f>
        <v>6.8550913170002534</v>
      </c>
      <c r="J71" s="274">
        <f>IF(J$8=0,0,J$8/WWP!J$5*1000)</f>
        <v>6.8144632072795206</v>
      </c>
      <c r="K71" s="274">
        <f>IF(K$8=0,0,K$8/WWP!K$5*1000)</f>
        <v>6.9902490458156485</v>
      </c>
      <c r="L71" s="274">
        <f>IF(L$8=0,0,L$8/WWP!L$5*1000)</f>
        <v>6.9954933724090278</v>
      </c>
      <c r="M71" s="274">
        <f>IF(M$8=0,0,M$8/WWP!M$5*1000)</f>
        <v>6.9496591417868121</v>
      </c>
      <c r="N71" s="274">
        <f>IF(N$8=0,0,N$8/WWP!N$5*1000)</f>
        <v>7.0473770166058713</v>
      </c>
      <c r="O71" s="274">
        <f>IF(O$8=0,0,O$8/WWP!O$5*1000)</f>
        <v>6.7881381736997461</v>
      </c>
      <c r="P71" s="274">
        <f>IF(P$8=0,0,P$8/WWP!P$5*1000)</f>
        <v>6.8188960564901784</v>
      </c>
      <c r="Q71" s="274">
        <f>IF(Q$8=0,0,Q$8/WWP!Q$5*1000)</f>
        <v>7.0467765326543441</v>
      </c>
    </row>
    <row r="72" spans="1:17" x14ac:dyDescent="0.25">
      <c r="A72" s="76" t="s">
        <v>80</v>
      </c>
      <c r="B72" s="274">
        <f>IF(B$9=0,0,B$9/WWP!B$5*1000)</f>
        <v>19.674685534156435</v>
      </c>
      <c r="C72" s="274">
        <f>IF(C$9=0,0,C$9/WWP!C$5*1000)</f>
        <v>20.941596458991633</v>
      </c>
      <c r="D72" s="274">
        <f>IF(D$9=0,0,D$9/WWP!D$5*1000)</f>
        <v>20.896145945740212</v>
      </c>
      <c r="E72" s="274">
        <f>IF(E$9=0,0,E$9/WWP!E$5*1000)</f>
        <v>22.106320503256573</v>
      </c>
      <c r="F72" s="274">
        <f>IF(F$9=0,0,F$9/WWP!F$5*1000)</f>
        <v>21.141208601699621</v>
      </c>
      <c r="G72" s="274">
        <f>IF(G$9=0,0,G$9/WWP!G$5*1000)</f>
        <v>21.258346422359633</v>
      </c>
      <c r="H72" s="274">
        <f>IF(H$9=0,0,H$9/WWP!H$5*1000)</f>
        <v>21.652174803929373</v>
      </c>
      <c r="I72" s="274">
        <f>IF(I$9=0,0,I$9/WWP!I$5*1000)</f>
        <v>21.00753790693626</v>
      </c>
      <c r="J72" s="274">
        <f>IF(J$9=0,0,J$9/WWP!J$5*1000)</f>
        <v>20.88303240940499</v>
      </c>
      <c r="K72" s="274">
        <f>IF(K$9=0,0,K$9/WWP!K$5*1000)</f>
        <v>21.421730946854414</v>
      </c>
      <c r="L72" s="274">
        <f>IF(L$9=0,0,L$9/WWP!L$5*1000)</f>
        <v>21.437802270285733</v>
      </c>
      <c r="M72" s="274">
        <f>IF(M$9=0,0,M$9/WWP!M$5*1000)</f>
        <v>21.297342531282172</v>
      </c>
      <c r="N72" s="274">
        <f>IF(N$9=0,0,N$9/WWP!N$5*1000)</f>
        <v>21.596800534759932</v>
      </c>
      <c r="O72" s="274">
        <f>IF(O$9=0,0,O$9/WWP!O$5*1000)</f>
        <v>20.802358919402455</v>
      </c>
      <c r="P72" s="274">
        <f>IF(P$9=0,0,P$9/WWP!P$5*1000)</f>
        <v>20.896616947308612</v>
      </c>
      <c r="Q72" s="274">
        <f>IF(Q$9=0,0,Q$9/WWP!Q$5*1000)</f>
        <v>21.594960342005255</v>
      </c>
    </row>
    <row r="73" spans="1:17" x14ac:dyDescent="0.25">
      <c r="A73" s="129" t="s">
        <v>79</v>
      </c>
      <c r="B73" s="273">
        <f>IF(B$10=0,0,B$10/WWP!B$5*1000)</f>
        <v>4.3491410128135284</v>
      </c>
      <c r="C73" s="273">
        <f>IF(C$10=0,0,C$10/WWP!C$5*1000)</f>
        <v>4.6291950067244665</v>
      </c>
      <c r="D73" s="273">
        <f>IF(D$10=0,0,D$10/WWP!D$5*1000)</f>
        <v>4.6191480511636271</v>
      </c>
      <c r="E73" s="273">
        <f>IF(E$10=0,0,E$10/WWP!E$5*1000)</f>
        <v>4.8866603217725055</v>
      </c>
      <c r="F73" s="273">
        <f>IF(F$10=0,0,F$10/WWP!F$5*1000)</f>
        <v>4.6733197961651802</v>
      </c>
      <c r="G73" s="273">
        <f>IF(G$10=0,0,G$10/WWP!G$5*1000)</f>
        <v>4.6992134196794986</v>
      </c>
      <c r="H73" s="273">
        <f>IF(H$10=0,0,H$10/WWP!H$5*1000)</f>
        <v>4.7862702198159672</v>
      </c>
      <c r="I73" s="273">
        <f>IF(I$10=0,0,I$10/WWP!I$5*1000)</f>
        <v>4.6437715373227535</v>
      </c>
      <c r="J73" s="273">
        <f>IF(J$10=0,0,J$10/WWP!J$5*1000)</f>
        <v>4.6162492694474198</v>
      </c>
      <c r="K73" s="273">
        <f>IF(K$10=0,0,K$10/WWP!K$5*1000)</f>
        <v>4.7353299987783446</v>
      </c>
      <c r="L73" s="273">
        <f>IF(L$10=0,0,L$10/WWP!L$5*1000)</f>
        <v>4.7388826071157943</v>
      </c>
      <c r="M73" s="273">
        <f>IF(M$10=0,0,M$10/WWP!M$5*1000)</f>
        <v>4.7078336121781641</v>
      </c>
      <c r="N73" s="273">
        <f>IF(N$10=0,0,N$10/WWP!N$5*1000)</f>
        <v>4.7740295918943012</v>
      </c>
      <c r="O73" s="273">
        <f>IF(O$10=0,0,O$10/WWP!O$5*1000)</f>
        <v>4.5984161821837004</v>
      </c>
      <c r="P73" s="273">
        <f>IF(P$10=0,0,P$10/WWP!P$5*1000)</f>
        <v>4.6192521672998001</v>
      </c>
      <c r="Q73" s="273">
        <f>IF(Q$10=0,0,Q$10/WWP!Q$5*1000)</f>
        <v>4.7736228124432669</v>
      </c>
    </row>
    <row r="74" spans="1:17" x14ac:dyDescent="0.25">
      <c r="A74" s="127" t="s">
        <v>314</v>
      </c>
      <c r="B74" s="296">
        <f>IF(B$15=0,0,B$15/WWP!B$5*1000)</f>
        <v>83.978763039768353</v>
      </c>
      <c r="C74" s="296">
        <f>IF(C$15=0,0,C$15/WWP!C$5*1000)</f>
        <v>128.04654208299354</v>
      </c>
      <c r="D74" s="296">
        <f>IF(D$15=0,0,D$15/WWP!D$5*1000)</f>
        <v>125.65126120627446</v>
      </c>
      <c r="E74" s="296">
        <f>IF(E$15=0,0,E$15/WWP!E$5*1000)</f>
        <v>159.13813702594575</v>
      </c>
      <c r="F74" s="296">
        <f>IF(F$15=0,0,F$15/WWP!F$5*1000)</f>
        <v>152.190526273052</v>
      </c>
      <c r="G74" s="296">
        <f>IF(G$15=0,0,G$15/WWP!G$5*1000)</f>
        <v>153.03377354943012</v>
      </c>
      <c r="H74" s="296">
        <f>IF(H$15=0,0,H$15/WWP!H$5*1000)</f>
        <v>155.86885028423634</v>
      </c>
      <c r="I74" s="296">
        <f>IF(I$15=0,0,I$15/WWP!I$5*1000)</f>
        <v>137.51097229646044</v>
      </c>
      <c r="J74" s="296">
        <f>IF(J$15=0,0,J$15/WWP!J$5*1000)</f>
        <v>150.33197734537458</v>
      </c>
      <c r="K74" s="296">
        <f>IF(K$15=0,0,K$15/WWP!K$5*1000)</f>
        <v>154.20993983378028</v>
      </c>
      <c r="L74" s="296">
        <f>IF(L$15=0,0,L$15/WWP!L$5*1000)</f>
        <v>154.32563346402623</v>
      </c>
      <c r="M74" s="296">
        <f>IF(M$15=0,0,M$15/WWP!M$5*1000)</f>
        <v>161.16171098264542</v>
      </c>
      <c r="N74" s="296">
        <f>IF(N$15=0,0,N$15/WWP!N$5*1000)</f>
        <v>159.60409659757025</v>
      </c>
      <c r="O74" s="296">
        <f>IF(O$15=0,0,O$15/WWP!O$5*1000)</f>
        <v>149.75122810198542</v>
      </c>
      <c r="P74" s="296">
        <f>IF(P$15=0,0,P$15/WWP!P$5*1000)</f>
        <v>150.42976919879601</v>
      </c>
      <c r="Q74" s="296">
        <f>IF(Q$15=0,0,Q$15/WWP!Q$5*1000)</f>
        <v>155.45697699758034</v>
      </c>
    </row>
    <row r="75" spans="1:17" x14ac:dyDescent="0.25">
      <c r="A75" s="127" t="s">
        <v>313</v>
      </c>
      <c r="B75" s="296">
        <f>IF(B$26=0,0,B$26/WWP!B$5*1000)</f>
        <v>42.144979395966494</v>
      </c>
      <c r="C75" s="296">
        <f>IF(C$26=0,0,C$26/WWP!C$5*1000)</f>
        <v>26.040496148500566</v>
      </c>
      <c r="D75" s="296">
        <f>IF(D$26=0,0,D$26/WWP!D$5*1000)</f>
        <v>26.595386901455573</v>
      </c>
      <c r="E75" s="296">
        <f>IF(E$26=0,0,E$26/WWP!E$5*1000)</f>
        <v>8.5707080235290878</v>
      </c>
      <c r="F75" s="296">
        <f>IF(F$26=0,0,F$26/WWP!F$5*1000)</f>
        <v>16.798265894399854</v>
      </c>
      <c r="G75" s="296">
        <f>IF(G$26=0,0,G$26/WWP!G$5*1000)</f>
        <v>16.058037157767906</v>
      </c>
      <c r="H75" s="296">
        <f>IF(H$26=0,0,H$26/WWP!H$5*1000)</f>
        <v>12.423517105245773</v>
      </c>
      <c r="I75" s="296">
        <f>IF(I$26=0,0,I$26/WWP!I$5*1000)</f>
        <v>22.564315039668088</v>
      </c>
      <c r="J75" s="296">
        <f>IF(J$26=0,0,J$26/WWP!J$5*1000)</f>
        <v>14.263158666952629</v>
      </c>
      <c r="K75" s="296">
        <f>IF(K$26=0,0,K$26/WWP!K$5*1000)</f>
        <v>10.317670895476617</v>
      </c>
      <c r="L75" s="296">
        <f>IF(L$26=0,0,L$26/WWP!L$5*1000)</f>
        <v>9.0819643533916903</v>
      </c>
      <c r="M75" s="296">
        <f>IF(M$26=0,0,M$26/WWP!M$5*1000)</f>
        <v>8.6858043709497963</v>
      </c>
      <c r="N75" s="296">
        <f>IF(N$26=0,0,N$26/WWP!N$5*1000)</f>
        <v>8.8094204538895564</v>
      </c>
      <c r="O75" s="296">
        <f>IF(O$26=0,0,O$26/WWP!O$5*1000)</f>
        <v>14.897626408637555</v>
      </c>
      <c r="P75" s="296">
        <f>IF(P$26=0,0,P$26/WWP!P$5*1000)</f>
        <v>15.669710985540146</v>
      </c>
      <c r="Q75" s="296">
        <f>IF(Q$26=0,0,Q$26/WWP!Q$5*1000)</f>
        <v>9.3344945996251347</v>
      </c>
    </row>
    <row r="76" spans="1:17" x14ac:dyDescent="0.25">
      <c r="A76" s="127" t="s">
        <v>312</v>
      </c>
      <c r="B76" s="296">
        <f>IF(B$27=0,0,B$27/WWP!B$5*1000)</f>
        <v>20.445022940671294</v>
      </c>
      <c r="C76" s="296">
        <f>IF(C$27=0,0,C$27/WWP!C$5*1000)</f>
        <v>23.559673828427844</v>
      </c>
      <c r="D76" s="296">
        <f>IF(D$27=0,0,D$27/WWP!D$5*1000)</f>
        <v>24.311426646425719</v>
      </c>
      <c r="E76" s="296">
        <f>IF(E$27=0,0,E$27/WWP!E$5*1000)</f>
        <v>41.572865879045878</v>
      </c>
      <c r="F76" s="296">
        <f>IF(F$27=0,0,F$27/WWP!F$5*1000)</f>
        <v>21.264668472956242</v>
      </c>
      <c r="G76" s="296">
        <f>IF(G$27=0,0,G$27/WWP!G$5*1000)</f>
        <v>23.174043271418991</v>
      </c>
      <c r="H76" s="296">
        <f>IF(H$27=0,0,H$27/WWP!H$5*1000)</f>
        <v>32.056945902358969</v>
      </c>
      <c r="I76" s="296">
        <f>IF(I$27=0,0,I$27/WWP!I$5*1000)</f>
        <v>22.222496672700277</v>
      </c>
      <c r="J76" s="296">
        <f>IF(J$27=0,0,J$27/WWP!J$5*1000)</f>
        <v>26.014275149225096</v>
      </c>
      <c r="K76" s="296">
        <f>IF(K$27=0,0,K$27/WWP!K$5*1000)</f>
        <v>35.958936007303478</v>
      </c>
      <c r="L76" s="296">
        <f>IF(L$27=0,0,L$27/WWP!L$5*1000)</f>
        <v>38.659251248245234</v>
      </c>
      <c r="M76" s="296">
        <f>IF(M$27=0,0,M$27/WWP!M$5*1000)</f>
        <v>31.282532251249794</v>
      </c>
      <c r="N76" s="296">
        <f>IF(N$27=0,0,N$27/WWP!N$5*1000)</f>
        <v>35.542873548977347</v>
      </c>
      <c r="O76" s="296">
        <f>IF(O$27=0,0,O$27/WWP!O$5*1000)</f>
        <v>24.431249056477299</v>
      </c>
      <c r="P76" s="296">
        <f>IF(P$27=0,0,P$27/WWP!P$5*1000)</f>
        <v>23.027141441041149</v>
      </c>
      <c r="Q76" s="296">
        <f>IF(Q$27=0,0,Q$27/WWP!Q$5*1000)</f>
        <v>38.542873318161867</v>
      </c>
    </row>
    <row r="77" spans="1:17" x14ac:dyDescent="0.25">
      <c r="A77" s="72" t="s">
        <v>311</v>
      </c>
      <c r="B77" s="295">
        <f>IF(B$47=0,0,B$47/WWP!B$5*1000)</f>
        <v>48.464221221375062</v>
      </c>
      <c r="C77" s="295">
        <f>IF(C$47=0,0,C$47/WWP!C$5*1000)</f>
        <v>29.945022732080872</v>
      </c>
      <c r="D77" s="295">
        <f>IF(D$47=0,0,D$47/WWP!D$5*1000)</f>
        <v>30.583114115451693</v>
      </c>
      <c r="E77" s="295">
        <f>IF(E$47=0,0,E$47/WWP!E$5*1000)</f>
        <v>9.8558047869370018</v>
      </c>
      <c r="F77" s="295">
        <f>IF(F$47=0,0,F$47/WWP!F$5*1000)</f>
        <v>19.317007295051365</v>
      </c>
      <c r="G77" s="295">
        <f>IF(G$47=0,0,G$47/WWP!G$5*1000)</f>
        <v>18.46578824688206</v>
      </c>
      <c r="H77" s="295">
        <f>IF(H$47=0,0,H$47/WWP!H$5*1000)</f>
        <v>14.286306221181645</v>
      </c>
      <c r="I77" s="295">
        <f>IF(I$47=0,0,I$47/WWP!I$5*1000)</f>
        <v>25.947621080007799</v>
      </c>
      <c r="J77" s="295">
        <f>IF(J$47=0,0,J$47/WWP!J$5*1000)</f>
        <v>16.401784669443256</v>
      </c>
      <c r="K77" s="295">
        <f>IF(K$47=0,0,K$47/WWP!K$5*1000)</f>
        <v>11.86470825076683</v>
      </c>
      <c r="L77" s="295">
        <f>IF(L$47=0,0,L$47/WWP!L$5*1000)</f>
        <v>10.443719177367594</v>
      </c>
      <c r="M77" s="295">
        <f>IF(M$47=0,0,M$47/WWP!M$5*1000)</f>
        <v>9.988158745181039</v>
      </c>
      <c r="N77" s="295">
        <f>IF(N$47=0,0,N$47/WWP!N$5*1000)</f>
        <v>10.13030989286165</v>
      </c>
      <c r="O77" s="295">
        <f>IF(O$47=0,0,O$47/WWP!O$5*1000)</f>
        <v>17.13138485982293</v>
      </c>
      <c r="P77" s="295">
        <f>IF(P$47=0,0,P$47/WWP!P$5*1000)</f>
        <v>18.019236230802605</v>
      </c>
      <c r="Q77" s="295">
        <f>IF(Q$47=0,0,Q$47/WWP!Q$5*1000)</f>
        <v>10.734113950219642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tabColor theme="6" tint="0.59999389629810485"/>
    <pageSetUpPr fitToPage="1"/>
  </sheetPr>
  <dimension ref="A1:Q77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17" width="9.7109375" style="14" customWidth="1"/>
    <col min="18" max="16384" width="9.140625" style="13"/>
  </cols>
  <sheetData>
    <row r="1" spans="1:17" ht="12.75" x14ac:dyDescent="0.25">
      <c r="A1" s="12" t="s">
        <v>393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3" spans="1:17" ht="12.75" x14ac:dyDescent="0.25">
      <c r="A3" s="98" t="s">
        <v>91</v>
      </c>
      <c r="B3" s="197"/>
      <c r="C3" s="197"/>
      <c r="D3" s="197"/>
      <c r="E3" s="197"/>
      <c r="F3" s="197"/>
      <c r="G3" s="197"/>
      <c r="H3" s="197"/>
      <c r="I3" s="197"/>
      <c r="J3" s="197"/>
      <c r="K3" s="197"/>
      <c r="L3" s="197"/>
      <c r="M3" s="197"/>
      <c r="N3" s="197"/>
      <c r="O3" s="197"/>
      <c r="P3" s="197"/>
      <c r="Q3" s="197"/>
    </row>
    <row r="5" spans="1:17" ht="12.75" x14ac:dyDescent="0.25">
      <c r="A5" s="97" t="s">
        <v>4</v>
      </c>
      <c r="B5" s="96">
        <v>14.401354542291468</v>
      </c>
      <c r="C5" s="96">
        <v>18.282988662155418</v>
      </c>
      <c r="D5" s="96">
        <v>16.756823169706873</v>
      </c>
      <c r="E5" s="96">
        <v>24.653456587560115</v>
      </c>
      <c r="F5" s="96">
        <v>22.139341214782146</v>
      </c>
      <c r="G5" s="96">
        <v>20.479011435036494</v>
      </c>
      <c r="H5" s="96">
        <v>21.932724434790607</v>
      </c>
      <c r="I5" s="96">
        <v>22.69866604080833</v>
      </c>
      <c r="J5" s="96">
        <v>29.416709268435561</v>
      </c>
      <c r="K5" s="96">
        <v>28.787340099999295</v>
      </c>
      <c r="L5" s="96">
        <v>25.460266675770598</v>
      </c>
      <c r="M5" s="96">
        <v>26.452208063523738</v>
      </c>
      <c r="N5" s="96">
        <v>25.10674081213525</v>
      </c>
      <c r="O5" s="96">
        <v>17.225063931881529</v>
      </c>
      <c r="P5" s="96">
        <v>18.159461558469467</v>
      </c>
      <c r="Q5" s="96">
        <v>23.120135231477697</v>
      </c>
    </row>
    <row r="6" spans="1:17" x14ac:dyDescent="0.25">
      <c r="A6" s="132" t="s">
        <v>83</v>
      </c>
      <c r="B6" s="160">
        <v>0.15765867411362428</v>
      </c>
      <c r="C6" s="160">
        <v>0.21532259463903164</v>
      </c>
      <c r="D6" s="160">
        <v>0.19692030850373146</v>
      </c>
      <c r="E6" s="160">
        <v>0.31103956840892855</v>
      </c>
      <c r="F6" s="160">
        <v>0.26712581767146421</v>
      </c>
      <c r="G6" s="160">
        <v>0.24846191479553287</v>
      </c>
      <c r="H6" s="160">
        <v>0.27102881490578395</v>
      </c>
      <c r="I6" s="160">
        <v>0.27214280105569189</v>
      </c>
      <c r="J6" s="160">
        <v>0.36230162841055247</v>
      </c>
      <c r="K6" s="160">
        <v>0.36369617557366662</v>
      </c>
      <c r="L6" s="160">
        <v>0.32190360798531842</v>
      </c>
      <c r="M6" s="160">
        <v>0.33225381870444587</v>
      </c>
      <c r="N6" s="160">
        <v>0.31978816846081637</v>
      </c>
      <c r="O6" s="160">
        <v>0.21132752321152537</v>
      </c>
      <c r="P6" s="160">
        <v>0.22380077405398666</v>
      </c>
      <c r="Q6" s="160">
        <v>0.29445939541520166</v>
      </c>
    </row>
    <row r="7" spans="1:17" x14ac:dyDescent="0.25">
      <c r="A7" s="76" t="s">
        <v>82</v>
      </c>
      <c r="B7" s="159">
        <v>4.2816928300240031E-2</v>
      </c>
      <c r="C7" s="159">
        <v>5.8477290564023288E-2</v>
      </c>
      <c r="D7" s="159">
        <v>5.3479599378013512E-2</v>
      </c>
      <c r="E7" s="159">
        <v>8.4472097548559985E-2</v>
      </c>
      <c r="F7" s="159">
        <v>7.2546005138537997E-2</v>
      </c>
      <c r="G7" s="159">
        <v>6.7477264102028547E-2</v>
      </c>
      <c r="H7" s="159">
        <v>7.3605980770563559E-2</v>
      </c>
      <c r="I7" s="159">
        <v>7.3908517027298129E-2</v>
      </c>
      <c r="J7" s="159">
        <v>9.8393843116648963E-2</v>
      </c>
      <c r="K7" s="159">
        <v>9.8772574107696909E-2</v>
      </c>
      <c r="L7" s="159">
        <v>8.7422552423361277E-2</v>
      </c>
      <c r="M7" s="159">
        <v>9.0233461704089274E-2</v>
      </c>
      <c r="N7" s="159">
        <v>8.6848041550722468E-2</v>
      </c>
      <c r="O7" s="159">
        <v>5.7392309431030936E-2</v>
      </c>
      <c r="P7" s="159">
        <v>6.0779793754333525E-2</v>
      </c>
      <c r="Q7" s="159">
        <v>7.9969255682933546E-2</v>
      </c>
    </row>
    <row r="8" spans="1:17" x14ac:dyDescent="0.25">
      <c r="A8" s="76" t="s">
        <v>81</v>
      </c>
      <c r="B8" s="159">
        <v>0.57960977326269358</v>
      </c>
      <c r="C8" s="159">
        <v>0.79160300540849871</v>
      </c>
      <c r="D8" s="159">
        <v>0.72394960825567545</v>
      </c>
      <c r="E8" s="159">
        <v>1.143492895235797</v>
      </c>
      <c r="F8" s="159">
        <v>0.98205021375217361</v>
      </c>
      <c r="G8" s="159">
        <v>0.91343501972663499</v>
      </c>
      <c r="H8" s="159">
        <v>0.99639902998285335</v>
      </c>
      <c r="I8" s="159">
        <v>1.000494442197855</v>
      </c>
      <c r="J8" s="159">
        <v>1.3319505943859651</v>
      </c>
      <c r="K8" s="159">
        <v>1.3370774494071747</v>
      </c>
      <c r="L8" s="159">
        <v>1.1834329971743052</v>
      </c>
      <c r="M8" s="159">
        <v>1.2214840801347711</v>
      </c>
      <c r="N8" s="159">
        <v>1.1756558835455055</v>
      </c>
      <c r="O8" s="159">
        <v>0.77691569145458095</v>
      </c>
      <c r="P8" s="159">
        <v>0.82277183056835634</v>
      </c>
      <c r="Q8" s="159">
        <v>1.0825382388327855</v>
      </c>
    </row>
    <row r="9" spans="1:17" x14ac:dyDescent="0.25">
      <c r="A9" s="76" t="s">
        <v>80</v>
      </c>
      <c r="B9" s="159">
        <v>1.2629257546273749</v>
      </c>
      <c r="C9" s="159">
        <v>1.7248429358656114</v>
      </c>
      <c r="D9" s="159">
        <v>1.5774313124014732</v>
      </c>
      <c r="E9" s="159">
        <v>2.4915843283618804</v>
      </c>
      <c r="F9" s="159">
        <v>2.1398129646837813</v>
      </c>
      <c r="G9" s="159">
        <v>1.9903056587496339</v>
      </c>
      <c r="H9" s="159">
        <v>2.1710779474395623</v>
      </c>
      <c r="I9" s="159">
        <v>2.1800015401751138</v>
      </c>
      <c r="J9" s="159">
        <v>2.9022193674758499</v>
      </c>
      <c r="K9" s="159">
        <v>2.9133903958904996</v>
      </c>
      <c r="L9" s="159">
        <v>2.5786107825512987</v>
      </c>
      <c r="M9" s="159">
        <v>2.6615212075976604</v>
      </c>
      <c r="N9" s="159">
        <v>2.5616650415518225</v>
      </c>
      <c r="O9" s="159">
        <v>1.6928403922330464</v>
      </c>
      <c r="P9" s="159">
        <v>1.7927574429214146</v>
      </c>
      <c r="Q9" s="159">
        <v>2.3587687531473893</v>
      </c>
    </row>
    <row r="10" spans="1:17" x14ac:dyDescent="0.25">
      <c r="A10" s="129" t="s">
        <v>79</v>
      </c>
      <c r="B10" s="158">
        <v>0.45806152005549167</v>
      </c>
      <c r="C10" s="158">
        <v>0.60404278338708006</v>
      </c>
      <c r="D10" s="158">
        <v>0.54932342575505211</v>
      </c>
      <c r="E10" s="158">
        <v>0.86766734503936571</v>
      </c>
      <c r="F10" s="158">
        <v>0.74516676510349655</v>
      </c>
      <c r="G10" s="158">
        <v>0.73640417433424621</v>
      </c>
      <c r="H10" s="158">
        <v>0.80328911103228551</v>
      </c>
      <c r="I10" s="158">
        <v>0.80659080035403874</v>
      </c>
      <c r="J10" s="158">
        <v>1.0738081598911622</v>
      </c>
      <c r="K10" s="158">
        <v>1.0779413903424702</v>
      </c>
      <c r="L10" s="158">
        <v>0.95407443369628764</v>
      </c>
      <c r="M10" s="158">
        <v>0.98475091940669057</v>
      </c>
      <c r="N10" s="158">
        <v>0.89207219686790507</v>
      </c>
      <c r="O10" s="158">
        <v>0.6263433587910292</v>
      </c>
      <c r="P10" s="158">
        <v>0.66331221977507815</v>
      </c>
      <c r="Q10" s="158">
        <v>0.87273386802214059</v>
      </c>
    </row>
    <row r="11" spans="1:17" x14ac:dyDescent="0.25">
      <c r="A11" s="92" t="s">
        <v>125</v>
      </c>
      <c r="B11" s="91">
        <v>6.6836716783988448E-2</v>
      </c>
      <c r="C11" s="91">
        <v>8.9293970082311699E-2</v>
      </c>
      <c r="D11" s="91">
        <v>8.9758775841721303E-2</v>
      </c>
      <c r="E11" s="91">
        <v>0.14177578285783426</v>
      </c>
      <c r="F11" s="91">
        <v>0.12175933793773805</v>
      </c>
      <c r="G11" s="91">
        <v>0</v>
      </c>
      <c r="H11" s="91">
        <v>0</v>
      </c>
      <c r="I11" s="91">
        <v>0</v>
      </c>
      <c r="J11" s="91">
        <v>0</v>
      </c>
      <c r="K11" s="91">
        <v>0</v>
      </c>
      <c r="L11" s="91">
        <v>0</v>
      </c>
      <c r="M11" s="91">
        <v>0</v>
      </c>
      <c r="N11" s="91">
        <v>0.14576350579485872</v>
      </c>
      <c r="O11" s="91">
        <v>0</v>
      </c>
      <c r="P11" s="91">
        <v>0</v>
      </c>
      <c r="Q11" s="91">
        <v>0</v>
      </c>
    </row>
    <row r="12" spans="1:17" x14ac:dyDescent="0.25">
      <c r="A12" s="92" t="s">
        <v>26</v>
      </c>
      <c r="B12" s="91">
        <v>5.3171222666912446E-2</v>
      </c>
      <c r="C12" s="91">
        <v>0.16332867172531856</v>
      </c>
      <c r="D12" s="91">
        <v>0.14936998357080106</v>
      </c>
      <c r="E12" s="91">
        <v>0.23593287851379913</v>
      </c>
      <c r="F12" s="91">
        <v>0.20262297626944517</v>
      </c>
      <c r="G12" s="91">
        <v>0.18846584393948002</v>
      </c>
      <c r="H12" s="91">
        <v>0.20558351719687409</v>
      </c>
      <c r="I12" s="91">
        <v>0.20642850923540065</v>
      </c>
      <c r="J12" s="91">
        <v>0.27481669460381347</v>
      </c>
      <c r="K12" s="91">
        <v>0.27587450061897673</v>
      </c>
      <c r="L12" s="91">
        <v>0.24417357966528613</v>
      </c>
      <c r="M12" s="91">
        <v>0.25202452615636939</v>
      </c>
      <c r="N12" s="91">
        <v>0.24256895508684198</v>
      </c>
      <c r="O12" s="91">
        <v>0.16029828974986332</v>
      </c>
      <c r="P12" s="91">
        <v>0.16975962610247025</v>
      </c>
      <c r="Q12" s="91">
        <v>0.22335631804376968</v>
      </c>
    </row>
    <row r="13" spans="1:17" x14ac:dyDescent="0.25">
      <c r="A13" s="92" t="s">
        <v>126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2" t="s">
        <v>21</v>
      </c>
      <c r="B14" s="157">
        <v>0.33805358060459079</v>
      </c>
      <c r="C14" s="157">
        <v>0.35142014157944979</v>
      </c>
      <c r="D14" s="157">
        <v>0.31019466634252973</v>
      </c>
      <c r="E14" s="157">
        <v>0.48995868366773238</v>
      </c>
      <c r="F14" s="157">
        <v>0.42078445089631333</v>
      </c>
      <c r="G14" s="157">
        <v>0.54793833039476625</v>
      </c>
      <c r="H14" s="157">
        <v>0.59770559383541144</v>
      </c>
      <c r="I14" s="157">
        <v>0.60016229111863806</v>
      </c>
      <c r="J14" s="157">
        <v>0.79899146528734866</v>
      </c>
      <c r="K14" s="157">
        <v>0.80206688972349338</v>
      </c>
      <c r="L14" s="157">
        <v>0.70990085403100145</v>
      </c>
      <c r="M14" s="157">
        <v>0.73272639325032118</v>
      </c>
      <c r="N14" s="157">
        <v>0.50373973598620436</v>
      </c>
      <c r="O14" s="157">
        <v>0.46604506904116594</v>
      </c>
      <c r="P14" s="157">
        <v>0.4935525936726079</v>
      </c>
      <c r="Q14" s="157">
        <v>0.64937754997837094</v>
      </c>
    </row>
    <row r="15" spans="1:17" x14ac:dyDescent="0.25">
      <c r="A15" s="156" t="s">
        <v>314</v>
      </c>
      <c r="B15" s="206">
        <v>4.9892117091511157</v>
      </c>
      <c r="C15" s="206">
        <v>8.915811329945404</v>
      </c>
      <c r="D15" s="206">
        <v>8.0482330508963642</v>
      </c>
      <c r="E15" s="206">
        <v>14.64170581902512</v>
      </c>
      <c r="F15" s="206">
        <v>12.882154061162467</v>
      </c>
      <c r="G15" s="206">
        <v>11.887826116877781</v>
      </c>
      <c r="H15" s="206">
        <v>12.882455663313388</v>
      </c>
      <c r="I15" s="206">
        <v>11.777337705518478</v>
      </c>
      <c r="J15" s="206">
        <v>17.062668283107428</v>
      </c>
      <c r="K15" s="206">
        <v>16.834345517942864</v>
      </c>
      <c r="L15" s="206">
        <v>14.983016400545909</v>
      </c>
      <c r="M15" s="206">
        <v>16.358380487719213</v>
      </c>
      <c r="N15" s="206">
        <v>15.157592058556498</v>
      </c>
      <c r="O15" s="206">
        <v>9.9764640523545509</v>
      </c>
      <c r="P15" s="206">
        <v>10.448140652482769</v>
      </c>
      <c r="Q15" s="206">
        <v>13.534540289145138</v>
      </c>
    </row>
    <row r="16" spans="1:17" x14ac:dyDescent="0.25">
      <c r="A16" s="88" t="s">
        <v>33</v>
      </c>
      <c r="B16" s="87">
        <v>0.40616148473223146</v>
      </c>
      <c r="C16" s="87">
        <v>0.28581519231005742</v>
      </c>
      <c r="D16" s="87">
        <v>0</v>
      </c>
      <c r="E16" s="87">
        <v>0</v>
      </c>
      <c r="F16" s="87">
        <v>0</v>
      </c>
      <c r="G16" s="87">
        <v>0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  <c r="P16" s="87">
        <v>0</v>
      </c>
      <c r="Q16" s="87">
        <v>0</v>
      </c>
    </row>
    <row r="17" spans="1:17" x14ac:dyDescent="0.25">
      <c r="A17" s="88" t="s">
        <v>31</v>
      </c>
      <c r="B17" s="87">
        <v>0</v>
      </c>
      <c r="C17" s="87">
        <v>0</v>
      </c>
      <c r="D17" s="87">
        <v>0</v>
      </c>
      <c r="E17" s="87">
        <v>0</v>
      </c>
      <c r="F17" s="87">
        <v>0</v>
      </c>
      <c r="G17" s="87">
        <v>0</v>
      </c>
      <c r="H17" s="87">
        <v>0</v>
      </c>
      <c r="I17" s="87">
        <v>0</v>
      </c>
      <c r="J17" s="87">
        <v>0</v>
      </c>
      <c r="K17" s="87">
        <v>0</v>
      </c>
      <c r="L17" s="87">
        <v>0</v>
      </c>
      <c r="M17" s="87">
        <v>0</v>
      </c>
      <c r="N17" s="87">
        <v>0</v>
      </c>
      <c r="O17" s="87">
        <v>0</v>
      </c>
      <c r="P17" s="87">
        <v>0</v>
      </c>
      <c r="Q17" s="87">
        <v>0</v>
      </c>
    </row>
    <row r="18" spans="1:17" x14ac:dyDescent="0.25">
      <c r="A18" s="88" t="s">
        <v>30</v>
      </c>
      <c r="B18" s="87">
        <v>0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0</v>
      </c>
      <c r="I18" s="87">
        <v>0</v>
      </c>
      <c r="J18" s="87">
        <v>0</v>
      </c>
      <c r="K18" s="87">
        <v>0</v>
      </c>
      <c r="L18" s="87">
        <v>0</v>
      </c>
      <c r="M18" s="87">
        <v>0</v>
      </c>
      <c r="N18" s="87">
        <v>0</v>
      </c>
      <c r="O18" s="87">
        <v>0</v>
      </c>
      <c r="P18" s="87">
        <v>0</v>
      </c>
      <c r="Q18" s="87">
        <v>0</v>
      </c>
    </row>
    <row r="19" spans="1:17" x14ac:dyDescent="0.25">
      <c r="A19" s="88" t="s">
        <v>125</v>
      </c>
      <c r="B19" s="87">
        <v>1.0099660450813124</v>
      </c>
      <c r="C19" s="87">
        <v>0.30989395457630209</v>
      </c>
      <c r="D19" s="87">
        <v>1.0029553244776088</v>
      </c>
      <c r="E19" s="87">
        <v>0.21324366471113654</v>
      </c>
      <c r="F19" s="87">
        <v>1.0709257202626152</v>
      </c>
      <c r="G19" s="87">
        <v>0</v>
      </c>
      <c r="H19" s="87">
        <v>0</v>
      </c>
      <c r="I19" s="87">
        <v>0</v>
      </c>
      <c r="J19" s="87">
        <v>0</v>
      </c>
      <c r="K19" s="87">
        <v>0</v>
      </c>
      <c r="L19" s="87">
        <v>0</v>
      </c>
      <c r="M19" s="87">
        <v>0</v>
      </c>
      <c r="N19" s="87">
        <v>6.0652431852101465E-2</v>
      </c>
      <c r="O19" s="87">
        <v>0</v>
      </c>
      <c r="P19" s="87">
        <v>0</v>
      </c>
      <c r="Q19" s="87">
        <v>0</v>
      </c>
    </row>
    <row r="20" spans="1:17" x14ac:dyDescent="0.25">
      <c r="A20" s="88" t="s">
        <v>29</v>
      </c>
      <c r="B20" s="87">
        <v>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1.2876619083566112</v>
      </c>
      <c r="I20" s="87">
        <v>0</v>
      </c>
      <c r="J20" s="87">
        <v>0</v>
      </c>
      <c r="K20" s="87">
        <v>0</v>
      </c>
      <c r="L20" s="87">
        <v>0</v>
      </c>
      <c r="M20" s="87">
        <v>0</v>
      </c>
      <c r="N20" s="87">
        <v>0</v>
      </c>
      <c r="O20" s="87">
        <v>0</v>
      </c>
      <c r="P20" s="87">
        <v>0</v>
      </c>
      <c r="Q20" s="87">
        <v>0</v>
      </c>
    </row>
    <row r="21" spans="1:17" x14ac:dyDescent="0.25">
      <c r="A21" s="88" t="s">
        <v>28</v>
      </c>
      <c r="B21" s="87">
        <v>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0</v>
      </c>
      <c r="I21" s="87">
        <v>0</v>
      </c>
      <c r="J21" s="87">
        <v>0</v>
      </c>
      <c r="K21" s="87">
        <v>0</v>
      </c>
      <c r="L21" s="87">
        <v>0</v>
      </c>
      <c r="M21" s="87">
        <v>0</v>
      </c>
      <c r="N21" s="87">
        <v>0</v>
      </c>
      <c r="O21" s="87">
        <v>0</v>
      </c>
      <c r="P21" s="87">
        <v>0</v>
      </c>
      <c r="Q21" s="87">
        <v>0</v>
      </c>
    </row>
    <row r="22" spans="1:17" x14ac:dyDescent="0.25">
      <c r="A22" s="88" t="s">
        <v>26</v>
      </c>
      <c r="B22" s="87">
        <v>2.4383772339466812</v>
      </c>
      <c r="C22" s="87">
        <v>2.2504619563519879</v>
      </c>
      <c r="D22" s="87">
        <v>2.8752564171888531</v>
      </c>
      <c r="E22" s="87">
        <v>2.9304645494446064</v>
      </c>
      <c r="F22" s="87">
        <v>3.8590079414272287</v>
      </c>
      <c r="G22" s="87">
        <v>3.6704218724066346</v>
      </c>
      <c r="H22" s="87">
        <v>3.3642914082570159</v>
      </c>
      <c r="I22" s="87">
        <v>3.2605534898427329</v>
      </c>
      <c r="J22" s="87">
        <v>3.2638948462201238</v>
      </c>
      <c r="K22" s="87">
        <v>0.43628006770289673</v>
      </c>
      <c r="L22" s="87">
        <v>0.24428728179300174</v>
      </c>
      <c r="M22" s="87">
        <v>0.38131363548321023</v>
      </c>
      <c r="N22" s="87">
        <v>0.28728375066870865</v>
      </c>
      <c r="O22" s="87">
        <v>1.3465474870289136</v>
      </c>
      <c r="P22" s="87">
        <v>1.5896435521797119</v>
      </c>
      <c r="Q22" s="87">
        <v>0.15625983310018285</v>
      </c>
    </row>
    <row r="23" spans="1:17" x14ac:dyDescent="0.25">
      <c r="A23" s="88" t="s">
        <v>25</v>
      </c>
      <c r="B23" s="87">
        <v>0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0</v>
      </c>
      <c r="I23" s="87">
        <v>0</v>
      </c>
      <c r="J23" s="87">
        <v>0</v>
      </c>
      <c r="K23" s="87">
        <v>0</v>
      </c>
      <c r="L23" s="87">
        <v>0</v>
      </c>
      <c r="M23" s="87">
        <v>0</v>
      </c>
      <c r="N23" s="87">
        <v>0</v>
      </c>
      <c r="O23" s="87">
        <v>0</v>
      </c>
      <c r="P23" s="87">
        <v>0</v>
      </c>
      <c r="Q23" s="87">
        <v>0</v>
      </c>
    </row>
    <row r="24" spans="1:17" x14ac:dyDescent="0.25">
      <c r="A24" s="88" t="s">
        <v>86</v>
      </c>
      <c r="B24" s="87">
        <v>0</v>
      </c>
      <c r="C24" s="87">
        <v>5.1165663047015402</v>
      </c>
      <c r="D24" s="87">
        <v>4.1700213092299032</v>
      </c>
      <c r="E24" s="87">
        <v>11.497997604869377</v>
      </c>
      <c r="F24" s="87">
        <v>7.9522203994726226</v>
      </c>
      <c r="G24" s="87">
        <v>8.2174042444711457</v>
      </c>
      <c r="H24" s="87">
        <v>8.2305023466997618</v>
      </c>
      <c r="I24" s="87">
        <v>8.5167842156757452</v>
      </c>
      <c r="J24" s="87">
        <v>13.533049789109805</v>
      </c>
      <c r="K24" s="87">
        <v>15.423937323111119</v>
      </c>
      <c r="L24" s="87">
        <v>13.394821146949196</v>
      </c>
      <c r="M24" s="87">
        <v>14.136978242004027</v>
      </c>
      <c r="N24" s="87">
        <v>14.056545924962485</v>
      </c>
      <c r="O24" s="87">
        <v>7.9635280433815838</v>
      </c>
      <c r="P24" s="87">
        <v>8.8056081520723524</v>
      </c>
      <c r="Q24" s="87">
        <v>12.881327052487809</v>
      </c>
    </row>
    <row r="25" spans="1:17" x14ac:dyDescent="0.25">
      <c r="A25" s="88" t="s">
        <v>22</v>
      </c>
      <c r="B25" s="87">
        <v>1.1347069453908905</v>
      </c>
      <c r="C25" s="87">
        <v>0.95307392200551677</v>
      </c>
      <c r="D25" s="87">
        <v>0</v>
      </c>
      <c r="E25" s="87">
        <v>0</v>
      </c>
      <c r="F25" s="87">
        <v>0</v>
      </c>
      <c r="G25" s="87">
        <v>0</v>
      </c>
      <c r="H25" s="87">
        <v>0</v>
      </c>
      <c r="I25" s="87">
        <v>0</v>
      </c>
      <c r="J25" s="87">
        <v>0.26572364777749707</v>
      </c>
      <c r="K25" s="87">
        <v>0.97412812712884889</v>
      </c>
      <c r="L25" s="87">
        <v>1.3439079718037106</v>
      </c>
      <c r="M25" s="87">
        <v>1.8400886102319773</v>
      </c>
      <c r="N25" s="87">
        <v>0.75310995107320333</v>
      </c>
      <c r="O25" s="87">
        <v>0.66638852194405362</v>
      </c>
      <c r="P25" s="87">
        <v>5.2888948230703316E-2</v>
      </c>
      <c r="Q25" s="87">
        <v>0.49695340355714679</v>
      </c>
    </row>
    <row r="26" spans="1:17" x14ac:dyDescent="0.25">
      <c r="A26" s="156" t="s">
        <v>313</v>
      </c>
      <c r="B26" s="204">
        <v>2.5847188958195129</v>
      </c>
      <c r="C26" s="204">
        <v>2.0492100358079237</v>
      </c>
      <c r="D26" s="204">
        <v>1.9181741279169564</v>
      </c>
      <c r="E26" s="204">
        <v>0.92293960002123732</v>
      </c>
      <c r="F26" s="204">
        <v>1.6244558261596156</v>
      </c>
      <c r="G26" s="204">
        <v>1.4364159142017079</v>
      </c>
      <c r="H26" s="204">
        <v>1.1901889270043009</v>
      </c>
      <c r="I26" s="204">
        <v>2.2371816628046681</v>
      </c>
      <c r="J26" s="204">
        <v>1.8938685785499958</v>
      </c>
      <c r="K26" s="204">
        <v>1.3406741837365195</v>
      </c>
      <c r="L26" s="204">
        <v>1.0437170500884296</v>
      </c>
      <c r="M26" s="204">
        <v>1.0370794067397364</v>
      </c>
      <c r="N26" s="204">
        <v>0.99833825841810064</v>
      </c>
      <c r="O26" s="204">
        <v>1.158291738077142</v>
      </c>
      <c r="P26" s="204">
        <v>1.2844109236902783</v>
      </c>
      <c r="Q26" s="204">
        <v>0.97413963897605316</v>
      </c>
    </row>
    <row r="27" spans="1:17" x14ac:dyDescent="0.25">
      <c r="A27" s="156" t="s">
        <v>312</v>
      </c>
      <c r="B27" s="204">
        <v>0.85869934240430357</v>
      </c>
      <c r="C27" s="204">
        <v>1.1744639936099748</v>
      </c>
      <c r="D27" s="204">
        <v>1.1158944665713209</v>
      </c>
      <c r="E27" s="204">
        <v>2.9523416396616806</v>
      </c>
      <c r="F27" s="204">
        <v>1.2466639776654114</v>
      </c>
      <c r="G27" s="204">
        <v>1.2715936308102314</v>
      </c>
      <c r="H27" s="204">
        <v>1.9479246851315077</v>
      </c>
      <c r="I27" s="204">
        <v>1.3496116476617401</v>
      </c>
      <c r="J27" s="204">
        <v>2.1506898033706583</v>
      </c>
      <c r="K27" s="204">
        <v>3.022797520599974</v>
      </c>
      <c r="L27" s="204">
        <v>2.9078408536761287</v>
      </c>
      <c r="M27" s="204">
        <v>2.3751617284177913</v>
      </c>
      <c r="N27" s="204">
        <v>2.5754132308611379</v>
      </c>
      <c r="O27" s="204">
        <v>1.1715277743104697</v>
      </c>
      <c r="P27" s="204">
        <v>1.1403256677384916</v>
      </c>
      <c r="Q27" s="204">
        <v>2.6160826629335778</v>
      </c>
    </row>
    <row r="28" spans="1:17" x14ac:dyDescent="0.25">
      <c r="A28" s="152" t="s">
        <v>318</v>
      </c>
      <c r="B28" s="264">
        <v>0</v>
      </c>
      <c r="C28" s="264">
        <v>0.19948022638082546</v>
      </c>
      <c r="D28" s="264">
        <v>0.21790762313474227</v>
      </c>
      <c r="E28" s="264">
        <v>1.7508489139768719</v>
      </c>
      <c r="F28" s="264">
        <v>0.12303682896211252</v>
      </c>
      <c r="G28" s="264">
        <v>0.23982545666845284</v>
      </c>
      <c r="H28" s="264">
        <v>0.85983256151310949</v>
      </c>
      <c r="I28" s="264">
        <v>0.17042931321808369</v>
      </c>
      <c r="J28" s="264">
        <v>0.68352865438005816</v>
      </c>
      <c r="K28" s="264">
        <v>1.618490114355265</v>
      </c>
      <c r="L28" s="264">
        <v>1.6702125620158792</v>
      </c>
      <c r="M28" s="264">
        <v>1.093564448775062</v>
      </c>
      <c r="N28" s="264">
        <v>1.358265801153862</v>
      </c>
      <c r="O28" s="264">
        <v>0.30951308123513732</v>
      </c>
      <c r="P28" s="264">
        <v>0.23171310382531882</v>
      </c>
      <c r="Q28" s="264">
        <v>1.4955367123455492</v>
      </c>
    </row>
    <row r="29" spans="1:17" x14ac:dyDescent="0.25">
      <c r="A29" s="154" t="s">
        <v>33</v>
      </c>
      <c r="B29" s="83">
        <v>0</v>
      </c>
      <c r="C29" s="83">
        <v>0</v>
      </c>
      <c r="D29" s="83">
        <v>0</v>
      </c>
      <c r="E29" s="83">
        <v>0</v>
      </c>
      <c r="F29" s="83">
        <v>0</v>
      </c>
      <c r="G29" s="83">
        <v>0</v>
      </c>
      <c r="H29" s="83">
        <v>0</v>
      </c>
      <c r="I29" s="83">
        <v>0</v>
      </c>
      <c r="J29" s="83">
        <v>0</v>
      </c>
      <c r="K29" s="83">
        <v>0</v>
      </c>
      <c r="L29" s="83">
        <v>0</v>
      </c>
      <c r="M29" s="83">
        <v>0</v>
      </c>
      <c r="N29" s="83">
        <v>0</v>
      </c>
      <c r="O29" s="83">
        <v>0</v>
      </c>
      <c r="P29" s="83">
        <v>0</v>
      </c>
      <c r="Q29" s="83">
        <v>0</v>
      </c>
    </row>
    <row r="30" spans="1:17" x14ac:dyDescent="0.25">
      <c r="A30" s="154" t="s">
        <v>30</v>
      </c>
      <c r="B30" s="208">
        <v>0</v>
      </c>
      <c r="C30" s="208">
        <v>0</v>
      </c>
      <c r="D30" s="208">
        <v>0</v>
      </c>
      <c r="E30" s="208">
        <v>0</v>
      </c>
      <c r="F30" s="208">
        <v>0</v>
      </c>
      <c r="G30" s="208">
        <v>0</v>
      </c>
      <c r="H30" s="208">
        <v>0.34251338092349243</v>
      </c>
      <c r="I30" s="208">
        <v>0</v>
      </c>
      <c r="J30" s="208">
        <v>0</v>
      </c>
      <c r="K30" s="208">
        <v>0</v>
      </c>
      <c r="L30" s="208">
        <v>0</v>
      </c>
      <c r="M30" s="208">
        <v>0</v>
      </c>
      <c r="N30" s="208">
        <v>0</v>
      </c>
      <c r="O30" s="208">
        <v>0</v>
      </c>
      <c r="P30" s="208">
        <v>0</v>
      </c>
      <c r="Q30" s="208">
        <v>0</v>
      </c>
    </row>
    <row r="31" spans="1:17" x14ac:dyDescent="0.25">
      <c r="A31" s="154" t="s">
        <v>125</v>
      </c>
      <c r="B31" s="208">
        <v>0</v>
      </c>
      <c r="C31" s="208">
        <v>0</v>
      </c>
      <c r="D31" s="208">
        <v>5.806002954038457E-2</v>
      </c>
      <c r="E31" s="208">
        <v>6.404845171219356E-2</v>
      </c>
      <c r="F31" s="208">
        <v>1.8063454015144153E-2</v>
      </c>
      <c r="G31" s="208">
        <v>0</v>
      </c>
      <c r="H31" s="208">
        <v>0</v>
      </c>
      <c r="I31" s="208">
        <v>0</v>
      </c>
      <c r="J31" s="208">
        <v>0</v>
      </c>
      <c r="K31" s="208">
        <v>0</v>
      </c>
      <c r="L31" s="208">
        <v>0</v>
      </c>
      <c r="M31" s="208">
        <v>0</v>
      </c>
      <c r="N31" s="208">
        <v>0.19840740778535185</v>
      </c>
      <c r="O31" s="208">
        <v>0</v>
      </c>
      <c r="P31" s="208">
        <v>0</v>
      </c>
      <c r="Q31" s="208">
        <v>0</v>
      </c>
    </row>
    <row r="32" spans="1:17" x14ac:dyDescent="0.25">
      <c r="A32" s="154" t="s">
        <v>29</v>
      </c>
      <c r="B32" s="208">
        <v>0</v>
      </c>
      <c r="C32" s="208">
        <v>0</v>
      </c>
      <c r="D32" s="208">
        <v>0</v>
      </c>
      <c r="E32" s="208">
        <v>0</v>
      </c>
      <c r="F32" s="208">
        <v>0</v>
      </c>
      <c r="G32" s="208">
        <v>0</v>
      </c>
      <c r="H32" s="208">
        <v>0</v>
      </c>
      <c r="I32" s="208">
        <v>0</v>
      </c>
      <c r="J32" s="208">
        <v>0</v>
      </c>
      <c r="K32" s="208">
        <v>0</v>
      </c>
      <c r="L32" s="208">
        <v>0</v>
      </c>
      <c r="M32" s="208">
        <v>0</v>
      </c>
      <c r="N32" s="208">
        <v>0</v>
      </c>
      <c r="O32" s="208">
        <v>0</v>
      </c>
      <c r="P32" s="208">
        <v>0</v>
      </c>
      <c r="Q32" s="208">
        <v>0</v>
      </c>
    </row>
    <row r="33" spans="1:17" x14ac:dyDescent="0.25">
      <c r="A33" s="154" t="s">
        <v>26</v>
      </c>
      <c r="B33" s="208">
        <v>0</v>
      </c>
      <c r="C33" s="208">
        <v>0.19948022638082546</v>
      </c>
      <c r="D33" s="208">
        <v>0.15984759359435768</v>
      </c>
      <c r="E33" s="208">
        <v>1.6868004622646784</v>
      </c>
      <c r="F33" s="208">
        <v>0.10497337494696836</v>
      </c>
      <c r="G33" s="208">
        <v>0.23982545666845284</v>
      </c>
      <c r="H33" s="208">
        <v>0.51731918058961712</v>
      </c>
      <c r="I33" s="208">
        <v>0.17042931321808369</v>
      </c>
      <c r="J33" s="208">
        <v>0.68352865438005816</v>
      </c>
      <c r="K33" s="208">
        <v>1.618490114355265</v>
      </c>
      <c r="L33" s="208">
        <v>1.6702125620158792</v>
      </c>
      <c r="M33" s="208">
        <v>1.093564448775062</v>
      </c>
      <c r="N33" s="208">
        <v>1.15985839336851</v>
      </c>
      <c r="O33" s="208">
        <v>0.30951308123513732</v>
      </c>
      <c r="P33" s="208">
        <v>0.23171310382531882</v>
      </c>
      <c r="Q33" s="208">
        <v>1.4955367123455492</v>
      </c>
    </row>
    <row r="34" spans="1:17" x14ac:dyDescent="0.25">
      <c r="A34" s="152" t="s">
        <v>317</v>
      </c>
      <c r="B34" s="264">
        <v>0.64705991621822767</v>
      </c>
      <c r="C34" s="264">
        <v>0.80719235408376355</v>
      </c>
      <c r="D34" s="264">
        <v>0.74092478441967069</v>
      </c>
      <c r="E34" s="264">
        <v>1.1259214874860142</v>
      </c>
      <c r="F34" s="264">
        <v>0.99061504457503002</v>
      </c>
      <c r="G34" s="264">
        <v>0.91415297028425813</v>
      </c>
      <c r="H34" s="264">
        <v>0.99063823725125166</v>
      </c>
      <c r="I34" s="264">
        <v>0.99599961226996725</v>
      </c>
      <c r="J34" s="264">
        <v>1.3120892532094239</v>
      </c>
      <c r="K34" s="264">
        <v>1.2945316331780909</v>
      </c>
      <c r="L34" s="264">
        <v>1.1521676723493426</v>
      </c>
      <c r="M34" s="264">
        <v>1.1966801573565156</v>
      </c>
      <c r="N34" s="264">
        <v>1.1354024722602796</v>
      </c>
      <c r="O34" s="264">
        <v>0.76717258115391418</v>
      </c>
      <c r="P34" s="264">
        <v>0.80344368411096467</v>
      </c>
      <c r="Q34" s="264">
        <v>1.0407824008451712</v>
      </c>
    </row>
    <row r="35" spans="1:17" x14ac:dyDescent="0.25">
      <c r="A35" s="150" t="s">
        <v>33</v>
      </c>
      <c r="B35" s="87">
        <v>5.2675819669040315E-2</v>
      </c>
      <c r="C35" s="87">
        <v>2.5876258410581634E-2</v>
      </c>
      <c r="D35" s="87">
        <v>0</v>
      </c>
      <c r="E35" s="87">
        <v>0</v>
      </c>
      <c r="F35" s="87">
        <v>0</v>
      </c>
      <c r="G35" s="87">
        <v>0</v>
      </c>
      <c r="H35" s="87">
        <v>0</v>
      </c>
      <c r="I35" s="87">
        <v>0</v>
      </c>
      <c r="J35" s="87">
        <v>0</v>
      </c>
      <c r="K35" s="87">
        <v>0</v>
      </c>
      <c r="L35" s="87">
        <v>0</v>
      </c>
      <c r="M35" s="87">
        <v>0</v>
      </c>
      <c r="N35" s="87">
        <v>0</v>
      </c>
      <c r="O35" s="87">
        <v>0</v>
      </c>
      <c r="P35" s="87">
        <v>0</v>
      </c>
      <c r="Q35" s="87">
        <v>0</v>
      </c>
    </row>
    <row r="36" spans="1:17" x14ac:dyDescent="0.25">
      <c r="A36" s="150" t="s">
        <v>31</v>
      </c>
      <c r="B36" s="87">
        <v>0</v>
      </c>
      <c r="C36" s="87">
        <v>0</v>
      </c>
      <c r="D36" s="87">
        <v>0</v>
      </c>
      <c r="E36" s="87">
        <v>0</v>
      </c>
      <c r="F36" s="87">
        <v>0</v>
      </c>
      <c r="G36" s="87">
        <v>0</v>
      </c>
      <c r="H36" s="87">
        <v>0</v>
      </c>
      <c r="I36" s="87">
        <v>0</v>
      </c>
      <c r="J36" s="87">
        <v>0</v>
      </c>
      <c r="K36" s="87">
        <v>0</v>
      </c>
      <c r="L36" s="87">
        <v>0</v>
      </c>
      <c r="M36" s="87">
        <v>0</v>
      </c>
      <c r="N36" s="87">
        <v>0</v>
      </c>
      <c r="O36" s="87">
        <v>0</v>
      </c>
      <c r="P36" s="87">
        <v>0</v>
      </c>
      <c r="Q36" s="87">
        <v>0</v>
      </c>
    </row>
    <row r="37" spans="1:17" x14ac:dyDescent="0.25">
      <c r="A37" s="150" t="s">
        <v>30</v>
      </c>
      <c r="B37" s="87">
        <v>0</v>
      </c>
      <c r="C37" s="87">
        <v>0</v>
      </c>
      <c r="D37" s="87">
        <v>0</v>
      </c>
      <c r="E37" s="87">
        <v>0</v>
      </c>
      <c r="F37" s="87">
        <v>0</v>
      </c>
      <c r="G37" s="87">
        <v>0</v>
      </c>
      <c r="H37" s="87">
        <v>0</v>
      </c>
      <c r="I37" s="87">
        <v>0</v>
      </c>
      <c r="J37" s="87">
        <v>0</v>
      </c>
      <c r="K37" s="87">
        <v>0</v>
      </c>
      <c r="L37" s="87">
        <v>0</v>
      </c>
      <c r="M37" s="87">
        <v>0</v>
      </c>
      <c r="N37" s="87">
        <v>0</v>
      </c>
      <c r="O37" s="87">
        <v>0</v>
      </c>
      <c r="P37" s="87">
        <v>0</v>
      </c>
      <c r="Q37" s="87">
        <v>0</v>
      </c>
    </row>
    <row r="38" spans="1:17" x14ac:dyDescent="0.25">
      <c r="A38" s="150" t="s">
        <v>125</v>
      </c>
      <c r="B38" s="87">
        <v>0.13098432830880199</v>
      </c>
      <c r="C38" s="87">
        <v>2.8056227465314023E-2</v>
      </c>
      <c r="D38" s="87">
        <v>9.2332621691213243E-2</v>
      </c>
      <c r="E38" s="87">
        <v>1.6398063663904276E-2</v>
      </c>
      <c r="F38" s="87">
        <v>8.2352308866795593E-2</v>
      </c>
      <c r="G38" s="87">
        <v>0</v>
      </c>
      <c r="H38" s="87">
        <v>0</v>
      </c>
      <c r="I38" s="87">
        <v>0</v>
      </c>
      <c r="J38" s="87">
        <v>0</v>
      </c>
      <c r="K38" s="87">
        <v>0</v>
      </c>
      <c r="L38" s="87">
        <v>0</v>
      </c>
      <c r="M38" s="87">
        <v>0</v>
      </c>
      <c r="N38" s="87">
        <v>4.5432625978741601E-3</v>
      </c>
      <c r="O38" s="87">
        <v>0</v>
      </c>
      <c r="P38" s="87">
        <v>0</v>
      </c>
      <c r="Q38" s="87">
        <v>0</v>
      </c>
    </row>
    <row r="39" spans="1:17" x14ac:dyDescent="0.25">
      <c r="A39" s="150" t="s">
        <v>29</v>
      </c>
      <c r="B39" s="87">
        <v>0</v>
      </c>
      <c r="C39" s="87">
        <v>0</v>
      </c>
      <c r="D39" s="87">
        <v>0</v>
      </c>
      <c r="E39" s="87">
        <v>0</v>
      </c>
      <c r="F39" s="87">
        <v>0</v>
      </c>
      <c r="G39" s="87">
        <v>0</v>
      </c>
      <c r="H39" s="87">
        <v>9.9018941450941311E-2</v>
      </c>
      <c r="I39" s="87">
        <v>0</v>
      </c>
      <c r="J39" s="87">
        <v>0</v>
      </c>
      <c r="K39" s="87">
        <v>0</v>
      </c>
      <c r="L39" s="87">
        <v>0</v>
      </c>
      <c r="M39" s="87">
        <v>0</v>
      </c>
      <c r="N39" s="87">
        <v>0</v>
      </c>
      <c r="O39" s="87">
        <v>0</v>
      </c>
      <c r="P39" s="87">
        <v>0</v>
      </c>
      <c r="Q39" s="87">
        <v>0</v>
      </c>
    </row>
    <row r="40" spans="1:17" x14ac:dyDescent="0.25">
      <c r="A40" s="150" t="s">
        <v>28</v>
      </c>
      <c r="B40" s="87">
        <v>0</v>
      </c>
      <c r="C40" s="87">
        <v>0</v>
      </c>
      <c r="D40" s="87">
        <v>0</v>
      </c>
      <c r="E40" s="87">
        <v>0</v>
      </c>
      <c r="F40" s="87">
        <v>0</v>
      </c>
      <c r="G40" s="87">
        <v>0</v>
      </c>
      <c r="H40" s="87">
        <v>0</v>
      </c>
      <c r="I40" s="87">
        <v>0</v>
      </c>
      <c r="J40" s="87">
        <v>0</v>
      </c>
      <c r="K40" s="87">
        <v>0</v>
      </c>
      <c r="L40" s="87">
        <v>0</v>
      </c>
      <c r="M40" s="87">
        <v>0</v>
      </c>
      <c r="N40" s="87">
        <v>0</v>
      </c>
      <c r="O40" s="87">
        <v>0</v>
      </c>
      <c r="P40" s="87">
        <v>0</v>
      </c>
      <c r="Q40" s="87">
        <v>0</v>
      </c>
    </row>
    <row r="41" spans="1:17" x14ac:dyDescent="0.25">
      <c r="A41" s="150" t="s">
        <v>26</v>
      </c>
      <c r="B41" s="87">
        <v>0.31623756630973326</v>
      </c>
      <c r="C41" s="87">
        <v>0.20374541554311207</v>
      </c>
      <c r="D41" s="87">
        <v>0.26469769545498678</v>
      </c>
      <c r="E41" s="87">
        <v>0.22534758212724357</v>
      </c>
      <c r="F41" s="87">
        <v>0.29675093977003458</v>
      </c>
      <c r="G41" s="87">
        <v>0.2822490019510881</v>
      </c>
      <c r="H41" s="87">
        <v>0.25870810638738584</v>
      </c>
      <c r="I41" s="87">
        <v>0.27574228513012516</v>
      </c>
      <c r="J41" s="87">
        <v>0.25098778692022511</v>
      </c>
      <c r="K41" s="87">
        <v>3.3549171719477348E-2</v>
      </c>
      <c r="L41" s="87">
        <v>1.878526334909008E-2</v>
      </c>
      <c r="M41" s="87">
        <v>2.789459883604007E-2</v>
      </c>
      <c r="N41" s="87">
        <v>2.1519426007069947E-2</v>
      </c>
      <c r="O41" s="87">
        <v>0.1035471391315725</v>
      </c>
      <c r="P41" s="87">
        <v>0.1222408000109582</v>
      </c>
      <c r="Q41" s="87">
        <v>1.2016106995529598E-2</v>
      </c>
    </row>
    <row r="42" spans="1:17" x14ac:dyDescent="0.25">
      <c r="A42" s="150" t="s">
        <v>25</v>
      </c>
      <c r="B42" s="87">
        <v>0</v>
      </c>
      <c r="C42" s="87">
        <v>0</v>
      </c>
      <c r="D42" s="87">
        <v>0</v>
      </c>
      <c r="E42" s="87">
        <v>0</v>
      </c>
      <c r="F42" s="87">
        <v>0</v>
      </c>
      <c r="G42" s="87">
        <v>0</v>
      </c>
      <c r="H42" s="87">
        <v>0</v>
      </c>
      <c r="I42" s="87">
        <v>0</v>
      </c>
      <c r="J42" s="87">
        <v>0</v>
      </c>
      <c r="K42" s="87">
        <v>0</v>
      </c>
      <c r="L42" s="87">
        <v>0</v>
      </c>
      <c r="M42" s="87">
        <v>0</v>
      </c>
      <c r="N42" s="87">
        <v>0</v>
      </c>
      <c r="O42" s="87">
        <v>0</v>
      </c>
      <c r="P42" s="87">
        <v>0</v>
      </c>
      <c r="Q42" s="87">
        <v>0</v>
      </c>
    </row>
    <row r="43" spans="1:17" x14ac:dyDescent="0.25">
      <c r="A43" s="150" t="s">
        <v>86</v>
      </c>
      <c r="B43" s="87">
        <v>0</v>
      </c>
      <c r="C43" s="87">
        <v>0.46322797191167009</v>
      </c>
      <c r="D43" s="87">
        <v>0.3838944672734706</v>
      </c>
      <c r="E43" s="87">
        <v>0.88417584169486629</v>
      </c>
      <c r="F43" s="87">
        <v>0.61151179593819982</v>
      </c>
      <c r="G43" s="87">
        <v>0.63190396833316997</v>
      </c>
      <c r="H43" s="87">
        <v>0.63291118941292457</v>
      </c>
      <c r="I43" s="87">
        <v>0.72025732713984203</v>
      </c>
      <c r="J43" s="87">
        <v>1.040667784007651</v>
      </c>
      <c r="K43" s="87">
        <v>1.1860737176649956</v>
      </c>
      <c r="L43" s="87">
        <v>1.030038243958266</v>
      </c>
      <c r="M43" s="87">
        <v>1.0341758073109686</v>
      </c>
      <c r="N43" s="87">
        <v>1.0529269380642285</v>
      </c>
      <c r="O43" s="87">
        <v>0.61238133391466953</v>
      </c>
      <c r="P43" s="87">
        <v>0.67713581677878576</v>
      </c>
      <c r="Q43" s="87">
        <v>0.99055144905899861</v>
      </c>
    </row>
    <row r="44" spans="1:17" x14ac:dyDescent="0.25">
      <c r="A44" s="150" t="s">
        <v>22</v>
      </c>
      <c r="B44" s="87">
        <v>0.14716220193065213</v>
      </c>
      <c r="C44" s="87">
        <v>8.6286480753085759E-2</v>
      </c>
      <c r="D44" s="87">
        <v>0</v>
      </c>
      <c r="E44" s="87">
        <v>0</v>
      </c>
      <c r="F44" s="87">
        <v>0</v>
      </c>
      <c r="G44" s="87">
        <v>0</v>
      </c>
      <c r="H44" s="87">
        <v>0</v>
      </c>
      <c r="I44" s="87">
        <v>0</v>
      </c>
      <c r="J44" s="87">
        <v>2.0433682281547818E-2</v>
      </c>
      <c r="K44" s="87">
        <v>7.4908743793618018E-2</v>
      </c>
      <c r="L44" s="87">
        <v>0.10334416504198649</v>
      </c>
      <c r="M44" s="87">
        <v>0.1346097512095068</v>
      </c>
      <c r="N44" s="87">
        <v>5.6412845591106722E-2</v>
      </c>
      <c r="O44" s="87">
        <v>5.1244108107672125E-2</v>
      </c>
      <c r="P44" s="87">
        <v>4.0670673212207173E-3</v>
      </c>
      <c r="Q44" s="87">
        <v>3.8214844790643049E-2</v>
      </c>
    </row>
    <row r="45" spans="1:17" x14ac:dyDescent="0.25">
      <c r="A45" s="152" t="s">
        <v>316</v>
      </c>
      <c r="B45" s="264">
        <v>0.2116394261860759</v>
      </c>
      <c r="C45" s="264">
        <v>0.16779141314538565</v>
      </c>
      <c r="D45" s="264">
        <v>0.15706205901690784</v>
      </c>
      <c r="E45" s="264">
        <v>7.5571238198794313E-2</v>
      </c>
      <c r="F45" s="264">
        <v>0.13301210412826872</v>
      </c>
      <c r="G45" s="264">
        <v>0.1176152038575204</v>
      </c>
      <c r="H45" s="264">
        <v>9.7453886367146678E-2</v>
      </c>
      <c r="I45" s="264">
        <v>0.18318272217368936</v>
      </c>
      <c r="J45" s="264">
        <v>0.15507189578117617</v>
      </c>
      <c r="K45" s="264">
        <v>0.10977577306661813</v>
      </c>
      <c r="L45" s="264">
        <v>8.5460619310906927E-2</v>
      </c>
      <c r="M45" s="264">
        <v>8.4917122286214092E-2</v>
      </c>
      <c r="N45" s="264">
        <v>8.1744957446996239E-2</v>
      </c>
      <c r="O45" s="264">
        <v>9.4842111921418254E-2</v>
      </c>
      <c r="P45" s="264">
        <v>0.10516887980220803</v>
      </c>
      <c r="Q45" s="264">
        <v>7.9763549742857334E-2</v>
      </c>
    </row>
    <row r="46" spans="1:17" x14ac:dyDescent="0.25">
      <c r="A46" s="152" t="s">
        <v>315</v>
      </c>
      <c r="B46" s="264">
        <v>0</v>
      </c>
      <c r="C46" s="264">
        <v>0</v>
      </c>
      <c r="D46" s="264">
        <v>0</v>
      </c>
      <c r="E46" s="264">
        <v>0</v>
      </c>
      <c r="F46" s="264">
        <v>0</v>
      </c>
      <c r="G46" s="264">
        <v>0</v>
      </c>
      <c r="H46" s="264">
        <v>0</v>
      </c>
      <c r="I46" s="264">
        <v>0</v>
      </c>
      <c r="J46" s="264">
        <v>0</v>
      </c>
      <c r="K46" s="264">
        <v>0</v>
      </c>
      <c r="L46" s="264">
        <v>0</v>
      </c>
      <c r="M46" s="264">
        <v>0</v>
      </c>
      <c r="N46" s="264">
        <v>0</v>
      </c>
      <c r="O46" s="264">
        <v>0</v>
      </c>
      <c r="P46" s="264">
        <v>0</v>
      </c>
      <c r="Q46" s="264">
        <v>0</v>
      </c>
    </row>
    <row r="47" spans="1:17" x14ac:dyDescent="0.25">
      <c r="A47" s="243" t="s">
        <v>311</v>
      </c>
      <c r="B47" s="242">
        <v>3.4676519445571126</v>
      </c>
      <c r="C47" s="242">
        <v>2.7492146929278669</v>
      </c>
      <c r="D47" s="242">
        <v>2.5734172700282869</v>
      </c>
      <c r="E47" s="242">
        <v>1.2382132942575463</v>
      </c>
      <c r="F47" s="242">
        <v>2.1793655834451982</v>
      </c>
      <c r="G47" s="242">
        <v>1.9270917414386983</v>
      </c>
      <c r="H47" s="242">
        <v>1.5967542752103598</v>
      </c>
      <c r="I47" s="242">
        <v>3.0013969240134486</v>
      </c>
      <c r="J47" s="242">
        <v>2.5408090101273011</v>
      </c>
      <c r="K47" s="242">
        <v>1.7986448923984244</v>
      </c>
      <c r="L47" s="242">
        <v>1.4002479976295588</v>
      </c>
      <c r="M47" s="242">
        <v>1.3913429530993393</v>
      </c>
      <c r="N47" s="242">
        <v>1.3393679323227365</v>
      </c>
      <c r="O47" s="242">
        <v>1.553961092018151</v>
      </c>
      <c r="P47" s="242">
        <v>1.7231622534847597</v>
      </c>
      <c r="Q47" s="242">
        <v>1.3069031293224833</v>
      </c>
    </row>
    <row r="49" spans="1:17" ht="12.75" x14ac:dyDescent="0.25">
      <c r="A49" s="98" t="s">
        <v>90</v>
      </c>
      <c r="B49" s="197"/>
      <c r="C49" s="197"/>
      <c r="D49" s="197"/>
      <c r="E49" s="197"/>
      <c r="F49" s="197"/>
      <c r="G49" s="197"/>
      <c r="H49" s="197"/>
      <c r="I49" s="197"/>
      <c r="J49" s="197"/>
      <c r="K49" s="197"/>
      <c r="L49" s="197"/>
      <c r="M49" s="197"/>
      <c r="N49" s="197"/>
      <c r="O49" s="197"/>
      <c r="P49" s="197"/>
      <c r="Q49" s="197"/>
    </row>
    <row r="51" spans="1:17" x14ac:dyDescent="0.25">
      <c r="A51" s="78" t="s">
        <v>4</v>
      </c>
      <c r="B51" s="77">
        <f t="shared" ref="B51:Q51" si="0">SUM(B$52:B$56,B$57,B$58,B$60:B$63,B$64)</f>
        <v>1</v>
      </c>
      <c r="C51" s="77">
        <f t="shared" si="0"/>
        <v>0.99999999999999989</v>
      </c>
      <c r="D51" s="77">
        <f t="shared" si="0"/>
        <v>1.0000000000000002</v>
      </c>
      <c r="E51" s="77">
        <f t="shared" si="0"/>
        <v>1</v>
      </c>
      <c r="F51" s="77">
        <f t="shared" si="0"/>
        <v>1</v>
      </c>
      <c r="G51" s="77">
        <f t="shared" si="0"/>
        <v>1.0000000000000002</v>
      </c>
      <c r="H51" s="77">
        <f t="shared" si="0"/>
        <v>1</v>
      </c>
      <c r="I51" s="77">
        <f t="shared" si="0"/>
        <v>1.0000000000000002</v>
      </c>
      <c r="J51" s="77">
        <f t="shared" si="0"/>
        <v>1</v>
      </c>
      <c r="K51" s="77">
        <f t="shared" si="0"/>
        <v>0.99999999999999989</v>
      </c>
      <c r="L51" s="77">
        <f t="shared" si="0"/>
        <v>1.0000000000000002</v>
      </c>
      <c r="M51" s="77">
        <f t="shared" si="0"/>
        <v>1</v>
      </c>
      <c r="N51" s="77">
        <f t="shared" si="0"/>
        <v>0.99999999999999989</v>
      </c>
      <c r="O51" s="77">
        <f t="shared" si="0"/>
        <v>0.99999999999999989</v>
      </c>
      <c r="P51" s="77">
        <f t="shared" si="0"/>
        <v>1</v>
      </c>
      <c r="Q51" s="77">
        <f t="shared" si="0"/>
        <v>1.0000000000000002</v>
      </c>
    </row>
    <row r="52" spans="1:17" x14ac:dyDescent="0.25">
      <c r="A52" s="132" t="s">
        <v>83</v>
      </c>
      <c r="B52" s="203">
        <f t="shared" ref="B52:Q52" si="1">IF(B$6=0,0,B$6/B$5)</f>
        <v>1.0947489255308512E-2</v>
      </c>
      <c r="C52" s="203">
        <f t="shared" si="1"/>
        <v>1.1777209876235126E-2</v>
      </c>
      <c r="D52" s="203">
        <f t="shared" si="1"/>
        <v>1.1751649254121489E-2</v>
      </c>
      <c r="E52" s="203">
        <f t="shared" si="1"/>
        <v>1.2616468903832169E-2</v>
      </c>
      <c r="F52" s="203">
        <f t="shared" si="1"/>
        <v>1.2065662436834743E-2</v>
      </c>
      <c r="G52" s="203">
        <f t="shared" si="1"/>
        <v>1.2132515067131222E-2</v>
      </c>
      <c r="H52" s="203">
        <f t="shared" si="1"/>
        <v>1.2357279904354548E-2</v>
      </c>
      <c r="I52" s="203">
        <f t="shared" si="1"/>
        <v>1.1989374202273629E-2</v>
      </c>
      <c r="J52" s="203">
        <f t="shared" si="1"/>
        <v>1.2316184828984455E-2</v>
      </c>
      <c r="K52" s="203">
        <f t="shared" si="1"/>
        <v>1.2633893034586948E-2</v>
      </c>
      <c r="L52" s="203">
        <f t="shared" si="1"/>
        <v>1.2643371418087296E-2</v>
      </c>
      <c r="M52" s="203">
        <f t="shared" si="1"/>
        <v>1.2560532485853503E-2</v>
      </c>
      <c r="N52" s="203">
        <f t="shared" si="1"/>
        <v>1.2737143815426968E-2</v>
      </c>
      <c r="O52" s="203">
        <f t="shared" si="1"/>
        <v>1.2268606029402506E-2</v>
      </c>
      <c r="P52" s="203">
        <f t="shared" si="1"/>
        <v>1.2324196581126453E-2</v>
      </c>
      <c r="Q52" s="203">
        <f t="shared" si="1"/>
        <v>1.2736058525051353E-2</v>
      </c>
    </row>
    <row r="53" spans="1:17" x14ac:dyDescent="0.25">
      <c r="A53" s="76" t="s">
        <v>82</v>
      </c>
      <c r="B53" s="202">
        <f t="shared" ref="B53:Q53" si="2">IF(B$7=0,0,B$7/B$5)</f>
        <v>2.9731181309718122E-3</v>
      </c>
      <c r="C53" s="202">
        <f t="shared" si="2"/>
        <v>3.1984535813374664E-3</v>
      </c>
      <c r="D53" s="202">
        <f t="shared" si="2"/>
        <v>3.1915118299209832E-3</v>
      </c>
      <c r="E53" s="202">
        <f t="shared" si="2"/>
        <v>3.4263794713145319E-3</v>
      </c>
      <c r="F53" s="202">
        <f t="shared" si="2"/>
        <v>3.2767915013704198E-3</v>
      </c>
      <c r="G53" s="202">
        <f t="shared" si="2"/>
        <v>3.2949473325936595E-3</v>
      </c>
      <c r="H53" s="202">
        <f t="shared" si="2"/>
        <v>3.3559889465353729E-3</v>
      </c>
      <c r="I53" s="202">
        <f t="shared" si="2"/>
        <v>3.2560731496037352E-3</v>
      </c>
      <c r="J53" s="202">
        <f t="shared" si="2"/>
        <v>3.3448283497238963E-3</v>
      </c>
      <c r="K53" s="202">
        <f t="shared" si="2"/>
        <v>3.4311115151517361E-3</v>
      </c>
      <c r="L53" s="202">
        <f t="shared" si="2"/>
        <v>3.4336856536761034E-3</v>
      </c>
      <c r="M53" s="202">
        <f t="shared" si="2"/>
        <v>3.411188264034437E-3</v>
      </c>
      <c r="N53" s="202">
        <f t="shared" si="2"/>
        <v>3.459152352771523E-3</v>
      </c>
      <c r="O53" s="202">
        <f t="shared" si="2"/>
        <v>3.3319069036838031E-3</v>
      </c>
      <c r="P53" s="202">
        <f t="shared" si="2"/>
        <v>3.3470041806380646E-3</v>
      </c>
      <c r="Q53" s="202">
        <f t="shared" si="2"/>
        <v>3.4588576097105469E-3</v>
      </c>
    </row>
    <row r="54" spans="1:17" x14ac:dyDescent="0.25">
      <c r="A54" s="76" t="s">
        <v>81</v>
      </c>
      <c r="B54" s="202">
        <f t="shared" ref="B54:Q54" si="3">IF(B$8=0,0,B$8/B$5)</f>
        <v>4.0246892857237378E-2</v>
      </c>
      <c r="C54" s="202">
        <f t="shared" si="3"/>
        <v>4.3297243138757983E-2</v>
      </c>
      <c r="D54" s="202">
        <f t="shared" si="3"/>
        <v>4.3203273133802456E-2</v>
      </c>
      <c r="E54" s="202">
        <f t="shared" si="3"/>
        <v>4.6382660020696326E-2</v>
      </c>
      <c r="F54" s="202">
        <f t="shared" si="3"/>
        <v>4.4357698100631449E-2</v>
      </c>
      <c r="G54" s="202">
        <f t="shared" si="3"/>
        <v>4.4603472322100747E-2</v>
      </c>
      <c r="H54" s="202">
        <f t="shared" si="3"/>
        <v>4.5429788394291931E-2</v>
      </c>
      <c r="I54" s="202">
        <f t="shared" si="3"/>
        <v>4.4077235217220984E-2</v>
      </c>
      <c r="J54" s="202">
        <f t="shared" si="3"/>
        <v>4.5278708173356497E-2</v>
      </c>
      <c r="K54" s="202">
        <f t="shared" si="3"/>
        <v>4.6446717368208934E-2</v>
      </c>
      <c r="L54" s="202">
        <f t="shared" si="3"/>
        <v>4.648156330194788E-2</v>
      </c>
      <c r="M54" s="202">
        <f t="shared" si="3"/>
        <v>4.6177017706855859E-2</v>
      </c>
      <c r="N54" s="202">
        <f t="shared" si="3"/>
        <v>4.6826304232099158E-2</v>
      </c>
      <c r="O54" s="202">
        <f t="shared" si="3"/>
        <v>4.5103791459177291E-2</v>
      </c>
      <c r="P54" s="202">
        <f t="shared" si="3"/>
        <v>4.5308162244745653E-2</v>
      </c>
      <c r="Q54" s="202">
        <f t="shared" si="3"/>
        <v>4.6822314315831809E-2</v>
      </c>
    </row>
    <row r="55" spans="1:17" x14ac:dyDescent="0.25">
      <c r="A55" s="76" t="s">
        <v>80</v>
      </c>
      <c r="B55" s="202">
        <f t="shared" ref="B55:Q55" si="4">IF(B$9=0,0,B$9/B$5)</f>
        <v>8.7694928342929662E-2</v>
      </c>
      <c r="C55" s="202">
        <f t="shared" si="4"/>
        <v>9.4341410353544805E-2</v>
      </c>
      <c r="D55" s="202">
        <f t="shared" si="4"/>
        <v>9.4136656836790331E-2</v>
      </c>
      <c r="E55" s="202">
        <f t="shared" si="4"/>
        <v>0.10106429982800499</v>
      </c>
      <c r="F55" s="202">
        <f t="shared" si="4"/>
        <v>9.6652061320372823E-2</v>
      </c>
      <c r="G55" s="202">
        <f t="shared" si="4"/>
        <v>9.7187584716346309E-2</v>
      </c>
      <c r="H55" s="202">
        <f t="shared" si="4"/>
        <v>9.8988064793068181E-2</v>
      </c>
      <c r="I55" s="202">
        <f t="shared" si="4"/>
        <v>9.6040953959842523E-2</v>
      </c>
      <c r="J55" s="202">
        <f t="shared" si="4"/>
        <v>9.8658872445326909E-2</v>
      </c>
      <c r="K55" s="202">
        <f t="shared" si="4"/>
        <v>0.10120387593192645</v>
      </c>
      <c r="L55" s="202">
        <f t="shared" si="4"/>
        <v>0.10127980257980754</v>
      </c>
      <c r="M55" s="202">
        <f t="shared" si="4"/>
        <v>0.10061622081627901</v>
      </c>
      <c r="N55" s="202">
        <f t="shared" si="4"/>
        <v>0.10203096693114588</v>
      </c>
      <c r="O55" s="202">
        <f t="shared" si="4"/>
        <v>9.8277742185897007E-2</v>
      </c>
      <c r="P55" s="202">
        <f t="shared" si="4"/>
        <v>9.8723050633915024E-2</v>
      </c>
      <c r="Q55" s="202">
        <f t="shared" si="4"/>
        <v>0.10202227320608243</v>
      </c>
    </row>
    <row r="56" spans="1:17" x14ac:dyDescent="0.25">
      <c r="A56" s="129" t="s">
        <v>79</v>
      </c>
      <c r="B56" s="201">
        <f t="shared" ref="B56:Q56" si="5">IF(B$10=0,0,B$10/B$5)</f>
        <v>3.1806835857719762E-2</v>
      </c>
      <c r="C56" s="201">
        <f t="shared" si="5"/>
        <v>3.3038514356102451E-2</v>
      </c>
      <c r="D56" s="201">
        <f t="shared" si="5"/>
        <v>3.2782074513271919E-2</v>
      </c>
      <c r="E56" s="201">
        <f t="shared" si="5"/>
        <v>3.5194551399221716E-2</v>
      </c>
      <c r="F56" s="201">
        <f t="shared" si="5"/>
        <v>3.3658036970221974E-2</v>
      </c>
      <c r="G56" s="201">
        <f t="shared" si="5"/>
        <v>3.5958970806294385E-2</v>
      </c>
      <c r="H56" s="201">
        <f t="shared" si="5"/>
        <v>3.6625140365967243E-2</v>
      </c>
      <c r="I56" s="201">
        <f t="shared" si="5"/>
        <v>3.5534722564926326E-2</v>
      </c>
      <c r="J56" s="201">
        <f t="shared" si="5"/>
        <v>3.650334067255339E-2</v>
      </c>
      <c r="K56" s="201">
        <f t="shared" si="5"/>
        <v>3.7444980557356067E-2</v>
      </c>
      <c r="L56" s="201">
        <f t="shared" si="5"/>
        <v>3.747307307681258E-2</v>
      </c>
      <c r="M56" s="201">
        <f t="shared" si="5"/>
        <v>3.7227550798098114E-2</v>
      </c>
      <c r="N56" s="201">
        <f t="shared" si="5"/>
        <v>3.5531182782463158E-2</v>
      </c>
      <c r="O56" s="201">
        <f t="shared" si="5"/>
        <v>3.6362324184570527E-2</v>
      </c>
      <c r="P56" s="201">
        <f t="shared" si="5"/>
        <v>3.6527086314721333E-2</v>
      </c>
      <c r="Q56" s="201">
        <f t="shared" si="5"/>
        <v>3.7747783881208759E-2</v>
      </c>
    </row>
    <row r="57" spans="1:17" x14ac:dyDescent="0.25">
      <c r="A57" s="127" t="s">
        <v>314</v>
      </c>
      <c r="B57" s="200">
        <f t="shared" ref="B57:Q57" si="6">IF(B$15=0,0,B$15/B$5)</f>
        <v>0.34644044728568002</v>
      </c>
      <c r="C57" s="200">
        <f t="shared" si="6"/>
        <v>0.4876561209273485</v>
      </c>
      <c r="D57" s="200">
        <f t="shared" si="6"/>
        <v>0.4802958752614892</v>
      </c>
      <c r="E57" s="200">
        <f t="shared" si="6"/>
        <v>0.59390072816049566</v>
      </c>
      <c r="F57" s="200">
        <f t="shared" si="6"/>
        <v>0.58186709063236364</v>
      </c>
      <c r="G57" s="200">
        <f t="shared" si="6"/>
        <v>0.58048827965101413</v>
      </c>
      <c r="H57" s="200">
        <f t="shared" si="6"/>
        <v>0.58736230884653329</v>
      </c>
      <c r="I57" s="200">
        <f t="shared" si="6"/>
        <v>0.51885594000743629</v>
      </c>
      <c r="J57" s="200">
        <f t="shared" si="6"/>
        <v>0.58003320926912283</v>
      </c>
      <c r="K57" s="200">
        <f t="shared" si="6"/>
        <v>0.58478294484537241</v>
      </c>
      <c r="L57" s="200">
        <f t="shared" si="6"/>
        <v>0.58848623195312322</v>
      </c>
      <c r="M57" s="200">
        <f t="shared" si="6"/>
        <v>0.61841266515201032</v>
      </c>
      <c r="N57" s="200">
        <f t="shared" si="6"/>
        <v>0.60372599422503026</v>
      </c>
      <c r="O57" s="200">
        <f t="shared" si="6"/>
        <v>0.57918299123925521</v>
      </c>
      <c r="P57" s="200">
        <f t="shared" si="6"/>
        <v>0.57535520086000658</v>
      </c>
      <c r="Q57" s="200">
        <f t="shared" si="6"/>
        <v>0.58540056767133763</v>
      </c>
    </row>
    <row r="58" spans="1:17" x14ac:dyDescent="0.25">
      <c r="A58" s="127" t="s">
        <v>313</v>
      </c>
      <c r="B58" s="200">
        <f t="shared" ref="B58:Q58" si="7">IF(B$26=0,0,B$26/B$5)</f>
        <v>0.17947748513718945</v>
      </c>
      <c r="C58" s="200">
        <f t="shared" si="7"/>
        <v>0.11208288063152681</v>
      </c>
      <c r="D58" s="200">
        <f t="shared" si="7"/>
        <v>0.11447122813736245</v>
      </c>
      <c r="E58" s="200">
        <f t="shared" si="7"/>
        <v>3.7436519164900525E-2</v>
      </c>
      <c r="F58" s="200">
        <f t="shared" si="7"/>
        <v>7.3374171814786782E-2</v>
      </c>
      <c r="G58" s="200">
        <f t="shared" si="7"/>
        <v>7.0140881495100754E-2</v>
      </c>
      <c r="H58" s="200">
        <f t="shared" si="7"/>
        <v>5.4265439323004185E-2</v>
      </c>
      <c r="I58" s="200">
        <f t="shared" si="7"/>
        <v>9.8560050127289286E-2</v>
      </c>
      <c r="J58" s="200">
        <f t="shared" si="7"/>
        <v>6.4380708299759989E-2</v>
      </c>
      <c r="K58" s="200">
        <f t="shared" si="7"/>
        <v>4.6571658898647339E-2</v>
      </c>
      <c r="L58" s="200">
        <f t="shared" si="7"/>
        <v>4.0993955930622231E-2</v>
      </c>
      <c r="M58" s="200">
        <f t="shared" si="7"/>
        <v>3.9205778370154917E-2</v>
      </c>
      <c r="N58" s="200">
        <f t="shared" si="7"/>
        <v>3.9763753722090345E-2</v>
      </c>
      <c r="O58" s="200">
        <f t="shared" si="7"/>
        <v>6.7244553788464195E-2</v>
      </c>
      <c r="P58" s="200">
        <f t="shared" si="7"/>
        <v>7.0729570893650021E-2</v>
      </c>
      <c r="Q58" s="200">
        <f t="shared" si="7"/>
        <v>4.213382098430711E-2</v>
      </c>
    </row>
    <row r="59" spans="1:17" x14ac:dyDescent="0.25">
      <c r="A59" s="127" t="s">
        <v>312</v>
      </c>
      <c r="B59" s="200">
        <f t="shared" ref="B59:Q59" si="8">IF(B$27=0,0,B$27/B$5)</f>
        <v>5.9626290005056135E-2</v>
      </c>
      <c r="C59" s="200">
        <f t="shared" si="8"/>
        <v>6.4238074819848126E-2</v>
      </c>
      <c r="D59" s="200">
        <f t="shared" si="8"/>
        <v>6.6593438103986463E-2</v>
      </c>
      <c r="E59" s="200">
        <f t="shared" si="8"/>
        <v>0.11975365925569247</v>
      </c>
      <c r="F59" s="200">
        <f t="shared" si="8"/>
        <v>5.6309894931879469E-2</v>
      </c>
      <c r="G59" s="200">
        <f t="shared" si="8"/>
        <v>6.209252994676915E-2</v>
      </c>
      <c r="H59" s="200">
        <f t="shared" si="8"/>
        <v>8.8813621441467067E-2</v>
      </c>
      <c r="I59" s="200">
        <f t="shared" si="8"/>
        <v>5.9457751624494959E-2</v>
      </c>
      <c r="J59" s="200">
        <f t="shared" si="8"/>
        <v>7.3111162222294218E-2</v>
      </c>
      <c r="K59" s="200">
        <f t="shared" si="8"/>
        <v>0.10500440506485169</v>
      </c>
      <c r="L59" s="200">
        <f t="shared" si="8"/>
        <v>0.11421093465778155</v>
      </c>
      <c r="M59" s="200">
        <f t="shared" si="8"/>
        <v>8.9790679202051929E-2</v>
      </c>
      <c r="N59" s="200">
        <f t="shared" si="8"/>
        <v>0.1025785564973181</v>
      </c>
      <c r="O59" s="200">
        <f t="shared" si="8"/>
        <v>6.8012971037054448E-2</v>
      </c>
      <c r="P59" s="200">
        <f t="shared" si="8"/>
        <v>6.2795125508919636E-2</v>
      </c>
      <c r="Q59" s="200">
        <f t="shared" si="8"/>
        <v>0.11315170247671488</v>
      </c>
    </row>
    <row r="60" spans="1:17" x14ac:dyDescent="0.25">
      <c r="A60" s="142" t="s">
        <v>318</v>
      </c>
      <c r="B60" s="199">
        <f t="shared" ref="B60:Q60" si="9">IF(B$28=0,0,B$28/B$5)</f>
        <v>0</v>
      </c>
      <c r="C60" s="199">
        <f t="shared" si="9"/>
        <v>1.0910701202464583E-2</v>
      </c>
      <c r="D60" s="199">
        <f t="shared" si="9"/>
        <v>1.300411306653146E-2</v>
      </c>
      <c r="E60" s="199">
        <f t="shared" si="9"/>
        <v>7.1018394834756457E-2</v>
      </c>
      <c r="F60" s="199">
        <f t="shared" si="9"/>
        <v>5.557384376006746E-3</v>
      </c>
      <c r="G60" s="199">
        <f t="shared" si="9"/>
        <v>1.1710792653699471E-2</v>
      </c>
      <c r="H60" s="199">
        <f t="shared" si="9"/>
        <v>3.9203180802709903E-2</v>
      </c>
      <c r="I60" s="199">
        <f t="shared" si="9"/>
        <v>7.5083404862506392E-3</v>
      </c>
      <c r="J60" s="199">
        <f t="shared" si="9"/>
        <v>2.3236067914418002E-2</v>
      </c>
      <c r="K60" s="199">
        <f t="shared" si="9"/>
        <v>5.6222287600489515E-2</v>
      </c>
      <c r="L60" s="199">
        <f t="shared" si="9"/>
        <v>6.560074893501984E-2</v>
      </c>
      <c r="M60" s="199">
        <f t="shared" si="9"/>
        <v>4.1341140450313944E-2</v>
      </c>
      <c r="N60" s="199">
        <f t="shared" si="9"/>
        <v>5.4099646438272433E-2</v>
      </c>
      <c r="O60" s="199">
        <f t="shared" si="9"/>
        <v>1.7968762406870706E-2</v>
      </c>
      <c r="P60" s="199">
        <f t="shared" si="9"/>
        <v>1.2759910478581849E-2</v>
      </c>
      <c r="Q60" s="199">
        <f t="shared" si="9"/>
        <v>6.4685465607026371E-2</v>
      </c>
    </row>
    <row r="61" spans="1:17" x14ac:dyDescent="0.25">
      <c r="A61" s="142" t="s">
        <v>317</v>
      </c>
      <c r="B61" s="199">
        <f t="shared" ref="B61:Q61" si="10">IF(B$34=0,0,B$34/B$5)</f>
        <v>4.493048999787147E-2</v>
      </c>
      <c r="C61" s="199">
        <f t="shared" si="10"/>
        <v>4.4149912741268532E-2</v>
      </c>
      <c r="D61" s="199">
        <f t="shared" si="10"/>
        <v>4.4216303825364747E-2</v>
      </c>
      <c r="E61" s="199">
        <f t="shared" si="10"/>
        <v>4.5669923951116159E-2</v>
      </c>
      <c r="F61" s="199">
        <f t="shared" si="10"/>
        <v>4.4744558339143779E-2</v>
      </c>
      <c r="G61" s="199">
        <f t="shared" si="10"/>
        <v>4.4638530193907726E-2</v>
      </c>
      <c r="H61" s="199">
        <f t="shared" si="10"/>
        <v>4.5167130978031156E-2</v>
      </c>
      <c r="I61" s="199">
        <f t="shared" si="10"/>
        <v>4.3879213451545121E-2</v>
      </c>
      <c r="J61" s="199">
        <f t="shared" si="10"/>
        <v>4.4603536079996189E-2</v>
      </c>
      <c r="K61" s="199">
        <f t="shared" si="10"/>
        <v>4.4968782412034052E-2</v>
      </c>
      <c r="L61" s="199">
        <f t="shared" si="10"/>
        <v>4.5253558692918534E-2</v>
      </c>
      <c r="M61" s="199">
        <f t="shared" si="10"/>
        <v>4.5239329529041368E-2</v>
      </c>
      <c r="N61" s="199">
        <f t="shared" si="10"/>
        <v>4.5223013243976574E-2</v>
      </c>
      <c r="O61" s="199">
        <f t="shared" si="10"/>
        <v>4.4538155805272206E-2</v>
      </c>
      <c r="P61" s="199">
        <f t="shared" si="10"/>
        <v>4.4243805441260081E-2</v>
      </c>
      <c r="Q61" s="199">
        <f t="shared" si="10"/>
        <v>4.5016276523684104E-2</v>
      </c>
    </row>
    <row r="62" spans="1:17" x14ac:dyDescent="0.25">
      <c r="A62" s="142" t="s">
        <v>316</v>
      </c>
      <c r="B62" s="199">
        <f t="shared" ref="B62:Q62" si="11">IF(B$45=0,0,B$45/B$5)</f>
        <v>1.4695800007184668E-2</v>
      </c>
      <c r="C62" s="199">
        <f t="shared" si="11"/>
        <v>9.1774608761150088E-3</v>
      </c>
      <c r="D62" s="199">
        <f t="shared" si="11"/>
        <v>9.3730212120902469E-3</v>
      </c>
      <c r="E62" s="199">
        <f t="shared" si="11"/>
        <v>3.0653404698198303E-3</v>
      </c>
      <c r="F62" s="199">
        <f t="shared" si="11"/>
        <v>6.0079522167289373E-3</v>
      </c>
      <c r="G62" s="199">
        <f t="shared" si="11"/>
        <v>5.7432070991619531E-3</v>
      </c>
      <c r="H62" s="199">
        <f t="shared" si="11"/>
        <v>4.4433096607260168E-3</v>
      </c>
      <c r="I62" s="199">
        <f t="shared" si="11"/>
        <v>8.0701976866992126E-3</v>
      </c>
      <c r="J62" s="199">
        <f t="shared" si="11"/>
        <v>5.2715582278800282E-3</v>
      </c>
      <c r="K62" s="199">
        <f t="shared" si="11"/>
        <v>3.8133350523281177E-3</v>
      </c>
      <c r="L62" s="199">
        <f t="shared" si="11"/>
        <v>3.356627029843171E-3</v>
      </c>
      <c r="M62" s="199">
        <f t="shared" si="11"/>
        <v>3.210209222696631E-3</v>
      </c>
      <c r="N62" s="199">
        <f t="shared" si="11"/>
        <v>3.2558968150690876E-3</v>
      </c>
      <c r="O62" s="199">
        <f t="shared" si="11"/>
        <v>5.5060528249115444E-3</v>
      </c>
      <c r="P62" s="199">
        <f t="shared" si="11"/>
        <v>5.791409589077705E-3</v>
      </c>
      <c r="Q62" s="199">
        <f t="shared" si="11"/>
        <v>3.4499603460044011E-3</v>
      </c>
    </row>
    <row r="63" spans="1:17" x14ac:dyDescent="0.25">
      <c r="A63" s="142" t="s">
        <v>315</v>
      </c>
      <c r="B63" s="199">
        <f t="shared" ref="B63:Q63" si="12">IF(B$46=0,0,B$46/B$5)</f>
        <v>0</v>
      </c>
      <c r="C63" s="199">
        <f t="shared" si="12"/>
        <v>0</v>
      </c>
      <c r="D63" s="199">
        <f t="shared" si="12"/>
        <v>0</v>
      </c>
      <c r="E63" s="199">
        <f t="shared" si="12"/>
        <v>0</v>
      </c>
      <c r="F63" s="199">
        <f t="shared" si="12"/>
        <v>0</v>
      </c>
      <c r="G63" s="199">
        <f t="shared" si="12"/>
        <v>0</v>
      </c>
      <c r="H63" s="199">
        <f t="shared" si="12"/>
        <v>0</v>
      </c>
      <c r="I63" s="199">
        <f t="shared" si="12"/>
        <v>0</v>
      </c>
      <c r="J63" s="199">
        <f t="shared" si="12"/>
        <v>0</v>
      </c>
      <c r="K63" s="199">
        <f t="shared" si="12"/>
        <v>0</v>
      </c>
      <c r="L63" s="199">
        <f t="shared" si="12"/>
        <v>0</v>
      </c>
      <c r="M63" s="199">
        <f t="shared" si="12"/>
        <v>0</v>
      </c>
      <c r="N63" s="199">
        <f t="shared" si="12"/>
        <v>0</v>
      </c>
      <c r="O63" s="199">
        <f t="shared" si="12"/>
        <v>0</v>
      </c>
      <c r="P63" s="199">
        <f t="shared" si="12"/>
        <v>0</v>
      </c>
      <c r="Q63" s="199">
        <f t="shared" si="12"/>
        <v>0</v>
      </c>
    </row>
    <row r="64" spans="1:17" x14ac:dyDescent="0.25">
      <c r="A64" s="72" t="s">
        <v>311</v>
      </c>
      <c r="B64" s="276">
        <f t="shared" ref="B64:Q64" si="13">IF(B$47=0,0,B$47/B$5)</f>
        <v>0.24078651312790733</v>
      </c>
      <c r="C64" s="276">
        <f t="shared" si="13"/>
        <v>0.15037009231529855</v>
      </c>
      <c r="D64" s="276">
        <f t="shared" si="13"/>
        <v>0.15357429292925479</v>
      </c>
      <c r="E64" s="276">
        <f t="shared" si="13"/>
        <v>5.0224733795841685E-2</v>
      </c>
      <c r="F64" s="276">
        <f t="shared" si="13"/>
        <v>9.8438592291538674E-2</v>
      </c>
      <c r="G64" s="276">
        <f t="shared" si="13"/>
        <v>9.4100818662649688E-2</v>
      </c>
      <c r="H64" s="276">
        <f t="shared" si="13"/>
        <v>7.2802367984778085E-2</v>
      </c>
      <c r="I64" s="276">
        <f t="shared" si="13"/>
        <v>0.13222789914691238</v>
      </c>
      <c r="J64" s="276">
        <f t="shared" si="13"/>
        <v>8.6372985738877861E-2</v>
      </c>
      <c r="K64" s="276">
        <f t="shared" si="13"/>
        <v>6.2480412783898313E-2</v>
      </c>
      <c r="L64" s="276">
        <f t="shared" si="13"/>
        <v>5.4997381428141617E-2</v>
      </c>
      <c r="M64" s="276">
        <f t="shared" si="13"/>
        <v>5.2598367204661871E-2</v>
      </c>
      <c r="N64" s="276">
        <f t="shared" si="13"/>
        <v>5.334694544165438E-2</v>
      </c>
      <c r="O64" s="276">
        <f t="shared" si="13"/>
        <v>9.0215113172494837E-2</v>
      </c>
      <c r="P64" s="276">
        <f t="shared" si="13"/>
        <v>9.4890602782277261E-2</v>
      </c>
      <c r="Q64" s="276">
        <f t="shared" si="13"/>
        <v>5.6526621329755694E-2</v>
      </c>
    </row>
    <row r="66" spans="1:17" ht="12.75" x14ac:dyDescent="0.25">
      <c r="A66" s="98" t="s">
        <v>128</v>
      </c>
      <c r="B66" s="197"/>
      <c r="C66" s="197"/>
      <c r="D66" s="197"/>
      <c r="E66" s="197"/>
      <c r="F66" s="197"/>
      <c r="G66" s="197"/>
      <c r="H66" s="197"/>
      <c r="I66" s="197"/>
      <c r="J66" s="197"/>
      <c r="K66" s="197"/>
      <c r="L66" s="197"/>
      <c r="M66" s="197"/>
      <c r="N66" s="197"/>
      <c r="O66" s="197"/>
      <c r="P66" s="197"/>
      <c r="Q66" s="197"/>
    </row>
    <row r="68" spans="1:17" x14ac:dyDescent="0.25">
      <c r="A68" s="78" t="s">
        <v>4</v>
      </c>
      <c r="B68" s="253">
        <f>IF(B$5=0,0,B$5/WWP_fec!B$5)</f>
        <v>0.45037633712317326</v>
      </c>
      <c r="C68" s="253">
        <f>IF(C$5=0,0,C$5/WWP_fec!C$5)</f>
        <v>0.42312976578817763</v>
      </c>
      <c r="D68" s="253">
        <f>IF(D$5=0,0,D$5/WWP_fec!D$5)</f>
        <v>0.42405010129296222</v>
      </c>
      <c r="E68" s="253">
        <f>IF(E$5=0,0,E$5/WWP_fec!E$5)</f>
        <v>0.40083616826320362</v>
      </c>
      <c r="F68" s="253">
        <f>IF(F$5=0,0,F$5/WWP_fec!F$5)</f>
        <v>0.41913463756330793</v>
      </c>
      <c r="G68" s="253">
        <f>IF(G$5=0,0,G$5/WWP_fec!G$5)</f>
        <v>0.41682512030209473</v>
      </c>
      <c r="H68" s="253">
        <f>IF(H$5=0,0,H$5/WWP_fec!H$5)</f>
        <v>0.40924354644114502</v>
      </c>
      <c r="I68" s="253">
        <f>IF(I$5=0,0,I$5/WWP_fec!I$5)</f>
        <v>0.42180158589636207</v>
      </c>
      <c r="J68" s="253">
        <f>IF(J$5=0,0,J$5/WWP_fec!J$5)</f>
        <v>0.42431638428779944</v>
      </c>
      <c r="K68" s="253">
        <f>IF(K$5=0,0,K$5/WWP_fec!K$5)</f>
        <v>0.41364597599078784</v>
      </c>
      <c r="L68" s="253">
        <f>IF(L$5=0,0,L$5/WWP_fec!L$5)</f>
        <v>0.41333587712046543</v>
      </c>
      <c r="M68" s="253">
        <f>IF(M$5=0,0,M$5/WWP_fec!M$5)</f>
        <v>0.41606190030086337</v>
      </c>
      <c r="N68" s="253">
        <f>IF(N$5=0,0,N$5/WWP_fec!N$5)</f>
        <v>0.41029284826990498</v>
      </c>
      <c r="O68" s="253">
        <f>IF(O$5=0,0,O$5/WWP_fec!O$5)</f>
        <v>0.4259619228403444</v>
      </c>
      <c r="P68" s="253">
        <f>IF(P$5=0,0,P$5/WWP_fec!P$5)</f>
        <v>0.42404054336962504</v>
      </c>
      <c r="Q68" s="253">
        <f>IF(Q$5=0,0,Q$5/WWP_fec!Q$5)</f>
        <v>0.41032781096095539</v>
      </c>
    </row>
    <row r="69" spans="1:17" x14ac:dyDescent="0.25">
      <c r="A69" s="132" t="s">
        <v>83</v>
      </c>
      <c r="B69" s="282">
        <f>IF(B$6=0,0,B$6/WWP_fec!B$6)</f>
        <v>0.4770675849254436</v>
      </c>
      <c r="C69" s="282">
        <f>IF(C$6=0,0,C$6/WWP_fec!C$6)</f>
        <v>0.48217624300470247</v>
      </c>
      <c r="D69" s="282">
        <f>IF(D$6=0,0,D$6/WWP_fec!D$6)</f>
        <v>0.48217624300470247</v>
      </c>
      <c r="E69" s="282">
        <f>IF(E$6=0,0,E$6/WWP_fec!E$6)</f>
        <v>0.48932177241550678</v>
      </c>
      <c r="F69" s="282">
        <f>IF(F$6=0,0,F$6/WWP_fec!F$6)</f>
        <v>0.48932177241550684</v>
      </c>
      <c r="G69" s="282">
        <f>IF(G$6=0,0,G$6/WWP_fec!G$6)</f>
        <v>0.48932177241550689</v>
      </c>
      <c r="H69" s="282">
        <f>IF(H$6=0,0,H$6/WWP_fec!H$6)</f>
        <v>0.48932177241550689</v>
      </c>
      <c r="I69" s="282">
        <f>IF(I$6=0,0,I$6/WWP_fec!I$6)</f>
        <v>0.48932177241550684</v>
      </c>
      <c r="J69" s="282">
        <f>IF(J$6=0,0,J$6/WWP_fec!J$6)</f>
        <v>0.50565675820352296</v>
      </c>
      <c r="K69" s="282">
        <f>IF(K$6=0,0,K$6/WWP_fec!K$6)</f>
        <v>0.50565675820352296</v>
      </c>
      <c r="L69" s="282">
        <f>IF(L$6=0,0,L$6/WWP_fec!L$6)</f>
        <v>0.50565675820352296</v>
      </c>
      <c r="M69" s="282">
        <f>IF(M$6=0,0,M$6/WWP_fec!M$6)</f>
        <v>0.50565675820352296</v>
      </c>
      <c r="N69" s="282">
        <f>IF(N$6=0,0,N$6/WWP_fec!N$6)</f>
        <v>0.50565675820352296</v>
      </c>
      <c r="O69" s="282">
        <f>IF(O$6=0,0,O$6/WWP_fec!O$6)</f>
        <v>0.50565675820352307</v>
      </c>
      <c r="P69" s="282">
        <f>IF(P$6=0,0,P$6/WWP_fec!P$6)</f>
        <v>0.50565675820352307</v>
      </c>
      <c r="Q69" s="282">
        <f>IF(Q$6=0,0,Q$6/WWP_fec!Q$6)</f>
        <v>0.50565675820352307</v>
      </c>
    </row>
    <row r="70" spans="1:17" x14ac:dyDescent="0.25">
      <c r="A70" s="76" t="s">
        <v>82</v>
      </c>
      <c r="B70" s="281">
        <f>IF(B$7=0,0,B$7/WWP_fec!B$7)</f>
        <v>0.11919701340585932</v>
      </c>
      <c r="C70" s="281">
        <f>IF(C$7=0,0,C$7/WWP_fec!C$7)</f>
        <v>0.12047342958838936</v>
      </c>
      <c r="D70" s="281">
        <f>IF(D$7=0,0,D$7/WWP_fec!D$7)</f>
        <v>0.12047342958838936</v>
      </c>
      <c r="E70" s="281">
        <f>IF(E$7=0,0,E$7/WWP_fec!E$7)</f>
        <v>0.12225876523450065</v>
      </c>
      <c r="F70" s="281">
        <f>IF(F$7=0,0,F$7/WWP_fec!F$7)</f>
        <v>0.12225876523450067</v>
      </c>
      <c r="G70" s="281">
        <f>IF(G$7=0,0,G$7/WWP_fec!G$7)</f>
        <v>0.12225876523450066</v>
      </c>
      <c r="H70" s="281">
        <f>IF(H$7=0,0,H$7/WWP_fec!H$7)</f>
        <v>0.12225876523450065</v>
      </c>
      <c r="I70" s="281">
        <f>IF(I$7=0,0,I$7/WWP_fec!I$7)</f>
        <v>0.12225876523450066</v>
      </c>
      <c r="J70" s="281">
        <f>IF(J$7=0,0,J$7/WWP_fec!J$7)</f>
        <v>0.12634011886548141</v>
      </c>
      <c r="K70" s="281">
        <f>IF(K$7=0,0,K$7/WWP_fec!K$7)</f>
        <v>0.12634011886548141</v>
      </c>
      <c r="L70" s="281">
        <f>IF(L$7=0,0,L$7/WWP_fec!L$7)</f>
        <v>0.12634011886548141</v>
      </c>
      <c r="M70" s="281">
        <f>IF(M$7=0,0,M$7/WWP_fec!M$7)</f>
        <v>0.12634011886548141</v>
      </c>
      <c r="N70" s="281">
        <f>IF(N$7=0,0,N$7/WWP_fec!N$7)</f>
        <v>0.12634011886548141</v>
      </c>
      <c r="O70" s="281">
        <f>IF(O$7=0,0,O$7/WWP_fec!O$7)</f>
        <v>0.12634011886548141</v>
      </c>
      <c r="P70" s="281">
        <f>IF(P$7=0,0,P$7/WWP_fec!P$7)</f>
        <v>0.12634011886548141</v>
      </c>
      <c r="Q70" s="281">
        <f>IF(Q$7=0,0,Q$7/WWP_fec!Q$7)</f>
        <v>0.12634011886548141</v>
      </c>
    </row>
    <row r="71" spans="1:17" x14ac:dyDescent="0.25">
      <c r="A71" s="76" t="s">
        <v>81</v>
      </c>
      <c r="B71" s="281">
        <f>IF(B$8=0,0,B$8/WWP_fec!B$8)</f>
        <v>0.65062970170259582</v>
      </c>
      <c r="C71" s="281">
        <f>IF(C$8=0,0,C$8/WWP_fec!C$8)</f>
        <v>0.65759694237716038</v>
      </c>
      <c r="D71" s="281">
        <f>IF(D$8=0,0,D$8/WWP_fec!D$8)</f>
        <v>0.65759694237716038</v>
      </c>
      <c r="E71" s="281">
        <f>IF(E$8=0,0,E$8/WWP_fec!E$8)</f>
        <v>0.66734208922000315</v>
      </c>
      <c r="F71" s="281">
        <f>IF(F$8=0,0,F$8/WWP_fec!F$8)</f>
        <v>0.66734208922000304</v>
      </c>
      <c r="G71" s="281">
        <f>IF(G$8=0,0,G$8/WWP_fec!G$8)</f>
        <v>0.66734208922000315</v>
      </c>
      <c r="H71" s="281">
        <f>IF(H$8=0,0,H$8/WWP_fec!H$8)</f>
        <v>0.66734208922000315</v>
      </c>
      <c r="I71" s="281">
        <f>IF(I$8=0,0,I$8/WWP_fec!I$8)</f>
        <v>0.66734208922000293</v>
      </c>
      <c r="J71" s="281">
        <f>IF(J$8=0,0,J$8/WWP_fec!J$8)</f>
        <v>0.68961991162169489</v>
      </c>
      <c r="K71" s="281">
        <f>IF(K$8=0,0,K$8/WWP_fec!K$8)</f>
        <v>0.68961991162169489</v>
      </c>
      <c r="L71" s="281">
        <f>IF(L$8=0,0,L$8/WWP_fec!L$8)</f>
        <v>0.68961991162169489</v>
      </c>
      <c r="M71" s="281">
        <f>IF(M$8=0,0,M$8/WWP_fec!M$8)</f>
        <v>0.68961991162169489</v>
      </c>
      <c r="N71" s="281">
        <f>IF(N$8=0,0,N$8/WWP_fec!N$8)</f>
        <v>0.68961991162169489</v>
      </c>
      <c r="O71" s="281">
        <f>IF(O$8=0,0,O$8/WWP_fec!O$8)</f>
        <v>0.68961991162169489</v>
      </c>
      <c r="P71" s="281">
        <f>IF(P$8=0,0,P$8/WWP_fec!P$8)</f>
        <v>0.68961991162169511</v>
      </c>
      <c r="Q71" s="281">
        <f>IF(Q$8=0,0,Q$8/WWP_fec!Q$8)</f>
        <v>0.68961991162169489</v>
      </c>
    </row>
    <row r="72" spans="1:17" x14ac:dyDescent="0.25">
      <c r="A72" s="76" t="s">
        <v>80</v>
      </c>
      <c r="B72" s="281">
        <f>IF(B$9=0,0,B$9/WWP_fec!B$9)</f>
        <v>0.46260901716665026</v>
      </c>
      <c r="C72" s="281">
        <f>IF(C$9=0,0,C$9/WWP_fec!C$9)</f>
        <v>0.46756284628387218</v>
      </c>
      <c r="D72" s="281">
        <f>IF(D$9=0,0,D$9/WWP_fec!D$9)</f>
        <v>0.46756284628387212</v>
      </c>
      <c r="E72" s="281">
        <f>IF(E$9=0,0,E$9/WWP_fec!E$9)</f>
        <v>0.47449181492965475</v>
      </c>
      <c r="F72" s="281">
        <f>IF(F$9=0,0,F$9/WWP_fec!F$9)</f>
        <v>0.47449181492965481</v>
      </c>
      <c r="G72" s="281">
        <f>IF(G$9=0,0,G$9/WWP_fec!G$9)</f>
        <v>0.47449181492965475</v>
      </c>
      <c r="H72" s="281">
        <f>IF(H$9=0,0,H$9/WWP_fec!H$9)</f>
        <v>0.4744918149296547</v>
      </c>
      <c r="I72" s="281">
        <f>IF(I$9=0,0,I$9/WWP_fec!I$9)</f>
        <v>0.47449181492965486</v>
      </c>
      <c r="J72" s="281">
        <f>IF(J$9=0,0,J$9/WWP_fec!J$9)</f>
        <v>0.4903317335483266</v>
      </c>
      <c r="K72" s="281">
        <f>IF(K$9=0,0,K$9/WWP_fec!K$9)</f>
        <v>0.4903317335483266</v>
      </c>
      <c r="L72" s="281">
        <f>IF(L$9=0,0,L$9/WWP_fec!L$9)</f>
        <v>0.4903317335483266</v>
      </c>
      <c r="M72" s="281">
        <f>IF(M$9=0,0,M$9/WWP_fec!M$9)</f>
        <v>0.4903317335483266</v>
      </c>
      <c r="N72" s="281">
        <f>IF(N$9=0,0,N$9/WWP_fec!N$9)</f>
        <v>0.4903317335483266</v>
      </c>
      <c r="O72" s="281">
        <f>IF(O$9=0,0,O$9/WWP_fec!O$9)</f>
        <v>0.4903317335483266</v>
      </c>
      <c r="P72" s="281">
        <f>IF(P$9=0,0,P$9/WWP_fec!P$9)</f>
        <v>0.49033173354832654</v>
      </c>
      <c r="Q72" s="281">
        <f>IF(Q$9=0,0,Q$9/WWP_fec!Q$9)</f>
        <v>0.4903317335483266</v>
      </c>
    </row>
    <row r="73" spans="1:17" x14ac:dyDescent="0.25">
      <c r="A73" s="129" t="s">
        <v>79</v>
      </c>
      <c r="B73" s="280">
        <f>IF(B$10=0,0,B$10/WWP_fec!B$10)</f>
        <v>0.75903953060091767</v>
      </c>
      <c r="C73" s="280">
        <f>IF(C$10=0,0,C$10/WWP_fec!C$10)</f>
        <v>0.74073429098622001</v>
      </c>
      <c r="D73" s="280">
        <f>IF(D$10=0,0,D$10/WWP_fec!D$10)</f>
        <v>0.73658346698061838</v>
      </c>
      <c r="E73" s="280">
        <f>IF(E$10=0,0,E$10/WWP_fec!E$10)</f>
        <v>0.74749914128680983</v>
      </c>
      <c r="F73" s="280">
        <f>IF(F$10=0,0,F$10/WWP_fec!F$10)</f>
        <v>0.74749914128680983</v>
      </c>
      <c r="G73" s="280">
        <f>IF(G$10=0,0,G$10/WWP_fec!G$10)</f>
        <v>0.79419929937530354</v>
      </c>
      <c r="H73" s="280">
        <f>IF(H$10=0,0,H$10/WWP_fec!H$10)</f>
        <v>0.79419929937530342</v>
      </c>
      <c r="I73" s="280">
        <f>IF(I$10=0,0,I$10/WWP_fec!I$10)</f>
        <v>0.79419929937530342</v>
      </c>
      <c r="J73" s="280">
        <f>IF(J$10=0,0,J$10/WWP_fec!J$10)</f>
        <v>0.82071198489122965</v>
      </c>
      <c r="K73" s="280">
        <f>IF(K$10=0,0,K$10/WWP_fec!K$10)</f>
        <v>0.82071198489122976</v>
      </c>
      <c r="L73" s="280">
        <f>IF(L$10=0,0,L$10/WWP_fec!L$10)</f>
        <v>0.82071198489122965</v>
      </c>
      <c r="M73" s="280">
        <f>IF(M$10=0,0,M$10/WWP_fec!M$10)</f>
        <v>0.82071198489122965</v>
      </c>
      <c r="N73" s="280">
        <f>IF(N$10=0,0,N$10/WWP_fec!N$10)</f>
        <v>0.77245283952344956</v>
      </c>
      <c r="O73" s="280">
        <f>IF(O$10=0,0,O$10/WWP_fec!O$10)</f>
        <v>0.82071198489122954</v>
      </c>
      <c r="P73" s="280">
        <f>IF(P$10=0,0,P$10/WWP_fec!P$10)</f>
        <v>0.82071198489122954</v>
      </c>
      <c r="Q73" s="280">
        <f>IF(Q$10=0,0,Q$10/WWP_fec!Q$10)</f>
        <v>0.82071198489122965</v>
      </c>
    </row>
    <row r="74" spans="1:17" x14ac:dyDescent="0.25">
      <c r="A74" s="127" t="s">
        <v>314</v>
      </c>
      <c r="B74" s="305">
        <f>IF(B$15=0,0,B$15/WWP_fec!B$15)</f>
        <v>0.42816043508186602</v>
      </c>
      <c r="C74" s="305">
        <f>IF(C$15=0,0,C$15/WWP_fec!C$15)</f>
        <v>0.39526944216129195</v>
      </c>
      <c r="D74" s="305">
        <f>IF(D$15=0,0,D$15/WWP_fec!D$15)</f>
        <v>0.39672486471226531</v>
      </c>
      <c r="E74" s="305">
        <f>IF(E$15=0,0,E$15/WWP_fec!E$15)</f>
        <v>0.38733523359868738</v>
      </c>
      <c r="F74" s="305">
        <f>IF(F$15=0,0,F$15/WWP_fec!F$15)</f>
        <v>0.39681089882717863</v>
      </c>
      <c r="G74" s="305">
        <f>IF(G$15=0,0,G$15/WWP_fec!G$15)</f>
        <v>0.39368927526275921</v>
      </c>
      <c r="H74" s="305">
        <f>IF(H$15=0,0,H$15/WWP_fec!H$15)</f>
        <v>0.39110571148991963</v>
      </c>
      <c r="I74" s="305">
        <f>IF(I$15=0,0,I$15/WWP_fec!I$15)</f>
        <v>0.39161277981320647</v>
      </c>
      <c r="J74" s="305">
        <f>IF(J$15=0,0,J$15/WWP_fec!J$15)</f>
        <v>0.40045056007373464</v>
      </c>
      <c r="K74" s="305">
        <f>IF(K$15=0,0,K$15/WWP_fec!K$15)</f>
        <v>0.39357703177823783</v>
      </c>
      <c r="L74" s="305">
        <f>IF(L$15=0,0,L$15/WWP_fec!L$15)</f>
        <v>0.39577253644258231</v>
      </c>
      <c r="M74" s="305">
        <f>IF(M$15=0,0,M$15/WWP_fec!M$15)</f>
        <v>0.39825746203611673</v>
      </c>
      <c r="N74" s="305">
        <f>IF(N$15=0,0,N$15/WWP_fec!N$15)</f>
        <v>0.39259363744292836</v>
      </c>
      <c r="O74" s="305">
        <f>IF(O$15=0,0,O$15/WWP_fec!O$15)</f>
        <v>0.40141428422687409</v>
      </c>
      <c r="P74" s="305">
        <f>IF(P$15=0,0,P$15/WWP_fec!P$15)</f>
        <v>0.39696267169297439</v>
      </c>
      <c r="Q74" s="305">
        <f>IF(Q$15=0,0,Q$15/WWP_fec!Q$15)</f>
        <v>0.39083219963513066</v>
      </c>
    </row>
    <row r="75" spans="1:17" x14ac:dyDescent="0.25">
      <c r="A75" s="127" t="s">
        <v>313</v>
      </c>
      <c r="B75" s="305">
        <f>IF(B$26=0,0,B$26/WWP_fec!B$26)</f>
        <v>0.44198908603386683</v>
      </c>
      <c r="C75" s="305">
        <f>IF(C$26=0,0,C$26/WWP_fec!C$26)</f>
        <v>0.4467221074896508</v>
      </c>
      <c r="D75" s="305">
        <f>IF(D$26=0,0,D$26/WWP_fec!D$26)</f>
        <v>0.4467221074896508</v>
      </c>
      <c r="E75" s="305">
        <f>IF(E$26=0,0,E$26/WWP_fec!E$26)</f>
        <v>0.45334223032613141</v>
      </c>
      <c r="F75" s="305">
        <f>IF(F$26=0,0,F$26/WWP_fec!F$26)</f>
        <v>0.45334223032613141</v>
      </c>
      <c r="G75" s="305">
        <f>IF(G$26=0,0,G$26/WWP_fec!G$26)</f>
        <v>0.45334223032613141</v>
      </c>
      <c r="H75" s="305">
        <f>IF(H$26=0,0,H$26/WWP_fec!H$26)</f>
        <v>0.45334223032613136</v>
      </c>
      <c r="I75" s="305">
        <f>IF(I$26=0,0,I$26/WWP_fec!I$26)</f>
        <v>0.45334223032613136</v>
      </c>
      <c r="J75" s="305">
        <f>IF(J$26=0,0,J$26/WWP_fec!J$26)</f>
        <v>0.46847611421796986</v>
      </c>
      <c r="K75" s="305">
        <f>IF(K$26=0,0,K$26/WWP_fec!K$26)</f>
        <v>0.46847611421796975</v>
      </c>
      <c r="L75" s="305">
        <f>IF(L$26=0,0,L$26/WWP_fec!L$26)</f>
        <v>0.46847611421796975</v>
      </c>
      <c r="M75" s="305">
        <f>IF(M$26=0,0,M$26/WWP_fec!M$26)</f>
        <v>0.46847611421796975</v>
      </c>
      <c r="N75" s="305">
        <f>IF(N$26=0,0,N$26/WWP_fec!N$26)</f>
        <v>0.46847611421796986</v>
      </c>
      <c r="O75" s="305">
        <f>IF(O$26=0,0,O$26/WWP_fec!O$26)</f>
        <v>0.46847611421796981</v>
      </c>
      <c r="P75" s="305">
        <f>IF(P$26=0,0,P$26/WWP_fec!P$26)</f>
        <v>0.46847611421796981</v>
      </c>
      <c r="Q75" s="305">
        <f>IF(Q$26=0,0,Q$26/WWP_fec!Q$26)</f>
        <v>0.46847611421796975</v>
      </c>
    </row>
    <row r="76" spans="1:17" x14ac:dyDescent="0.25">
      <c r="A76" s="127" t="s">
        <v>312</v>
      </c>
      <c r="B76" s="305">
        <f>IF(B$27=0,0,B$27/WWP_fec!B$27)</f>
        <v>0.30268967126648694</v>
      </c>
      <c r="C76" s="305">
        <f>IF(C$27=0,0,C$27/WWP_fec!C$27)</f>
        <v>0.28298971982434179</v>
      </c>
      <c r="D76" s="305">
        <f>IF(D$27=0,0,D$27/WWP_fec!D$27)</f>
        <v>0.28429446755282323</v>
      </c>
      <c r="E76" s="305">
        <f>IF(E$27=0,0,E$27/WWP_fec!E$27)</f>
        <v>0.29896905898796561</v>
      </c>
      <c r="F76" s="305">
        <f>IF(F$27=0,0,F$27/WWP_fec!F$27)</f>
        <v>0.27483593512838683</v>
      </c>
      <c r="G76" s="305">
        <f>IF(G$27=0,0,G$27/WWP_fec!G$27)</f>
        <v>0.27808973467713377</v>
      </c>
      <c r="H76" s="305">
        <f>IF(H$27=0,0,H$27/WWP_fec!H$27)</f>
        <v>0.28754435804060868</v>
      </c>
      <c r="I76" s="305">
        <f>IF(I$27=0,0,I$27/WWP_fec!I$27)</f>
        <v>0.27769179545442324</v>
      </c>
      <c r="J76" s="305">
        <f>IF(J$27=0,0,J$27/WWP_fec!J$27)</f>
        <v>0.29168854507477754</v>
      </c>
      <c r="K76" s="305">
        <f>IF(K$27=0,0,K$27/WWP_fec!K$27)</f>
        <v>0.30307359577868659</v>
      </c>
      <c r="L76" s="305">
        <f>IF(L$27=0,0,L$27/WWP_fec!L$27)</f>
        <v>0.30662083580929711</v>
      </c>
      <c r="M76" s="305">
        <f>IF(M$27=0,0,M$27/WWP_fec!M$27)</f>
        <v>0.29790429975167332</v>
      </c>
      <c r="N76" s="305">
        <f>IF(N$27=0,0,N$27/WWP_fec!N$27)</f>
        <v>0.29953768066097763</v>
      </c>
      <c r="O76" s="305">
        <f>IF(O$27=0,0,O$27/WWP_fec!O$27)</f>
        <v>0.28893056814846807</v>
      </c>
      <c r="P76" s="305">
        <f>IF(P$27=0,0,P$27/WWP_fec!P$27)</f>
        <v>0.28303055311601683</v>
      </c>
      <c r="Q76" s="305">
        <f>IF(Q$27=0,0,Q$27/WWP_fec!Q$27)</f>
        <v>0.30469436395975741</v>
      </c>
    </row>
    <row r="77" spans="1:17" x14ac:dyDescent="0.25">
      <c r="A77" s="72" t="s">
        <v>311</v>
      </c>
      <c r="B77" s="304">
        <f>IF(B$47=0,0,B$47/WWP_fec!B$47)</f>
        <v>0.51565393370617785</v>
      </c>
      <c r="C77" s="304">
        <f>IF(C$47=0,0,C$47/WWP_fec!C$47)</f>
        <v>0.52117579207125919</v>
      </c>
      <c r="D77" s="304">
        <f>IF(D$47=0,0,D$47/WWP_fec!D$47)</f>
        <v>0.52117579207125919</v>
      </c>
      <c r="E77" s="304">
        <f>IF(E$47=0,0,E$47/WWP_fec!E$47)</f>
        <v>0.52889926871381987</v>
      </c>
      <c r="F77" s="304">
        <f>IF(F$47=0,0,F$47/WWP_fec!F$47)</f>
        <v>0.52889926871381987</v>
      </c>
      <c r="G77" s="304">
        <f>IF(G$47=0,0,G$47/WWP_fec!G$47)</f>
        <v>0.52889926871381987</v>
      </c>
      <c r="H77" s="304">
        <f>IF(H$47=0,0,H$47/WWP_fec!H$47)</f>
        <v>0.52889926871381987</v>
      </c>
      <c r="I77" s="304">
        <f>IF(I$47=0,0,I$47/WWP_fec!I$47)</f>
        <v>0.52889926871381998</v>
      </c>
      <c r="J77" s="304">
        <f>IF(J$47=0,0,J$47/WWP_fec!J$47)</f>
        <v>0.54655546658763132</v>
      </c>
      <c r="K77" s="304">
        <f>IF(K$47=0,0,K$47/WWP_fec!K$47)</f>
        <v>0.54655546658763143</v>
      </c>
      <c r="L77" s="304">
        <f>IF(L$47=0,0,L$47/WWP_fec!L$47)</f>
        <v>0.54655546658763143</v>
      </c>
      <c r="M77" s="304">
        <f>IF(M$47=0,0,M$47/WWP_fec!M$47)</f>
        <v>0.54655546658763143</v>
      </c>
      <c r="N77" s="304">
        <f>IF(N$47=0,0,N$47/WWP_fec!N$47)</f>
        <v>0.54655546658763143</v>
      </c>
      <c r="O77" s="304">
        <f>IF(O$47=0,0,O$47/WWP_fec!O$47)</f>
        <v>0.54655546658763143</v>
      </c>
      <c r="P77" s="304">
        <f>IF(P$47=0,0,P$47/WWP_fec!P$47)</f>
        <v>0.54655546658763143</v>
      </c>
      <c r="Q77" s="304">
        <f>IF(Q$47=0,0,Q$47/WWP_fec!Q$47)</f>
        <v>0.54655546658763143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8">
    <tabColor theme="6" tint="0.59999389629810485"/>
    <pageSetUpPr fitToPage="1"/>
  </sheetPr>
  <dimension ref="A1:Q77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17" width="9.7109375" style="14" customWidth="1"/>
    <col min="18" max="16384" width="9.140625" style="13"/>
  </cols>
  <sheetData>
    <row r="1" spans="1:17" ht="12.75" x14ac:dyDescent="0.25">
      <c r="A1" s="12" t="s">
        <v>394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3" spans="1:17" ht="12.75" x14ac:dyDescent="0.25">
      <c r="A3" s="80" t="s">
        <v>135</v>
      </c>
      <c r="B3" s="197"/>
      <c r="C3" s="197"/>
      <c r="D3" s="197"/>
      <c r="E3" s="197"/>
      <c r="F3" s="197"/>
      <c r="G3" s="197"/>
      <c r="H3" s="197"/>
      <c r="I3" s="197"/>
      <c r="J3" s="197"/>
      <c r="K3" s="197"/>
      <c r="L3" s="197"/>
      <c r="M3" s="197"/>
      <c r="N3" s="197"/>
      <c r="O3" s="197"/>
      <c r="P3" s="197"/>
      <c r="Q3" s="197"/>
    </row>
    <row r="5" spans="1:17" ht="12.75" x14ac:dyDescent="0.25">
      <c r="A5" s="97" t="s">
        <v>4</v>
      </c>
      <c r="B5" s="96">
        <v>31.345045963232312</v>
      </c>
      <c r="C5" s="96">
        <v>22.649353270812</v>
      </c>
      <c r="D5" s="96">
        <v>28.903926161088005</v>
      </c>
      <c r="E5" s="96">
        <v>32.999945702616003</v>
      </c>
      <c r="F5" s="96">
        <v>33.893789612075999</v>
      </c>
      <c r="G5" s="96">
        <v>24.010569680573695</v>
      </c>
      <c r="H5" s="96">
        <v>41.206842817776014</v>
      </c>
      <c r="I5" s="96">
        <v>21.372130156212009</v>
      </c>
      <c r="J5" s="96">
        <v>24.189673934448003</v>
      </c>
      <c r="K5" s="96">
        <v>14.324876702136002</v>
      </c>
      <c r="L5" s="96">
        <v>13.469236082168738</v>
      </c>
      <c r="M5" s="96">
        <v>10.382530265042639</v>
      </c>
      <c r="N5" s="96">
        <v>13.379435204865461</v>
      </c>
      <c r="O5" s="96">
        <v>10.322464191571438</v>
      </c>
      <c r="P5" s="96">
        <v>11.219994770422538</v>
      </c>
      <c r="Q5" s="96">
        <v>11.719169959406338</v>
      </c>
    </row>
    <row r="6" spans="1:17" x14ac:dyDescent="0.25">
      <c r="A6" s="132" t="s">
        <v>83</v>
      </c>
      <c r="B6" s="160">
        <v>0</v>
      </c>
      <c r="C6" s="160">
        <v>0</v>
      </c>
      <c r="D6" s="160">
        <v>0</v>
      </c>
      <c r="E6" s="160">
        <v>0</v>
      </c>
      <c r="F6" s="160">
        <v>0</v>
      </c>
      <c r="G6" s="160">
        <v>0</v>
      </c>
      <c r="H6" s="160">
        <v>0</v>
      </c>
      <c r="I6" s="160">
        <v>0</v>
      </c>
      <c r="J6" s="160">
        <v>0</v>
      </c>
      <c r="K6" s="160">
        <v>0</v>
      </c>
      <c r="L6" s="160">
        <v>0</v>
      </c>
      <c r="M6" s="160">
        <v>0</v>
      </c>
      <c r="N6" s="160">
        <v>0</v>
      </c>
      <c r="O6" s="160">
        <v>0</v>
      </c>
      <c r="P6" s="160">
        <v>0</v>
      </c>
      <c r="Q6" s="160">
        <v>0</v>
      </c>
    </row>
    <row r="7" spans="1:17" x14ac:dyDescent="0.25">
      <c r="A7" s="76" t="s">
        <v>82</v>
      </c>
      <c r="B7" s="159">
        <v>0</v>
      </c>
      <c r="C7" s="159">
        <v>0</v>
      </c>
      <c r="D7" s="159">
        <v>0</v>
      </c>
      <c r="E7" s="159">
        <v>0</v>
      </c>
      <c r="F7" s="159">
        <v>0</v>
      </c>
      <c r="G7" s="159">
        <v>0</v>
      </c>
      <c r="H7" s="159">
        <v>0</v>
      </c>
      <c r="I7" s="159">
        <v>0</v>
      </c>
      <c r="J7" s="159">
        <v>0</v>
      </c>
      <c r="K7" s="159">
        <v>0</v>
      </c>
      <c r="L7" s="159">
        <v>0</v>
      </c>
      <c r="M7" s="159">
        <v>0</v>
      </c>
      <c r="N7" s="159">
        <v>0</v>
      </c>
      <c r="O7" s="159">
        <v>0</v>
      </c>
      <c r="P7" s="159">
        <v>0</v>
      </c>
      <c r="Q7" s="159">
        <v>0</v>
      </c>
    </row>
    <row r="8" spans="1:17" x14ac:dyDescent="0.25">
      <c r="A8" s="76" t="s">
        <v>81</v>
      </c>
      <c r="B8" s="159">
        <v>0</v>
      </c>
      <c r="C8" s="159">
        <v>0</v>
      </c>
      <c r="D8" s="159">
        <v>0</v>
      </c>
      <c r="E8" s="159">
        <v>0</v>
      </c>
      <c r="F8" s="159">
        <v>0</v>
      </c>
      <c r="G8" s="159">
        <v>0</v>
      </c>
      <c r="H8" s="159">
        <v>0</v>
      </c>
      <c r="I8" s="159">
        <v>0</v>
      </c>
      <c r="J8" s="159">
        <v>0</v>
      </c>
      <c r="K8" s="159">
        <v>0</v>
      </c>
      <c r="L8" s="159">
        <v>0</v>
      </c>
      <c r="M8" s="159">
        <v>0</v>
      </c>
      <c r="N8" s="159">
        <v>0</v>
      </c>
      <c r="O8" s="159">
        <v>0</v>
      </c>
      <c r="P8" s="159">
        <v>0</v>
      </c>
      <c r="Q8" s="159">
        <v>0</v>
      </c>
    </row>
    <row r="9" spans="1:17" x14ac:dyDescent="0.25">
      <c r="A9" s="76" t="s">
        <v>80</v>
      </c>
      <c r="B9" s="159">
        <v>0</v>
      </c>
      <c r="C9" s="159">
        <v>0</v>
      </c>
      <c r="D9" s="159">
        <v>0</v>
      </c>
      <c r="E9" s="159">
        <v>0</v>
      </c>
      <c r="F9" s="159">
        <v>0</v>
      </c>
      <c r="G9" s="159">
        <v>0</v>
      </c>
      <c r="H9" s="159">
        <v>0</v>
      </c>
      <c r="I9" s="159">
        <v>0</v>
      </c>
      <c r="J9" s="159">
        <v>0</v>
      </c>
      <c r="K9" s="159">
        <v>0</v>
      </c>
      <c r="L9" s="159">
        <v>0</v>
      </c>
      <c r="M9" s="159">
        <v>0</v>
      </c>
      <c r="N9" s="159">
        <v>0</v>
      </c>
      <c r="O9" s="159">
        <v>0</v>
      </c>
      <c r="P9" s="159">
        <v>0</v>
      </c>
      <c r="Q9" s="159">
        <v>0</v>
      </c>
    </row>
    <row r="10" spans="1:17" x14ac:dyDescent="0.25">
      <c r="A10" s="129" t="s">
        <v>79</v>
      </c>
      <c r="B10" s="158">
        <v>0.53732288876953027</v>
      </c>
      <c r="C10" s="158">
        <v>1.0349511400152154</v>
      </c>
      <c r="D10" s="158">
        <v>0.98823921399151482</v>
      </c>
      <c r="E10" s="158">
        <v>1.5381492735194562</v>
      </c>
      <c r="F10" s="158">
        <v>1.3209875016591579</v>
      </c>
      <c r="G10" s="158">
        <v>0.65336079875734399</v>
      </c>
      <c r="H10" s="158">
        <v>0.71270320499149242</v>
      </c>
      <c r="I10" s="158">
        <v>0.71563256694745836</v>
      </c>
      <c r="J10" s="158">
        <v>0.9219391462222386</v>
      </c>
      <c r="K10" s="158">
        <v>0.9254878126374807</v>
      </c>
      <c r="L10" s="158">
        <v>0.81913939723048368</v>
      </c>
      <c r="M10" s="158">
        <v>0.84547729826470008</v>
      </c>
      <c r="N10" s="158">
        <v>1.5303260103253802</v>
      </c>
      <c r="O10" s="158">
        <v>0.53775942762839457</v>
      </c>
      <c r="P10" s="158">
        <v>0.56949977139324093</v>
      </c>
      <c r="Q10" s="158">
        <v>0.74930285242488459</v>
      </c>
    </row>
    <row r="11" spans="1:17" x14ac:dyDescent="0.25">
      <c r="A11" s="92" t="s">
        <v>125</v>
      </c>
      <c r="B11" s="91">
        <v>0.34825764528646058</v>
      </c>
      <c r="C11" s="91">
        <v>0.46034325462565107</v>
      </c>
      <c r="D11" s="91">
        <v>0.46273949925289887</v>
      </c>
      <c r="E11" s="91">
        <v>0.72023292997024768</v>
      </c>
      <c r="F11" s="91">
        <v>0.6185477021986957</v>
      </c>
      <c r="G11" s="91">
        <v>0</v>
      </c>
      <c r="H11" s="91">
        <v>0</v>
      </c>
      <c r="I11" s="91">
        <v>0</v>
      </c>
      <c r="J11" s="91">
        <v>0</v>
      </c>
      <c r="K11" s="91">
        <v>0</v>
      </c>
      <c r="L11" s="91">
        <v>0</v>
      </c>
      <c r="M11" s="91">
        <v>0</v>
      </c>
      <c r="N11" s="91">
        <v>0.71656971478742915</v>
      </c>
      <c r="O11" s="91">
        <v>0</v>
      </c>
      <c r="P11" s="91">
        <v>0</v>
      </c>
      <c r="Q11" s="91">
        <v>0</v>
      </c>
    </row>
    <row r="12" spans="1:17" x14ac:dyDescent="0.25">
      <c r="A12" s="92" t="s">
        <v>26</v>
      </c>
      <c r="B12" s="91">
        <v>0.18906524348306974</v>
      </c>
      <c r="C12" s="91">
        <v>0.57460788538956431</v>
      </c>
      <c r="D12" s="91">
        <v>0.5254997147386159</v>
      </c>
      <c r="E12" s="91">
        <v>0.81791634354920839</v>
      </c>
      <c r="F12" s="91">
        <v>0.70243979946046209</v>
      </c>
      <c r="G12" s="91">
        <v>0.65336079875734399</v>
      </c>
      <c r="H12" s="91">
        <v>0.71270320499149242</v>
      </c>
      <c r="I12" s="91">
        <v>0.71563256694745836</v>
      </c>
      <c r="J12" s="91">
        <v>0.9219391462222386</v>
      </c>
      <c r="K12" s="91">
        <v>0.9254878126374807</v>
      </c>
      <c r="L12" s="91">
        <v>0.81913939723048368</v>
      </c>
      <c r="M12" s="91">
        <v>0.84547729826470008</v>
      </c>
      <c r="N12" s="91">
        <v>0.81375629553795092</v>
      </c>
      <c r="O12" s="91">
        <v>0.53775942762839457</v>
      </c>
      <c r="P12" s="91">
        <v>0.56949977139324093</v>
      </c>
      <c r="Q12" s="91">
        <v>0.74930285242488459</v>
      </c>
    </row>
    <row r="13" spans="1:17" x14ac:dyDescent="0.25">
      <c r="A13" s="92" t="s">
        <v>126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2" t="s">
        <v>21</v>
      </c>
      <c r="B14" s="157">
        <v>0</v>
      </c>
      <c r="C14" s="157">
        <v>0</v>
      </c>
      <c r="D14" s="157">
        <v>0</v>
      </c>
      <c r="E14" s="157">
        <v>0</v>
      </c>
      <c r="F14" s="157">
        <v>0</v>
      </c>
      <c r="G14" s="157">
        <v>0</v>
      </c>
      <c r="H14" s="157">
        <v>0</v>
      </c>
      <c r="I14" s="157">
        <v>0</v>
      </c>
      <c r="J14" s="157">
        <v>0</v>
      </c>
      <c r="K14" s="157">
        <v>0</v>
      </c>
      <c r="L14" s="157">
        <v>0</v>
      </c>
      <c r="M14" s="157">
        <v>0</v>
      </c>
      <c r="N14" s="157">
        <v>0</v>
      </c>
      <c r="O14" s="157">
        <v>0</v>
      </c>
      <c r="P14" s="157">
        <v>0</v>
      </c>
      <c r="Q14" s="157">
        <v>0</v>
      </c>
    </row>
    <row r="15" spans="1:17" x14ac:dyDescent="0.25">
      <c r="A15" s="156" t="s">
        <v>314</v>
      </c>
      <c r="B15" s="206">
        <v>25.661100076003336</v>
      </c>
      <c r="C15" s="206">
        <v>17.723504242069193</v>
      </c>
      <c r="D15" s="206">
        <v>22.934392246461133</v>
      </c>
      <c r="E15" s="206">
        <v>17.051727316157834</v>
      </c>
      <c r="F15" s="206">
        <v>28.296985449536194</v>
      </c>
      <c r="G15" s="206">
        <v>19.382465174986404</v>
      </c>
      <c r="H15" s="206">
        <v>30.37547117603475</v>
      </c>
      <c r="I15" s="206">
        <v>17.218065569835868</v>
      </c>
      <c r="J15" s="206">
        <v>16.678919429080569</v>
      </c>
      <c r="K15" s="206">
        <v>2.2294468543180743</v>
      </c>
      <c r="L15" s="206">
        <v>1.2483392028677465</v>
      </c>
      <c r="M15" s="206">
        <v>1.9485613670426856</v>
      </c>
      <c r="N15" s="206">
        <v>1.902045685240209</v>
      </c>
      <c r="O15" s="206">
        <v>6.8810295986084231</v>
      </c>
      <c r="P15" s="206">
        <v>8.1232815323287291</v>
      </c>
      <c r="Q15" s="206">
        <v>0.79850769987206749</v>
      </c>
    </row>
    <row r="16" spans="1:17" x14ac:dyDescent="0.25">
      <c r="A16" s="88" t="s">
        <v>33</v>
      </c>
      <c r="B16" s="87">
        <v>4.7942412408232515</v>
      </c>
      <c r="C16" s="87">
        <v>3.3379555971783952</v>
      </c>
      <c r="D16" s="87">
        <v>0</v>
      </c>
      <c r="E16" s="87">
        <v>0</v>
      </c>
      <c r="F16" s="87">
        <v>0</v>
      </c>
      <c r="G16" s="87">
        <v>0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  <c r="P16" s="87">
        <v>0</v>
      </c>
      <c r="Q16" s="87">
        <v>0</v>
      </c>
    </row>
    <row r="17" spans="1:17" x14ac:dyDescent="0.25">
      <c r="A17" s="88" t="s">
        <v>31</v>
      </c>
      <c r="B17" s="87">
        <v>0</v>
      </c>
      <c r="C17" s="87">
        <v>0</v>
      </c>
      <c r="D17" s="87">
        <v>0</v>
      </c>
      <c r="E17" s="87">
        <v>0</v>
      </c>
      <c r="F17" s="87">
        <v>0</v>
      </c>
      <c r="G17" s="87">
        <v>0</v>
      </c>
      <c r="H17" s="87">
        <v>0</v>
      </c>
      <c r="I17" s="87">
        <v>0</v>
      </c>
      <c r="J17" s="87">
        <v>0</v>
      </c>
      <c r="K17" s="87">
        <v>0</v>
      </c>
      <c r="L17" s="87">
        <v>0</v>
      </c>
      <c r="M17" s="87">
        <v>0</v>
      </c>
      <c r="N17" s="87">
        <v>0</v>
      </c>
      <c r="O17" s="87">
        <v>0</v>
      </c>
      <c r="P17" s="87">
        <v>0</v>
      </c>
      <c r="Q17" s="87">
        <v>0</v>
      </c>
    </row>
    <row r="18" spans="1:17" x14ac:dyDescent="0.25">
      <c r="A18" s="88" t="s">
        <v>30</v>
      </c>
      <c r="B18" s="87">
        <v>0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0</v>
      </c>
      <c r="I18" s="87">
        <v>0</v>
      </c>
      <c r="J18" s="87">
        <v>0</v>
      </c>
      <c r="K18" s="87">
        <v>0</v>
      </c>
      <c r="L18" s="87">
        <v>0</v>
      </c>
      <c r="M18" s="87">
        <v>0</v>
      </c>
      <c r="N18" s="87">
        <v>0</v>
      </c>
      <c r="O18" s="87">
        <v>0</v>
      </c>
      <c r="P18" s="87">
        <v>0</v>
      </c>
      <c r="Q18" s="87">
        <v>0</v>
      </c>
    </row>
    <row r="19" spans="1:17" x14ac:dyDescent="0.25">
      <c r="A19" s="88" t="s">
        <v>125</v>
      </c>
      <c r="B19" s="87">
        <v>7.659725743670319</v>
      </c>
      <c r="C19" s="87">
        <v>2.3253784908184145</v>
      </c>
      <c r="D19" s="87">
        <v>7.5259639768732187</v>
      </c>
      <c r="E19" s="87">
        <v>1.5767685646452365</v>
      </c>
      <c r="F19" s="87">
        <v>7.9186503058253042</v>
      </c>
      <c r="G19" s="87">
        <v>0</v>
      </c>
      <c r="H19" s="87">
        <v>0</v>
      </c>
      <c r="I19" s="87">
        <v>0</v>
      </c>
      <c r="J19" s="87">
        <v>0</v>
      </c>
      <c r="K19" s="87">
        <v>0</v>
      </c>
      <c r="L19" s="87">
        <v>0</v>
      </c>
      <c r="M19" s="87">
        <v>0</v>
      </c>
      <c r="N19" s="87">
        <v>0.43398903622269086</v>
      </c>
      <c r="O19" s="87">
        <v>0</v>
      </c>
      <c r="P19" s="87">
        <v>0</v>
      </c>
      <c r="Q19" s="87">
        <v>0</v>
      </c>
    </row>
    <row r="20" spans="1:17" x14ac:dyDescent="0.25">
      <c r="A20" s="88" t="s">
        <v>29</v>
      </c>
      <c r="B20" s="87">
        <v>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11.004618996673045</v>
      </c>
      <c r="I20" s="87">
        <v>0</v>
      </c>
      <c r="J20" s="87">
        <v>0</v>
      </c>
      <c r="K20" s="87">
        <v>0</v>
      </c>
      <c r="L20" s="87">
        <v>0</v>
      </c>
      <c r="M20" s="87">
        <v>0</v>
      </c>
      <c r="N20" s="87">
        <v>0</v>
      </c>
      <c r="O20" s="87">
        <v>0</v>
      </c>
      <c r="P20" s="87">
        <v>0</v>
      </c>
      <c r="Q20" s="87">
        <v>0</v>
      </c>
    </row>
    <row r="21" spans="1:17" x14ac:dyDescent="0.25">
      <c r="A21" s="88" t="s">
        <v>28</v>
      </c>
      <c r="B21" s="87">
        <v>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0</v>
      </c>
      <c r="I21" s="87">
        <v>0</v>
      </c>
      <c r="J21" s="87">
        <v>0</v>
      </c>
      <c r="K21" s="87">
        <v>0</v>
      </c>
      <c r="L21" s="87">
        <v>0</v>
      </c>
      <c r="M21" s="87">
        <v>0</v>
      </c>
      <c r="N21" s="87">
        <v>0</v>
      </c>
      <c r="O21" s="87">
        <v>0</v>
      </c>
      <c r="P21" s="87">
        <v>0</v>
      </c>
      <c r="Q21" s="87">
        <v>0</v>
      </c>
    </row>
    <row r="22" spans="1:17" x14ac:dyDescent="0.25">
      <c r="A22" s="88" t="s">
        <v>26</v>
      </c>
      <c r="B22" s="87">
        <v>13.207133091509768</v>
      </c>
      <c r="C22" s="87">
        <v>12.060170154072383</v>
      </c>
      <c r="D22" s="87">
        <v>15.408428269587915</v>
      </c>
      <c r="E22" s="87">
        <v>15.474958751512597</v>
      </c>
      <c r="F22" s="87">
        <v>20.378335143710888</v>
      </c>
      <c r="G22" s="87">
        <v>19.382465174986404</v>
      </c>
      <c r="H22" s="87">
        <v>17.765876328622575</v>
      </c>
      <c r="I22" s="87">
        <v>17.218065569835868</v>
      </c>
      <c r="J22" s="87">
        <v>16.678919429080569</v>
      </c>
      <c r="K22" s="87">
        <v>2.2294468543180743</v>
      </c>
      <c r="L22" s="87">
        <v>1.2483392028677465</v>
      </c>
      <c r="M22" s="87">
        <v>1.9485613670426856</v>
      </c>
      <c r="N22" s="87">
        <v>1.4680566490175182</v>
      </c>
      <c r="O22" s="87">
        <v>6.8810295986084231</v>
      </c>
      <c r="P22" s="87">
        <v>8.1232815323287291</v>
      </c>
      <c r="Q22" s="87">
        <v>0.79850769987206749</v>
      </c>
    </row>
    <row r="23" spans="1:17" x14ac:dyDescent="0.25">
      <c r="A23" s="88" t="s">
        <v>25</v>
      </c>
      <c r="B23" s="87">
        <v>0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0</v>
      </c>
      <c r="I23" s="87">
        <v>0</v>
      </c>
      <c r="J23" s="87">
        <v>0</v>
      </c>
      <c r="K23" s="87">
        <v>0</v>
      </c>
      <c r="L23" s="87">
        <v>0</v>
      </c>
      <c r="M23" s="87">
        <v>0</v>
      </c>
      <c r="N23" s="87">
        <v>0</v>
      </c>
      <c r="O23" s="87">
        <v>0</v>
      </c>
      <c r="P23" s="87">
        <v>0</v>
      </c>
      <c r="Q23" s="87">
        <v>0</v>
      </c>
    </row>
    <row r="24" spans="1:17" x14ac:dyDescent="0.25">
      <c r="A24" s="88" t="s">
        <v>86</v>
      </c>
      <c r="B24" s="87">
        <v>0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1.6049758507391305</v>
      </c>
      <c r="I24" s="87">
        <v>0</v>
      </c>
      <c r="J24" s="87">
        <v>0</v>
      </c>
      <c r="K24" s="87">
        <v>0</v>
      </c>
      <c r="L24" s="87">
        <v>0</v>
      </c>
      <c r="M24" s="87">
        <v>0</v>
      </c>
      <c r="N24" s="87">
        <v>0</v>
      </c>
      <c r="O24" s="87">
        <v>0</v>
      </c>
      <c r="P24" s="87">
        <v>0</v>
      </c>
      <c r="Q24" s="87">
        <v>0</v>
      </c>
    </row>
    <row r="25" spans="1:17" x14ac:dyDescent="0.25">
      <c r="A25" s="88" t="s">
        <v>22</v>
      </c>
      <c r="B25" s="87">
        <v>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0</v>
      </c>
      <c r="I25" s="87">
        <v>0</v>
      </c>
      <c r="J25" s="87">
        <v>0</v>
      </c>
      <c r="K25" s="87">
        <v>0</v>
      </c>
      <c r="L25" s="87">
        <v>0</v>
      </c>
      <c r="M25" s="87">
        <v>0</v>
      </c>
      <c r="N25" s="87">
        <v>0</v>
      </c>
      <c r="O25" s="87">
        <v>0</v>
      </c>
      <c r="P25" s="87">
        <v>0</v>
      </c>
      <c r="Q25" s="87">
        <v>0</v>
      </c>
    </row>
    <row r="26" spans="1:17" x14ac:dyDescent="0.25">
      <c r="A26" s="156" t="s">
        <v>313</v>
      </c>
      <c r="B26" s="204">
        <v>0</v>
      </c>
      <c r="C26" s="204">
        <v>0</v>
      </c>
      <c r="D26" s="204">
        <v>0</v>
      </c>
      <c r="E26" s="204">
        <v>0</v>
      </c>
      <c r="F26" s="204">
        <v>0</v>
      </c>
      <c r="G26" s="204">
        <v>0</v>
      </c>
      <c r="H26" s="204">
        <v>0</v>
      </c>
      <c r="I26" s="204">
        <v>0</v>
      </c>
      <c r="J26" s="204">
        <v>0</v>
      </c>
      <c r="K26" s="204">
        <v>0</v>
      </c>
      <c r="L26" s="204">
        <v>0</v>
      </c>
      <c r="M26" s="204">
        <v>0</v>
      </c>
      <c r="N26" s="204">
        <v>0</v>
      </c>
      <c r="O26" s="204">
        <v>0</v>
      </c>
      <c r="P26" s="204">
        <v>0</v>
      </c>
      <c r="Q26" s="204">
        <v>0</v>
      </c>
    </row>
    <row r="27" spans="1:17" x14ac:dyDescent="0.25">
      <c r="A27" s="156" t="s">
        <v>312</v>
      </c>
      <c r="B27" s="204">
        <v>5.1466229984594456</v>
      </c>
      <c r="C27" s="204">
        <v>3.8908978887275936</v>
      </c>
      <c r="D27" s="204">
        <v>4.9812947006353543</v>
      </c>
      <c r="E27" s="204">
        <v>14.410069112938714</v>
      </c>
      <c r="F27" s="204">
        <v>4.2758166608806514</v>
      </c>
      <c r="G27" s="204">
        <v>3.974743706829948</v>
      </c>
      <c r="H27" s="204">
        <v>10.118668436749761</v>
      </c>
      <c r="I27" s="204">
        <v>3.4384320194286802</v>
      </c>
      <c r="J27" s="204">
        <v>6.5888153591451948</v>
      </c>
      <c r="K27" s="204">
        <v>11.169942035180448</v>
      </c>
      <c r="L27" s="204">
        <v>11.401757482070508</v>
      </c>
      <c r="M27" s="204">
        <v>7.5884915997352529</v>
      </c>
      <c r="N27" s="204">
        <v>9.9470635092998698</v>
      </c>
      <c r="O27" s="204">
        <v>2.9036751653346196</v>
      </c>
      <c r="P27" s="204">
        <v>2.5272134667005668</v>
      </c>
      <c r="Q27" s="204">
        <v>10.171359407109387</v>
      </c>
    </row>
    <row r="28" spans="1:17" x14ac:dyDescent="0.25">
      <c r="A28" s="152" t="s">
        <v>318</v>
      </c>
      <c r="B28" s="264">
        <v>0</v>
      </c>
      <c r="C28" s="264">
        <v>1.4094778496427824</v>
      </c>
      <c r="D28" s="264">
        <v>1.7162033496556497</v>
      </c>
      <c r="E28" s="264">
        <v>12.382296134801026</v>
      </c>
      <c r="F28" s="264">
        <v>0.91076974255742837</v>
      </c>
      <c r="G28" s="264">
        <v>1.6698019022369701</v>
      </c>
      <c r="H28" s="264">
        <v>6.5064502428429272</v>
      </c>
      <c r="I28" s="264">
        <v>1.1866262879754217</v>
      </c>
      <c r="J28" s="264">
        <v>4.6053762919031813</v>
      </c>
      <c r="K28" s="264">
        <v>10.904818625477757</v>
      </c>
      <c r="L28" s="264">
        <v>11.253306333621371</v>
      </c>
      <c r="M28" s="264">
        <v>7.3680536343053618</v>
      </c>
      <c r="N28" s="264">
        <v>9.7267327725039419</v>
      </c>
      <c r="O28" s="264">
        <v>2.0853905644190234</v>
      </c>
      <c r="P28" s="264">
        <v>1.5612016088020155</v>
      </c>
      <c r="Q28" s="264">
        <v>10.076401734692167</v>
      </c>
    </row>
    <row r="29" spans="1:17" x14ac:dyDescent="0.25">
      <c r="A29" s="154" t="s">
        <v>33</v>
      </c>
      <c r="B29" s="83">
        <v>0</v>
      </c>
      <c r="C29" s="83">
        <v>0</v>
      </c>
      <c r="D29" s="83">
        <v>0</v>
      </c>
      <c r="E29" s="83">
        <v>0</v>
      </c>
      <c r="F29" s="83">
        <v>0</v>
      </c>
      <c r="G29" s="83">
        <v>0</v>
      </c>
      <c r="H29" s="83">
        <v>0</v>
      </c>
      <c r="I29" s="83">
        <v>0</v>
      </c>
      <c r="J29" s="83">
        <v>0</v>
      </c>
      <c r="K29" s="83">
        <v>0</v>
      </c>
      <c r="L29" s="83">
        <v>0</v>
      </c>
      <c r="M29" s="83">
        <v>0</v>
      </c>
      <c r="N29" s="83">
        <v>0</v>
      </c>
      <c r="O29" s="83">
        <v>0</v>
      </c>
      <c r="P29" s="83">
        <v>0</v>
      </c>
      <c r="Q29" s="83">
        <v>0</v>
      </c>
    </row>
    <row r="30" spans="1:17" x14ac:dyDescent="0.25">
      <c r="A30" s="154" t="s">
        <v>30</v>
      </c>
      <c r="B30" s="208">
        <v>0</v>
      </c>
      <c r="C30" s="208">
        <v>0</v>
      </c>
      <c r="D30" s="208">
        <v>0</v>
      </c>
      <c r="E30" s="208">
        <v>0</v>
      </c>
      <c r="F30" s="208">
        <v>0</v>
      </c>
      <c r="G30" s="208">
        <v>0</v>
      </c>
      <c r="H30" s="208">
        <v>2.9045784323520003</v>
      </c>
      <c r="I30" s="208">
        <v>0</v>
      </c>
      <c r="J30" s="208">
        <v>0</v>
      </c>
      <c r="K30" s="208">
        <v>0</v>
      </c>
      <c r="L30" s="208">
        <v>0</v>
      </c>
      <c r="M30" s="208">
        <v>0</v>
      </c>
      <c r="N30" s="208">
        <v>0</v>
      </c>
      <c r="O30" s="208">
        <v>0</v>
      </c>
      <c r="P30" s="208">
        <v>0</v>
      </c>
      <c r="Q30" s="208">
        <v>0</v>
      </c>
    </row>
    <row r="31" spans="1:17" x14ac:dyDescent="0.25">
      <c r="A31" s="154" t="s">
        <v>125</v>
      </c>
      <c r="B31" s="208">
        <v>0</v>
      </c>
      <c r="C31" s="208">
        <v>0</v>
      </c>
      <c r="D31" s="208">
        <v>0.5867598625612056</v>
      </c>
      <c r="E31" s="208">
        <v>0.63782722098756961</v>
      </c>
      <c r="F31" s="208">
        <v>0.1798851083502884</v>
      </c>
      <c r="G31" s="208">
        <v>0</v>
      </c>
      <c r="H31" s="208">
        <v>0</v>
      </c>
      <c r="I31" s="208">
        <v>0</v>
      </c>
      <c r="J31" s="208">
        <v>0</v>
      </c>
      <c r="K31" s="208">
        <v>0</v>
      </c>
      <c r="L31" s="208">
        <v>0</v>
      </c>
      <c r="M31" s="208">
        <v>0</v>
      </c>
      <c r="N31" s="208">
        <v>1.912013795391093</v>
      </c>
      <c r="O31" s="208">
        <v>0</v>
      </c>
      <c r="P31" s="208">
        <v>0</v>
      </c>
      <c r="Q31" s="208">
        <v>0</v>
      </c>
    </row>
    <row r="32" spans="1:17" x14ac:dyDescent="0.25">
      <c r="A32" s="154" t="s">
        <v>29</v>
      </c>
      <c r="B32" s="208">
        <v>0</v>
      </c>
      <c r="C32" s="208">
        <v>0</v>
      </c>
      <c r="D32" s="208">
        <v>0</v>
      </c>
      <c r="E32" s="208">
        <v>0</v>
      </c>
      <c r="F32" s="208">
        <v>0</v>
      </c>
      <c r="G32" s="208">
        <v>0</v>
      </c>
      <c r="H32" s="208">
        <v>0</v>
      </c>
      <c r="I32" s="208">
        <v>0</v>
      </c>
      <c r="J32" s="208">
        <v>0</v>
      </c>
      <c r="K32" s="208">
        <v>0</v>
      </c>
      <c r="L32" s="208">
        <v>0</v>
      </c>
      <c r="M32" s="208">
        <v>0</v>
      </c>
      <c r="N32" s="208">
        <v>0</v>
      </c>
      <c r="O32" s="208">
        <v>0</v>
      </c>
      <c r="P32" s="208">
        <v>0</v>
      </c>
      <c r="Q32" s="208">
        <v>0</v>
      </c>
    </row>
    <row r="33" spans="1:17" x14ac:dyDescent="0.25">
      <c r="A33" s="154" t="s">
        <v>26</v>
      </c>
      <c r="B33" s="208">
        <v>0</v>
      </c>
      <c r="C33" s="208">
        <v>1.4094778496427824</v>
      </c>
      <c r="D33" s="208">
        <v>1.1294434870944441</v>
      </c>
      <c r="E33" s="208">
        <v>11.744468913813456</v>
      </c>
      <c r="F33" s="208">
        <v>0.73088463420714</v>
      </c>
      <c r="G33" s="208">
        <v>1.6698019022369701</v>
      </c>
      <c r="H33" s="208">
        <v>3.6018718104909269</v>
      </c>
      <c r="I33" s="208">
        <v>1.1866262879754217</v>
      </c>
      <c r="J33" s="208">
        <v>4.6053762919031813</v>
      </c>
      <c r="K33" s="208">
        <v>10.904818625477757</v>
      </c>
      <c r="L33" s="208">
        <v>11.253306333621371</v>
      </c>
      <c r="M33" s="208">
        <v>7.3680536343053618</v>
      </c>
      <c r="N33" s="208">
        <v>7.8147189771128485</v>
      </c>
      <c r="O33" s="208">
        <v>2.0853905644190234</v>
      </c>
      <c r="P33" s="208">
        <v>1.5612016088020155</v>
      </c>
      <c r="Q33" s="208">
        <v>10.076401734692167</v>
      </c>
    </row>
    <row r="34" spans="1:17" x14ac:dyDescent="0.25">
      <c r="A34" s="152" t="s">
        <v>317</v>
      </c>
      <c r="B34" s="264">
        <v>5.1466229984594456</v>
      </c>
      <c r="C34" s="264">
        <v>2.4814200390848113</v>
      </c>
      <c r="D34" s="264">
        <v>3.2650913509797048</v>
      </c>
      <c r="E34" s="264">
        <v>2.0277729781376883</v>
      </c>
      <c r="F34" s="264">
        <v>3.3650469183232232</v>
      </c>
      <c r="G34" s="264">
        <v>2.3049418045929779</v>
      </c>
      <c r="H34" s="264">
        <v>3.6122181939068345</v>
      </c>
      <c r="I34" s="264">
        <v>2.2518057314532585</v>
      </c>
      <c r="J34" s="264">
        <v>1.9834390672420132</v>
      </c>
      <c r="K34" s="264">
        <v>0.26512340970268988</v>
      </c>
      <c r="L34" s="264">
        <v>0.1484511484491374</v>
      </c>
      <c r="M34" s="264">
        <v>0.22043796542989114</v>
      </c>
      <c r="N34" s="264">
        <v>0.22033073679592882</v>
      </c>
      <c r="O34" s="264">
        <v>0.81828460091559629</v>
      </c>
      <c r="P34" s="264">
        <v>0.96601185789855137</v>
      </c>
      <c r="Q34" s="264">
        <v>9.4957672417218822E-2</v>
      </c>
    </row>
    <row r="35" spans="1:17" x14ac:dyDescent="0.25">
      <c r="A35" s="150" t="s">
        <v>33</v>
      </c>
      <c r="B35" s="87">
        <v>0.96153914513031435</v>
      </c>
      <c r="C35" s="87">
        <v>0.46733816266160499</v>
      </c>
      <c r="D35" s="87">
        <v>0</v>
      </c>
      <c r="E35" s="87">
        <v>0</v>
      </c>
      <c r="F35" s="87">
        <v>0</v>
      </c>
      <c r="G35" s="87">
        <v>0</v>
      </c>
      <c r="H35" s="87">
        <v>0</v>
      </c>
      <c r="I35" s="87">
        <v>0</v>
      </c>
      <c r="J35" s="87">
        <v>0</v>
      </c>
      <c r="K35" s="87">
        <v>0</v>
      </c>
      <c r="L35" s="87">
        <v>0</v>
      </c>
      <c r="M35" s="87">
        <v>0</v>
      </c>
      <c r="N35" s="87">
        <v>0</v>
      </c>
      <c r="O35" s="87">
        <v>0</v>
      </c>
      <c r="P35" s="87">
        <v>0</v>
      </c>
      <c r="Q35" s="87">
        <v>0</v>
      </c>
    </row>
    <row r="36" spans="1:17" x14ac:dyDescent="0.25">
      <c r="A36" s="150" t="s">
        <v>31</v>
      </c>
      <c r="B36" s="87">
        <v>0</v>
      </c>
      <c r="C36" s="87">
        <v>0</v>
      </c>
      <c r="D36" s="87">
        <v>0</v>
      </c>
      <c r="E36" s="87">
        <v>0</v>
      </c>
      <c r="F36" s="87">
        <v>0</v>
      </c>
      <c r="G36" s="87">
        <v>0</v>
      </c>
      <c r="H36" s="87">
        <v>0</v>
      </c>
      <c r="I36" s="87">
        <v>0</v>
      </c>
      <c r="J36" s="87">
        <v>0</v>
      </c>
      <c r="K36" s="87">
        <v>0</v>
      </c>
      <c r="L36" s="87">
        <v>0</v>
      </c>
      <c r="M36" s="87">
        <v>0</v>
      </c>
      <c r="N36" s="87">
        <v>0</v>
      </c>
      <c r="O36" s="87">
        <v>0</v>
      </c>
      <c r="P36" s="87">
        <v>0</v>
      </c>
      <c r="Q36" s="87">
        <v>0</v>
      </c>
    </row>
    <row r="37" spans="1:17" x14ac:dyDescent="0.25">
      <c r="A37" s="150" t="s">
        <v>30</v>
      </c>
      <c r="B37" s="87">
        <v>0</v>
      </c>
      <c r="C37" s="87">
        <v>0</v>
      </c>
      <c r="D37" s="87">
        <v>0</v>
      </c>
      <c r="E37" s="87">
        <v>0</v>
      </c>
      <c r="F37" s="87">
        <v>0</v>
      </c>
      <c r="G37" s="87">
        <v>0</v>
      </c>
      <c r="H37" s="87">
        <v>0</v>
      </c>
      <c r="I37" s="87">
        <v>0</v>
      </c>
      <c r="J37" s="87">
        <v>0</v>
      </c>
      <c r="K37" s="87">
        <v>0</v>
      </c>
      <c r="L37" s="87">
        <v>0</v>
      </c>
      <c r="M37" s="87">
        <v>0</v>
      </c>
      <c r="N37" s="87">
        <v>0</v>
      </c>
      <c r="O37" s="87">
        <v>0</v>
      </c>
      <c r="P37" s="87">
        <v>0</v>
      </c>
      <c r="Q37" s="87">
        <v>0</v>
      </c>
    </row>
    <row r="38" spans="1:17" x14ac:dyDescent="0.25">
      <c r="A38" s="150" t="s">
        <v>125</v>
      </c>
      <c r="B38" s="87">
        <v>1.5362443760207416</v>
      </c>
      <c r="C38" s="87">
        <v>0.32556997232393492</v>
      </c>
      <c r="D38" s="87">
        <v>1.0714458715366775</v>
      </c>
      <c r="E38" s="87">
        <v>0.18750761309294697</v>
      </c>
      <c r="F38" s="87">
        <v>0.94167733366571194</v>
      </c>
      <c r="G38" s="87">
        <v>0</v>
      </c>
      <c r="H38" s="87">
        <v>0</v>
      </c>
      <c r="I38" s="87">
        <v>0</v>
      </c>
      <c r="J38" s="87">
        <v>0</v>
      </c>
      <c r="K38" s="87">
        <v>0</v>
      </c>
      <c r="L38" s="87">
        <v>0</v>
      </c>
      <c r="M38" s="87">
        <v>0</v>
      </c>
      <c r="N38" s="87">
        <v>5.0272779909713121E-2</v>
      </c>
      <c r="O38" s="87">
        <v>0</v>
      </c>
      <c r="P38" s="87">
        <v>0</v>
      </c>
      <c r="Q38" s="87">
        <v>0</v>
      </c>
    </row>
    <row r="39" spans="1:17" x14ac:dyDescent="0.25">
      <c r="A39" s="150" t="s">
        <v>29</v>
      </c>
      <c r="B39" s="87">
        <v>0</v>
      </c>
      <c r="C39" s="87">
        <v>0</v>
      </c>
      <c r="D39" s="87">
        <v>0</v>
      </c>
      <c r="E39" s="87">
        <v>0</v>
      </c>
      <c r="F39" s="87">
        <v>0</v>
      </c>
      <c r="G39" s="87">
        <v>0</v>
      </c>
      <c r="H39" s="87">
        <v>1.3086573941989565</v>
      </c>
      <c r="I39" s="87">
        <v>0</v>
      </c>
      <c r="J39" s="87">
        <v>0</v>
      </c>
      <c r="K39" s="87">
        <v>0</v>
      </c>
      <c r="L39" s="87">
        <v>0</v>
      </c>
      <c r="M39" s="87">
        <v>0</v>
      </c>
      <c r="N39" s="87">
        <v>0</v>
      </c>
      <c r="O39" s="87">
        <v>0</v>
      </c>
      <c r="P39" s="87">
        <v>0</v>
      </c>
      <c r="Q39" s="87">
        <v>0</v>
      </c>
    </row>
    <row r="40" spans="1:17" x14ac:dyDescent="0.25">
      <c r="A40" s="150" t="s">
        <v>28</v>
      </c>
      <c r="B40" s="87">
        <v>0</v>
      </c>
      <c r="C40" s="87">
        <v>0</v>
      </c>
      <c r="D40" s="87">
        <v>0</v>
      </c>
      <c r="E40" s="87">
        <v>0</v>
      </c>
      <c r="F40" s="87">
        <v>0</v>
      </c>
      <c r="G40" s="87">
        <v>0</v>
      </c>
      <c r="H40" s="87">
        <v>0</v>
      </c>
      <c r="I40" s="87">
        <v>0</v>
      </c>
      <c r="J40" s="87">
        <v>0</v>
      </c>
      <c r="K40" s="87">
        <v>0</v>
      </c>
      <c r="L40" s="87">
        <v>0</v>
      </c>
      <c r="M40" s="87">
        <v>0</v>
      </c>
      <c r="N40" s="87">
        <v>0</v>
      </c>
      <c r="O40" s="87">
        <v>0</v>
      </c>
      <c r="P40" s="87">
        <v>0</v>
      </c>
      <c r="Q40" s="87">
        <v>0</v>
      </c>
    </row>
    <row r="41" spans="1:17" x14ac:dyDescent="0.25">
      <c r="A41" s="150" t="s">
        <v>26</v>
      </c>
      <c r="B41" s="87">
        <v>2.6488394773083903</v>
      </c>
      <c r="C41" s="87">
        <v>1.6885119040992715</v>
      </c>
      <c r="D41" s="87">
        <v>2.1936454794430271</v>
      </c>
      <c r="E41" s="87">
        <v>1.8402653650447411</v>
      </c>
      <c r="F41" s="87">
        <v>2.4233695846575114</v>
      </c>
      <c r="G41" s="87">
        <v>2.3049418045929779</v>
      </c>
      <c r="H41" s="87">
        <v>2.1126988066470087</v>
      </c>
      <c r="I41" s="87">
        <v>2.2518057314532585</v>
      </c>
      <c r="J41" s="87">
        <v>1.9834390672420132</v>
      </c>
      <c r="K41" s="87">
        <v>0.26512340970268988</v>
      </c>
      <c r="L41" s="87">
        <v>0.1484511484491374</v>
      </c>
      <c r="M41" s="87">
        <v>0.22043796542989114</v>
      </c>
      <c r="N41" s="87">
        <v>0.17005795688621569</v>
      </c>
      <c r="O41" s="87">
        <v>0.81828460091559629</v>
      </c>
      <c r="P41" s="87">
        <v>0.96601185789855137</v>
      </c>
      <c r="Q41" s="87">
        <v>9.4957672417218822E-2</v>
      </c>
    </row>
    <row r="42" spans="1:17" x14ac:dyDescent="0.25">
      <c r="A42" s="150" t="s">
        <v>25</v>
      </c>
      <c r="B42" s="87">
        <v>0</v>
      </c>
      <c r="C42" s="87">
        <v>0</v>
      </c>
      <c r="D42" s="87">
        <v>0</v>
      </c>
      <c r="E42" s="87">
        <v>0</v>
      </c>
      <c r="F42" s="87">
        <v>0</v>
      </c>
      <c r="G42" s="87">
        <v>0</v>
      </c>
      <c r="H42" s="87">
        <v>0</v>
      </c>
      <c r="I42" s="87">
        <v>0</v>
      </c>
      <c r="J42" s="87">
        <v>0</v>
      </c>
      <c r="K42" s="87">
        <v>0</v>
      </c>
      <c r="L42" s="87">
        <v>0</v>
      </c>
      <c r="M42" s="87">
        <v>0</v>
      </c>
      <c r="N42" s="87">
        <v>0</v>
      </c>
      <c r="O42" s="87">
        <v>0</v>
      </c>
      <c r="P42" s="87">
        <v>0</v>
      </c>
      <c r="Q42" s="87">
        <v>0</v>
      </c>
    </row>
    <row r="43" spans="1:17" x14ac:dyDescent="0.25">
      <c r="A43" s="150" t="s">
        <v>86</v>
      </c>
      <c r="B43" s="87">
        <v>0</v>
      </c>
      <c r="C43" s="87">
        <v>0</v>
      </c>
      <c r="D43" s="87">
        <v>0</v>
      </c>
      <c r="E43" s="87">
        <v>0</v>
      </c>
      <c r="F43" s="87">
        <v>0</v>
      </c>
      <c r="G43" s="87">
        <v>0</v>
      </c>
      <c r="H43" s="87">
        <v>0.19086199306086954</v>
      </c>
      <c r="I43" s="87">
        <v>0</v>
      </c>
      <c r="J43" s="87">
        <v>0</v>
      </c>
      <c r="K43" s="87">
        <v>0</v>
      </c>
      <c r="L43" s="87">
        <v>0</v>
      </c>
      <c r="M43" s="87">
        <v>0</v>
      </c>
      <c r="N43" s="87">
        <v>0</v>
      </c>
      <c r="O43" s="87">
        <v>0</v>
      </c>
      <c r="P43" s="87">
        <v>0</v>
      </c>
      <c r="Q43" s="87">
        <v>0</v>
      </c>
    </row>
    <row r="44" spans="1:17" x14ac:dyDescent="0.25">
      <c r="A44" s="150" t="s">
        <v>22</v>
      </c>
      <c r="B44" s="87">
        <v>0</v>
      </c>
      <c r="C44" s="87">
        <v>0</v>
      </c>
      <c r="D44" s="87">
        <v>0</v>
      </c>
      <c r="E44" s="87">
        <v>0</v>
      </c>
      <c r="F44" s="87">
        <v>0</v>
      </c>
      <c r="G44" s="87">
        <v>0</v>
      </c>
      <c r="H44" s="87">
        <v>0</v>
      </c>
      <c r="I44" s="87">
        <v>0</v>
      </c>
      <c r="J44" s="87">
        <v>0</v>
      </c>
      <c r="K44" s="87">
        <v>0</v>
      </c>
      <c r="L44" s="87">
        <v>0</v>
      </c>
      <c r="M44" s="87">
        <v>0</v>
      </c>
      <c r="N44" s="87">
        <v>0</v>
      </c>
      <c r="O44" s="87">
        <v>0</v>
      </c>
      <c r="P44" s="87">
        <v>0</v>
      </c>
      <c r="Q44" s="87">
        <v>0</v>
      </c>
    </row>
    <row r="45" spans="1:17" x14ac:dyDescent="0.25">
      <c r="A45" s="152" t="s">
        <v>316</v>
      </c>
      <c r="B45" s="264">
        <v>0</v>
      </c>
      <c r="C45" s="264">
        <v>0</v>
      </c>
      <c r="D45" s="264">
        <v>0</v>
      </c>
      <c r="E45" s="264">
        <v>0</v>
      </c>
      <c r="F45" s="264">
        <v>0</v>
      </c>
      <c r="G45" s="264">
        <v>0</v>
      </c>
      <c r="H45" s="264">
        <v>0</v>
      </c>
      <c r="I45" s="264">
        <v>0</v>
      </c>
      <c r="J45" s="264">
        <v>0</v>
      </c>
      <c r="K45" s="264">
        <v>0</v>
      </c>
      <c r="L45" s="264">
        <v>0</v>
      </c>
      <c r="M45" s="264">
        <v>0</v>
      </c>
      <c r="N45" s="264">
        <v>0</v>
      </c>
      <c r="O45" s="264">
        <v>0</v>
      </c>
      <c r="P45" s="264">
        <v>0</v>
      </c>
      <c r="Q45" s="264">
        <v>0</v>
      </c>
    </row>
    <row r="46" spans="1:17" x14ac:dyDescent="0.25">
      <c r="A46" s="152" t="s">
        <v>315</v>
      </c>
      <c r="B46" s="264">
        <v>0</v>
      </c>
      <c r="C46" s="264">
        <v>0</v>
      </c>
      <c r="D46" s="264">
        <v>0</v>
      </c>
      <c r="E46" s="264">
        <v>0</v>
      </c>
      <c r="F46" s="264">
        <v>0</v>
      </c>
      <c r="G46" s="264">
        <v>0</v>
      </c>
      <c r="H46" s="264">
        <v>0</v>
      </c>
      <c r="I46" s="264">
        <v>0</v>
      </c>
      <c r="J46" s="264">
        <v>0</v>
      </c>
      <c r="K46" s="264">
        <v>0</v>
      </c>
      <c r="L46" s="264">
        <v>0</v>
      </c>
      <c r="M46" s="264">
        <v>0</v>
      </c>
      <c r="N46" s="264">
        <v>0</v>
      </c>
      <c r="O46" s="264">
        <v>0</v>
      </c>
      <c r="P46" s="264">
        <v>0</v>
      </c>
      <c r="Q46" s="264">
        <v>0</v>
      </c>
    </row>
    <row r="47" spans="1:17" x14ac:dyDescent="0.25">
      <c r="A47" s="243" t="s">
        <v>311</v>
      </c>
      <c r="B47" s="242">
        <v>0</v>
      </c>
      <c r="C47" s="242">
        <v>0</v>
      </c>
      <c r="D47" s="242">
        <v>0</v>
      </c>
      <c r="E47" s="242">
        <v>0</v>
      </c>
      <c r="F47" s="242">
        <v>0</v>
      </c>
      <c r="G47" s="242">
        <v>0</v>
      </c>
      <c r="H47" s="242">
        <v>0</v>
      </c>
      <c r="I47" s="242">
        <v>0</v>
      </c>
      <c r="J47" s="242">
        <v>0</v>
      </c>
      <c r="K47" s="242">
        <v>0</v>
      </c>
      <c r="L47" s="242">
        <v>0</v>
      </c>
      <c r="M47" s="242">
        <v>0</v>
      </c>
      <c r="N47" s="242">
        <v>0</v>
      </c>
      <c r="O47" s="242">
        <v>0</v>
      </c>
      <c r="P47" s="242">
        <v>0</v>
      </c>
      <c r="Q47" s="242">
        <v>0</v>
      </c>
    </row>
    <row r="49" spans="1:17" ht="12.75" x14ac:dyDescent="0.25">
      <c r="A49" s="80" t="s">
        <v>134</v>
      </c>
      <c r="B49" s="197"/>
      <c r="C49" s="197"/>
      <c r="D49" s="197"/>
      <c r="E49" s="197"/>
      <c r="F49" s="197"/>
      <c r="G49" s="197"/>
      <c r="H49" s="197"/>
      <c r="I49" s="197"/>
      <c r="J49" s="197"/>
      <c r="K49" s="197"/>
      <c r="L49" s="197"/>
      <c r="M49" s="197"/>
      <c r="N49" s="197"/>
      <c r="O49" s="197"/>
      <c r="P49" s="197"/>
      <c r="Q49" s="197"/>
    </row>
    <row r="51" spans="1:17" x14ac:dyDescent="0.25">
      <c r="A51" s="78" t="s">
        <v>4</v>
      </c>
      <c r="B51" s="77">
        <f t="shared" ref="B51:Q51" si="0">SUM(B$52:B$56,B$57,B$58,B$60:B$63,B$64)</f>
        <v>1</v>
      </c>
      <c r="C51" s="77">
        <f t="shared" si="0"/>
        <v>1.0000000000000002</v>
      </c>
      <c r="D51" s="77">
        <f t="shared" si="0"/>
        <v>0.99999999999999989</v>
      </c>
      <c r="E51" s="77">
        <f t="shared" si="0"/>
        <v>1</v>
      </c>
      <c r="F51" s="77">
        <f t="shared" si="0"/>
        <v>1.0000000000000002</v>
      </c>
      <c r="G51" s="77">
        <f t="shared" si="0"/>
        <v>1</v>
      </c>
      <c r="H51" s="77">
        <f t="shared" si="0"/>
        <v>0.99999999999999978</v>
      </c>
      <c r="I51" s="77">
        <f t="shared" si="0"/>
        <v>0.99999999999999989</v>
      </c>
      <c r="J51" s="77">
        <f t="shared" si="0"/>
        <v>1</v>
      </c>
      <c r="K51" s="77">
        <f t="shared" si="0"/>
        <v>0.99999999999999989</v>
      </c>
      <c r="L51" s="77">
        <f t="shared" si="0"/>
        <v>1</v>
      </c>
      <c r="M51" s="77">
        <f t="shared" si="0"/>
        <v>1</v>
      </c>
      <c r="N51" s="77">
        <f t="shared" si="0"/>
        <v>0.99999999999999989</v>
      </c>
      <c r="O51" s="77">
        <f t="shared" si="0"/>
        <v>1</v>
      </c>
      <c r="P51" s="77">
        <f t="shared" si="0"/>
        <v>0.99999999999999978</v>
      </c>
      <c r="Q51" s="77">
        <f t="shared" si="0"/>
        <v>1</v>
      </c>
    </row>
    <row r="52" spans="1:17" x14ac:dyDescent="0.25">
      <c r="A52" s="132" t="s">
        <v>83</v>
      </c>
      <c r="B52" s="203">
        <f t="shared" ref="B52:Q52" si="1">IF(B$6=0,0,B$6/B$5)</f>
        <v>0</v>
      </c>
      <c r="C52" s="203">
        <f t="shared" si="1"/>
        <v>0</v>
      </c>
      <c r="D52" s="203">
        <f t="shared" si="1"/>
        <v>0</v>
      </c>
      <c r="E52" s="203">
        <f t="shared" si="1"/>
        <v>0</v>
      </c>
      <c r="F52" s="203">
        <f t="shared" si="1"/>
        <v>0</v>
      </c>
      <c r="G52" s="203">
        <f t="shared" si="1"/>
        <v>0</v>
      </c>
      <c r="H52" s="203">
        <f t="shared" si="1"/>
        <v>0</v>
      </c>
      <c r="I52" s="203">
        <f t="shared" si="1"/>
        <v>0</v>
      </c>
      <c r="J52" s="203">
        <f t="shared" si="1"/>
        <v>0</v>
      </c>
      <c r="K52" s="203">
        <f t="shared" si="1"/>
        <v>0</v>
      </c>
      <c r="L52" s="203">
        <f t="shared" si="1"/>
        <v>0</v>
      </c>
      <c r="M52" s="203">
        <f t="shared" si="1"/>
        <v>0</v>
      </c>
      <c r="N52" s="203">
        <f t="shared" si="1"/>
        <v>0</v>
      </c>
      <c r="O52" s="203">
        <f t="shared" si="1"/>
        <v>0</v>
      </c>
      <c r="P52" s="203">
        <f t="shared" si="1"/>
        <v>0</v>
      </c>
      <c r="Q52" s="203">
        <f t="shared" si="1"/>
        <v>0</v>
      </c>
    </row>
    <row r="53" spans="1:17" x14ac:dyDescent="0.25">
      <c r="A53" s="76" t="s">
        <v>82</v>
      </c>
      <c r="B53" s="202">
        <f t="shared" ref="B53:Q53" si="2">IF(B$7=0,0,B$7/B$5)</f>
        <v>0</v>
      </c>
      <c r="C53" s="202">
        <f t="shared" si="2"/>
        <v>0</v>
      </c>
      <c r="D53" s="202">
        <f t="shared" si="2"/>
        <v>0</v>
      </c>
      <c r="E53" s="202">
        <f t="shared" si="2"/>
        <v>0</v>
      </c>
      <c r="F53" s="202">
        <f t="shared" si="2"/>
        <v>0</v>
      </c>
      <c r="G53" s="202">
        <f t="shared" si="2"/>
        <v>0</v>
      </c>
      <c r="H53" s="202">
        <f t="shared" si="2"/>
        <v>0</v>
      </c>
      <c r="I53" s="202">
        <f t="shared" si="2"/>
        <v>0</v>
      </c>
      <c r="J53" s="202">
        <f t="shared" si="2"/>
        <v>0</v>
      </c>
      <c r="K53" s="202">
        <f t="shared" si="2"/>
        <v>0</v>
      </c>
      <c r="L53" s="202">
        <f t="shared" si="2"/>
        <v>0</v>
      </c>
      <c r="M53" s="202">
        <f t="shared" si="2"/>
        <v>0</v>
      </c>
      <c r="N53" s="202">
        <f t="shared" si="2"/>
        <v>0</v>
      </c>
      <c r="O53" s="202">
        <f t="shared" si="2"/>
        <v>0</v>
      </c>
      <c r="P53" s="202">
        <f t="shared" si="2"/>
        <v>0</v>
      </c>
      <c r="Q53" s="202">
        <f t="shared" si="2"/>
        <v>0</v>
      </c>
    </row>
    <row r="54" spans="1:17" x14ac:dyDescent="0.25">
      <c r="A54" s="76" t="s">
        <v>81</v>
      </c>
      <c r="B54" s="202">
        <f t="shared" ref="B54:Q54" si="3">IF(B$8=0,0,B$8/B$5)</f>
        <v>0</v>
      </c>
      <c r="C54" s="202">
        <f t="shared" si="3"/>
        <v>0</v>
      </c>
      <c r="D54" s="202">
        <f t="shared" si="3"/>
        <v>0</v>
      </c>
      <c r="E54" s="202">
        <f t="shared" si="3"/>
        <v>0</v>
      </c>
      <c r="F54" s="202">
        <f t="shared" si="3"/>
        <v>0</v>
      </c>
      <c r="G54" s="202">
        <f t="shared" si="3"/>
        <v>0</v>
      </c>
      <c r="H54" s="202">
        <f t="shared" si="3"/>
        <v>0</v>
      </c>
      <c r="I54" s="202">
        <f t="shared" si="3"/>
        <v>0</v>
      </c>
      <c r="J54" s="202">
        <f t="shared" si="3"/>
        <v>0</v>
      </c>
      <c r="K54" s="202">
        <f t="shared" si="3"/>
        <v>0</v>
      </c>
      <c r="L54" s="202">
        <f t="shared" si="3"/>
        <v>0</v>
      </c>
      <c r="M54" s="202">
        <f t="shared" si="3"/>
        <v>0</v>
      </c>
      <c r="N54" s="202">
        <f t="shared" si="3"/>
        <v>0</v>
      </c>
      <c r="O54" s="202">
        <f t="shared" si="3"/>
        <v>0</v>
      </c>
      <c r="P54" s="202">
        <f t="shared" si="3"/>
        <v>0</v>
      </c>
      <c r="Q54" s="202">
        <f t="shared" si="3"/>
        <v>0</v>
      </c>
    </row>
    <row r="55" spans="1:17" x14ac:dyDescent="0.25">
      <c r="A55" s="76" t="s">
        <v>80</v>
      </c>
      <c r="B55" s="202">
        <f t="shared" ref="B55:Q55" si="4">IF(B$9=0,0,B$9/B$5)</f>
        <v>0</v>
      </c>
      <c r="C55" s="202">
        <f t="shared" si="4"/>
        <v>0</v>
      </c>
      <c r="D55" s="202">
        <f t="shared" si="4"/>
        <v>0</v>
      </c>
      <c r="E55" s="202">
        <f t="shared" si="4"/>
        <v>0</v>
      </c>
      <c r="F55" s="202">
        <f t="shared" si="4"/>
        <v>0</v>
      </c>
      <c r="G55" s="202">
        <f t="shared" si="4"/>
        <v>0</v>
      </c>
      <c r="H55" s="202">
        <f t="shared" si="4"/>
        <v>0</v>
      </c>
      <c r="I55" s="202">
        <f t="shared" si="4"/>
        <v>0</v>
      </c>
      <c r="J55" s="202">
        <f t="shared" si="4"/>
        <v>0</v>
      </c>
      <c r="K55" s="202">
        <f t="shared" si="4"/>
        <v>0</v>
      </c>
      <c r="L55" s="202">
        <f t="shared" si="4"/>
        <v>0</v>
      </c>
      <c r="M55" s="202">
        <f t="shared" si="4"/>
        <v>0</v>
      </c>
      <c r="N55" s="202">
        <f t="shared" si="4"/>
        <v>0</v>
      </c>
      <c r="O55" s="202">
        <f t="shared" si="4"/>
        <v>0</v>
      </c>
      <c r="P55" s="202">
        <f t="shared" si="4"/>
        <v>0</v>
      </c>
      <c r="Q55" s="202">
        <f t="shared" si="4"/>
        <v>0</v>
      </c>
    </row>
    <row r="56" spans="1:17" x14ac:dyDescent="0.25">
      <c r="A56" s="129" t="s">
        <v>79</v>
      </c>
      <c r="B56" s="201">
        <f t="shared" ref="B56:Q56" si="5">IF(B$10=0,0,B$10/B$5)</f>
        <v>1.7142194954820264E-2</v>
      </c>
      <c r="C56" s="201">
        <f t="shared" si="5"/>
        <v>4.5694511787625597E-2</v>
      </c>
      <c r="D56" s="201">
        <f t="shared" si="5"/>
        <v>3.4190483620939176E-2</v>
      </c>
      <c r="E56" s="201">
        <f t="shared" si="5"/>
        <v>4.6610660738072747E-2</v>
      </c>
      <c r="F56" s="201">
        <f t="shared" si="5"/>
        <v>3.897432292990053E-2</v>
      </c>
      <c r="G56" s="201">
        <f t="shared" si="5"/>
        <v>2.7211382630623736E-2</v>
      </c>
      <c r="H56" s="201">
        <f t="shared" si="5"/>
        <v>1.7295748867322661E-2</v>
      </c>
      <c r="I56" s="201">
        <f t="shared" si="5"/>
        <v>3.3484381842932634E-2</v>
      </c>
      <c r="J56" s="201">
        <f t="shared" si="5"/>
        <v>3.811292160120127E-2</v>
      </c>
      <c r="K56" s="201">
        <f t="shared" si="5"/>
        <v>6.4607035151617045E-2</v>
      </c>
      <c r="L56" s="201">
        <f t="shared" si="5"/>
        <v>6.081557946073142E-2</v>
      </c>
      <c r="M56" s="201">
        <f t="shared" si="5"/>
        <v>8.1432683236317818E-2</v>
      </c>
      <c r="N56" s="201">
        <f t="shared" si="5"/>
        <v>0.11437896943279592</v>
      </c>
      <c r="O56" s="201">
        <f t="shared" si="5"/>
        <v>5.2096032269842045E-2</v>
      </c>
      <c r="P56" s="201">
        <f t="shared" si="5"/>
        <v>5.0757579040457426E-2</v>
      </c>
      <c r="Q56" s="201">
        <f t="shared" si="5"/>
        <v>6.3938218749311687E-2</v>
      </c>
    </row>
    <row r="57" spans="1:17" x14ac:dyDescent="0.25">
      <c r="A57" s="127" t="s">
        <v>314</v>
      </c>
      <c r="B57" s="200">
        <f t="shared" ref="B57:Q57" si="6">IF(B$15=0,0,B$15/B$5)</f>
        <v>0.81866525594200001</v>
      </c>
      <c r="C57" s="200">
        <f t="shared" si="6"/>
        <v>0.7825170118614071</v>
      </c>
      <c r="D57" s="200">
        <f t="shared" si="6"/>
        <v>0.79346979087348435</v>
      </c>
      <c r="E57" s="200">
        <f t="shared" si="6"/>
        <v>0.51671985977862056</v>
      </c>
      <c r="F57" s="200">
        <f t="shared" si="6"/>
        <v>0.83487228112887912</v>
      </c>
      <c r="G57" s="200">
        <f t="shared" si="6"/>
        <v>0.80724720124688398</v>
      </c>
      <c r="H57" s="200">
        <f t="shared" si="6"/>
        <v>0.73714628685241634</v>
      </c>
      <c r="I57" s="200">
        <f t="shared" si="6"/>
        <v>0.80563170091078995</v>
      </c>
      <c r="J57" s="200">
        <f t="shared" si="6"/>
        <v>0.68950575664141023</v>
      </c>
      <c r="K57" s="200">
        <f t="shared" si="6"/>
        <v>0.15563462783492149</v>
      </c>
      <c r="L57" s="200">
        <f t="shared" si="6"/>
        <v>9.2680772335734879E-2</v>
      </c>
      <c r="M57" s="200">
        <f t="shared" si="6"/>
        <v>0.18767692626944471</v>
      </c>
      <c r="N57" s="200">
        <f t="shared" si="6"/>
        <v>0.14216188173238628</v>
      </c>
      <c r="O57" s="200">
        <f t="shared" si="6"/>
        <v>0.66660726265603942</v>
      </c>
      <c r="P57" s="200">
        <f t="shared" si="6"/>
        <v>0.72400047402364442</v>
      </c>
      <c r="Q57" s="200">
        <f t="shared" si="6"/>
        <v>6.813688193259361E-2</v>
      </c>
    </row>
    <row r="58" spans="1:17" x14ac:dyDescent="0.25">
      <c r="A58" s="127" t="s">
        <v>313</v>
      </c>
      <c r="B58" s="200">
        <f t="shared" ref="B58:Q58" si="7">IF(B$26=0,0,B$26/B$5)</f>
        <v>0</v>
      </c>
      <c r="C58" s="200">
        <f t="shared" si="7"/>
        <v>0</v>
      </c>
      <c r="D58" s="200">
        <f t="shared" si="7"/>
        <v>0</v>
      </c>
      <c r="E58" s="200">
        <f t="shared" si="7"/>
        <v>0</v>
      </c>
      <c r="F58" s="200">
        <f t="shared" si="7"/>
        <v>0</v>
      </c>
      <c r="G58" s="200">
        <f t="shared" si="7"/>
        <v>0</v>
      </c>
      <c r="H58" s="200">
        <f t="shared" si="7"/>
        <v>0</v>
      </c>
      <c r="I58" s="200">
        <f t="shared" si="7"/>
        <v>0</v>
      </c>
      <c r="J58" s="200">
        <f t="shared" si="7"/>
        <v>0</v>
      </c>
      <c r="K58" s="200">
        <f t="shared" si="7"/>
        <v>0</v>
      </c>
      <c r="L58" s="200">
        <f t="shared" si="7"/>
        <v>0</v>
      </c>
      <c r="M58" s="200">
        <f t="shared" si="7"/>
        <v>0</v>
      </c>
      <c r="N58" s="200">
        <f t="shared" si="7"/>
        <v>0</v>
      </c>
      <c r="O58" s="200">
        <f t="shared" si="7"/>
        <v>0</v>
      </c>
      <c r="P58" s="200">
        <f t="shared" si="7"/>
        <v>0</v>
      </c>
      <c r="Q58" s="200">
        <f t="shared" si="7"/>
        <v>0</v>
      </c>
    </row>
    <row r="59" spans="1:17" x14ac:dyDescent="0.25">
      <c r="A59" s="127" t="s">
        <v>312</v>
      </c>
      <c r="B59" s="200">
        <f t="shared" ref="B59:Q59" si="8">IF(B$27=0,0,B$27/B$5)</f>
        <v>0.16419254910317968</v>
      </c>
      <c r="C59" s="200">
        <f t="shared" si="8"/>
        <v>0.17178847635096742</v>
      </c>
      <c r="D59" s="200">
        <f t="shared" si="8"/>
        <v>0.17233972550557636</v>
      </c>
      <c r="E59" s="200">
        <f t="shared" si="8"/>
        <v>0.4366694794833067</v>
      </c>
      <c r="F59" s="200">
        <f t="shared" si="8"/>
        <v>0.12615339594122055</v>
      </c>
      <c r="G59" s="200">
        <f t="shared" si="8"/>
        <v>0.16554141612249235</v>
      </c>
      <c r="H59" s="200">
        <f t="shared" si="8"/>
        <v>0.24555796428026075</v>
      </c>
      <c r="I59" s="200">
        <f t="shared" si="8"/>
        <v>0.16088391724627729</v>
      </c>
      <c r="J59" s="200">
        <f t="shared" si="8"/>
        <v>0.27238132175738849</v>
      </c>
      <c r="K59" s="200">
        <f t="shared" si="8"/>
        <v>0.77975833701346153</v>
      </c>
      <c r="L59" s="200">
        <f t="shared" si="8"/>
        <v>0.84650364820353374</v>
      </c>
      <c r="M59" s="200">
        <f t="shared" si="8"/>
        <v>0.73089039049423743</v>
      </c>
      <c r="N59" s="200">
        <f t="shared" si="8"/>
        <v>0.74345914883481767</v>
      </c>
      <c r="O59" s="200">
        <f t="shared" si="8"/>
        <v>0.28129670507411847</v>
      </c>
      <c r="P59" s="200">
        <f t="shared" si="8"/>
        <v>0.22524194693589802</v>
      </c>
      <c r="Q59" s="200">
        <f t="shared" si="8"/>
        <v>0.8679248993180948</v>
      </c>
    </row>
    <row r="60" spans="1:17" x14ac:dyDescent="0.25">
      <c r="A60" s="142" t="s">
        <v>318</v>
      </c>
      <c r="B60" s="199">
        <f t="shared" ref="B60:Q60" si="9">IF(B$28=0,0,B$28/B$5)</f>
        <v>0</v>
      </c>
      <c r="C60" s="199">
        <f t="shared" si="9"/>
        <v>6.2230379507531582E-2</v>
      </c>
      <c r="D60" s="199">
        <f t="shared" si="9"/>
        <v>5.9376132505005272E-2</v>
      </c>
      <c r="E60" s="199">
        <f t="shared" si="9"/>
        <v>0.37522171237449775</v>
      </c>
      <c r="F60" s="199">
        <f t="shared" si="9"/>
        <v>2.6871286834002497E-2</v>
      </c>
      <c r="G60" s="199">
        <f t="shared" si="9"/>
        <v>6.9544451649889913E-2</v>
      </c>
      <c r="H60" s="199">
        <f t="shared" si="9"/>
        <v>0.15789732476267612</v>
      </c>
      <c r="I60" s="199">
        <f t="shared" si="9"/>
        <v>5.5522134635256175E-2</v>
      </c>
      <c r="J60" s="199">
        <f t="shared" si="9"/>
        <v>0.19038604258922079</v>
      </c>
      <c r="K60" s="199">
        <f t="shared" si="9"/>
        <v>0.76125043532498426</v>
      </c>
      <c r="L60" s="199">
        <f t="shared" si="9"/>
        <v>0.83548215095279765</v>
      </c>
      <c r="M60" s="199">
        <f t="shared" si="9"/>
        <v>0.70965876777775061</v>
      </c>
      <c r="N60" s="199">
        <f t="shared" si="9"/>
        <v>0.72699128353092168</v>
      </c>
      <c r="O60" s="199">
        <f t="shared" si="9"/>
        <v>0.20202449005556244</v>
      </c>
      <c r="P60" s="199">
        <f t="shared" si="9"/>
        <v>0.13914459326822143</v>
      </c>
      <c r="Q60" s="199">
        <f t="shared" si="9"/>
        <v>0.85982213498016469</v>
      </c>
    </row>
    <row r="61" spans="1:17" x14ac:dyDescent="0.25">
      <c r="A61" s="142" t="s">
        <v>317</v>
      </c>
      <c r="B61" s="199">
        <f t="shared" ref="B61:Q61" si="10">IF(B$34=0,0,B$34/B$5)</f>
        <v>0.16419254910317968</v>
      </c>
      <c r="C61" s="199">
        <f t="shared" si="10"/>
        <v>0.10955809684343584</v>
      </c>
      <c r="D61" s="199">
        <f t="shared" si="10"/>
        <v>0.1129635930005711</v>
      </c>
      <c r="E61" s="199">
        <f t="shared" si="10"/>
        <v>6.1447767108808934E-2</v>
      </c>
      <c r="F61" s="199">
        <f t="shared" si="10"/>
        <v>9.9282109107218061E-2</v>
      </c>
      <c r="G61" s="199">
        <f t="shared" si="10"/>
        <v>9.599696447260242E-2</v>
      </c>
      <c r="H61" s="199">
        <f t="shared" si="10"/>
        <v>8.7660639517584626E-2</v>
      </c>
      <c r="I61" s="199">
        <f t="shared" si="10"/>
        <v>0.10536178261102111</v>
      </c>
      <c r="J61" s="199">
        <f t="shared" si="10"/>
        <v>8.1995279168167692E-2</v>
      </c>
      <c r="K61" s="199">
        <f t="shared" si="10"/>
        <v>1.8507901688477147E-2</v>
      </c>
      <c r="L61" s="199">
        <f t="shared" si="10"/>
        <v>1.1021497250736039E-2</v>
      </c>
      <c r="M61" s="199">
        <f t="shared" si="10"/>
        <v>2.1231622716486813E-2</v>
      </c>
      <c r="N61" s="199">
        <f t="shared" si="10"/>
        <v>1.6467865303896018E-2</v>
      </c>
      <c r="O61" s="199">
        <f t="shared" si="10"/>
        <v>7.9272215018556039E-2</v>
      </c>
      <c r="P61" s="199">
        <f t="shared" si="10"/>
        <v>8.6097353667676624E-2</v>
      </c>
      <c r="Q61" s="199">
        <f t="shared" si="10"/>
        <v>8.1027643379300487E-3</v>
      </c>
    </row>
    <row r="62" spans="1:17" x14ac:dyDescent="0.25">
      <c r="A62" s="142" t="s">
        <v>316</v>
      </c>
      <c r="B62" s="199">
        <f t="shared" ref="B62:Q62" si="11">IF(B$45=0,0,B$45/B$5)</f>
        <v>0</v>
      </c>
      <c r="C62" s="199">
        <f t="shared" si="11"/>
        <v>0</v>
      </c>
      <c r="D62" s="199">
        <f t="shared" si="11"/>
        <v>0</v>
      </c>
      <c r="E62" s="199">
        <f t="shared" si="11"/>
        <v>0</v>
      </c>
      <c r="F62" s="199">
        <f t="shared" si="11"/>
        <v>0</v>
      </c>
      <c r="G62" s="199">
        <f t="shared" si="11"/>
        <v>0</v>
      </c>
      <c r="H62" s="199">
        <f t="shared" si="11"/>
        <v>0</v>
      </c>
      <c r="I62" s="199">
        <f t="shared" si="11"/>
        <v>0</v>
      </c>
      <c r="J62" s="199">
        <f t="shared" si="11"/>
        <v>0</v>
      </c>
      <c r="K62" s="199">
        <f t="shared" si="11"/>
        <v>0</v>
      </c>
      <c r="L62" s="199">
        <f t="shared" si="11"/>
        <v>0</v>
      </c>
      <c r="M62" s="199">
        <f t="shared" si="11"/>
        <v>0</v>
      </c>
      <c r="N62" s="199">
        <f t="shared" si="11"/>
        <v>0</v>
      </c>
      <c r="O62" s="199">
        <f t="shared" si="11"/>
        <v>0</v>
      </c>
      <c r="P62" s="199">
        <f t="shared" si="11"/>
        <v>0</v>
      </c>
      <c r="Q62" s="199">
        <f t="shared" si="11"/>
        <v>0</v>
      </c>
    </row>
    <row r="63" spans="1:17" x14ac:dyDescent="0.25">
      <c r="A63" s="142" t="s">
        <v>315</v>
      </c>
      <c r="B63" s="199">
        <f t="shared" ref="B63:Q63" si="12">IF(B$46=0,0,B$46/B$5)</f>
        <v>0</v>
      </c>
      <c r="C63" s="199">
        <f t="shared" si="12"/>
        <v>0</v>
      </c>
      <c r="D63" s="199">
        <f t="shared" si="12"/>
        <v>0</v>
      </c>
      <c r="E63" s="199">
        <f t="shared" si="12"/>
        <v>0</v>
      </c>
      <c r="F63" s="199">
        <f t="shared" si="12"/>
        <v>0</v>
      </c>
      <c r="G63" s="199">
        <f t="shared" si="12"/>
        <v>0</v>
      </c>
      <c r="H63" s="199">
        <f t="shared" si="12"/>
        <v>0</v>
      </c>
      <c r="I63" s="199">
        <f t="shared" si="12"/>
        <v>0</v>
      </c>
      <c r="J63" s="199">
        <f t="shared" si="12"/>
        <v>0</v>
      </c>
      <c r="K63" s="199">
        <f t="shared" si="12"/>
        <v>0</v>
      </c>
      <c r="L63" s="199">
        <f t="shared" si="12"/>
        <v>0</v>
      </c>
      <c r="M63" s="199">
        <f t="shared" si="12"/>
        <v>0</v>
      </c>
      <c r="N63" s="199">
        <f t="shared" si="12"/>
        <v>0</v>
      </c>
      <c r="O63" s="199">
        <f t="shared" si="12"/>
        <v>0</v>
      </c>
      <c r="P63" s="199">
        <f t="shared" si="12"/>
        <v>0</v>
      </c>
      <c r="Q63" s="199">
        <f t="shared" si="12"/>
        <v>0</v>
      </c>
    </row>
    <row r="64" spans="1:17" x14ac:dyDescent="0.25">
      <c r="A64" s="72" t="s">
        <v>311</v>
      </c>
      <c r="B64" s="276">
        <f t="shared" ref="B64:Q64" si="13">IF(B$47=0,0,B$47/B$5)</f>
        <v>0</v>
      </c>
      <c r="C64" s="276">
        <f t="shared" si="13"/>
        <v>0</v>
      </c>
      <c r="D64" s="276">
        <f t="shared" si="13"/>
        <v>0</v>
      </c>
      <c r="E64" s="276">
        <f t="shared" si="13"/>
        <v>0</v>
      </c>
      <c r="F64" s="276">
        <f t="shared" si="13"/>
        <v>0</v>
      </c>
      <c r="G64" s="276">
        <f t="shared" si="13"/>
        <v>0</v>
      </c>
      <c r="H64" s="276">
        <f t="shared" si="13"/>
        <v>0</v>
      </c>
      <c r="I64" s="276">
        <f t="shared" si="13"/>
        <v>0</v>
      </c>
      <c r="J64" s="276">
        <f t="shared" si="13"/>
        <v>0</v>
      </c>
      <c r="K64" s="276">
        <f t="shared" si="13"/>
        <v>0</v>
      </c>
      <c r="L64" s="276">
        <f t="shared" si="13"/>
        <v>0</v>
      </c>
      <c r="M64" s="276">
        <f t="shared" si="13"/>
        <v>0</v>
      </c>
      <c r="N64" s="276">
        <f t="shared" si="13"/>
        <v>0</v>
      </c>
      <c r="O64" s="276">
        <f t="shared" si="13"/>
        <v>0</v>
      </c>
      <c r="P64" s="276">
        <f t="shared" si="13"/>
        <v>0</v>
      </c>
      <c r="Q64" s="276">
        <f t="shared" si="13"/>
        <v>0</v>
      </c>
    </row>
    <row r="66" spans="1:17" ht="12.75" x14ac:dyDescent="0.25">
      <c r="A66" s="266" t="s">
        <v>133</v>
      </c>
      <c r="B66" s="197"/>
      <c r="C66" s="197"/>
      <c r="D66" s="197"/>
      <c r="E66" s="197"/>
      <c r="F66" s="197"/>
      <c r="G66" s="197"/>
      <c r="H66" s="197"/>
      <c r="I66" s="197"/>
      <c r="J66" s="197"/>
      <c r="K66" s="197"/>
      <c r="L66" s="197"/>
      <c r="M66" s="197"/>
      <c r="N66" s="197"/>
      <c r="O66" s="197"/>
      <c r="P66" s="197"/>
      <c r="Q66" s="197"/>
    </row>
    <row r="68" spans="1:17" x14ac:dyDescent="0.25">
      <c r="A68" s="78" t="s">
        <v>4</v>
      </c>
      <c r="B68" s="230">
        <f>IF(B$5=0,0,B$5/WWP_fec!B$5)</f>
        <v>0.98025966560447186</v>
      </c>
      <c r="C68" s="230">
        <f>IF(C$5=0,0,C$5/WWP_fec!C$5)</f>
        <v>0.52418210839729007</v>
      </c>
      <c r="D68" s="230">
        <f>IF(D$5=0,0,D$5/WWP_fec!D$5)</f>
        <v>0.73144609167514874</v>
      </c>
      <c r="E68" s="230">
        <f>IF(E$5=0,0,E$5/WWP_fec!E$5)</f>
        <v>0.53654025111451797</v>
      </c>
      <c r="F68" s="230">
        <f>IF(F$5=0,0,F$5/WWP_fec!F$5)</f>
        <v>0.64166594149690803</v>
      </c>
      <c r="G68" s="230">
        <f>IF(G$5=0,0,G$5/WWP_fec!G$5)</f>
        <v>0.4887056500444365</v>
      </c>
      <c r="H68" s="230">
        <f>IF(H$5=0,0,H$5/WWP_fec!H$5)</f>
        <v>0.76888006059291369</v>
      </c>
      <c r="I68" s="230">
        <f>IF(I$5=0,0,I$5/WWP_fec!I$5)</f>
        <v>0.39715102101888367</v>
      </c>
      <c r="J68" s="230">
        <f>IF(J$5=0,0,J$5/WWP_fec!J$5)</f>
        <v>0.34891989064117596</v>
      </c>
      <c r="K68" s="230">
        <f>IF(K$5=0,0,K$5/WWP_fec!K$5)</f>
        <v>0.20583449474037688</v>
      </c>
      <c r="L68" s="230">
        <f>IF(L$5=0,0,L$5/WWP_fec!L$5)</f>
        <v>0.21866693625263581</v>
      </c>
      <c r="M68" s="230">
        <f>IF(M$5=0,0,M$5/WWP_fec!M$5)</f>
        <v>0.16330490300209075</v>
      </c>
      <c r="N68" s="230">
        <f>IF(N$5=0,0,N$5/WWP_fec!N$5)</f>
        <v>0.2186459253920193</v>
      </c>
      <c r="O68" s="230">
        <f>IF(O$5=0,0,O$5/WWP_fec!O$5)</f>
        <v>0.25526620469338834</v>
      </c>
      <c r="P68" s="230">
        <f>IF(P$5=0,0,P$5/WWP_fec!P$5)</f>
        <v>0.26199745315881051</v>
      </c>
      <c r="Q68" s="230">
        <f>IF(Q$5=0,0,Q$5/WWP_fec!Q$5)</f>
        <v>0.20798759642095954</v>
      </c>
    </row>
    <row r="69" spans="1:17" x14ac:dyDescent="0.25">
      <c r="A69" s="132" t="s">
        <v>83</v>
      </c>
      <c r="B69" s="275">
        <f>IF(B$6=0,0,B$6/WWP_fec!B$6)</f>
        <v>0</v>
      </c>
      <c r="C69" s="275">
        <f>IF(C$6=0,0,C$6/WWP_fec!C$6)</f>
        <v>0</v>
      </c>
      <c r="D69" s="275">
        <f>IF(D$6=0,0,D$6/WWP_fec!D$6)</f>
        <v>0</v>
      </c>
      <c r="E69" s="275">
        <f>IF(E$6=0,0,E$6/WWP_fec!E$6)</f>
        <v>0</v>
      </c>
      <c r="F69" s="275">
        <f>IF(F$6=0,0,F$6/WWP_fec!F$6)</f>
        <v>0</v>
      </c>
      <c r="G69" s="275">
        <f>IF(G$6=0,0,G$6/WWP_fec!G$6)</f>
        <v>0</v>
      </c>
      <c r="H69" s="275">
        <f>IF(H$6=0,0,H$6/WWP_fec!H$6)</f>
        <v>0</v>
      </c>
      <c r="I69" s="275">
        <f>IF(I$6=0,0,I$6/WWP_fec!I$6)</f>
        <v>0</v>
      </c>
      <c r="J69" s="275">
        <f>IF(J$6=0,0,J$6/WWP_fec!J$6)</f>
        <v>0</v>
      </c>
      <c r="K69" s="275">
        <f>IF(K$6=0,0,K$6/WWP_fec!K$6)</f>
        <v>0</v>
      </c>
      <c r="L69" s="275">
        <f>IF(L$6=0,0,L$6/WWP_fec!L$6)</f>
        <v>0</v>
      </c>
      <c r="M69" s="275">
        <f>IF(M$6=0,0,M$6/WWP_fec!M$6)</f>
        <v>0</v>
      </c>
      <c r="N69" s="275">
        <f>IF(N$6=0,0,N$6/WWP_fec!N$6)</f>
        <v>0</v>
      </c>
      <c r="O69" s="275">
        <f>IF(O$6=0,0,O$6/WWP_fec!O$6)</f>
        <v>0</v>
      </c>
      <c r="P69" s="275">
        <f>IF(P$6=0,0,P$6/WWP_fec!P$6)</f>
        <v>0</v>
      </c>
      <c r="Q69" s="275">
        <f>IF(Q$6=0,0,Q$6/WWP_fec!Q$6)</f>
        <v>0</v>
      </c>
    </row>
    <row r="70" spans="1:17" x14ac:dyDescent="0.25">
      <c r="A70" s="76" t="s">
        <v>82</v>
      </c>
      <c r="B70" s="274">
        <f>IF(B$7=0,0,B$7/WWP_fec!B$7)</f>
        <v>0</v>
      </c>
      <c r="C70" s="274">
        <f>IF(C$7=0,0,C$7/WWP_fec!C$7)</f>
        <v>0</v>
      </c>
      <c r="D70" s="274">
        <f>IF(D$7=0,0,D$7/WWP_fec!D$7)</f>
        <v>0</v>
      </c>
      <c r="E70" s="274">
        <f>IF(E$7=0,0,E$7/WWP_fec!E$7)</f>
        <v>0</v>
      </c>
      <c r="F70" s="274">
        <f>IF(F$7=0,0,F$7/WWP_fec!F$7)</f>
        <v>0</v>
      </c>
      <c r="G70" s="274">
        <f>IF(G$7=0,0,G$7/WWP_fec!G$7)</f>
        <v>0</v>
      </c>
      <c r="H70" s="274">
        <f>IF(H$7=0,0,H$7/WWP_fec!H$7)</f>
        <v>0</v>
      </c>
      <c r="I70" s="274">
        <f>IF(I$7=0,0,I$7/WWP_fec!I$7)</f>
        <v>0</v>
      </c>
      <c r="J70" s="274">
        <f>IF(J$7=0,0,J$7/WWP_fec!J$7)</f>
        <v>0</v>
      </c>
      <c r="K70" s="274">
        <f>IF(K$7=0,0,K$7/WWP_fec!K$7)</f>
        <v>0</v>
      </c>
      <c r="L70" s="274">
        <f>IF(L$7=0,0,L$7/WWP_fec!L$7)</f>
        <v>0</v>
      </c>
      <c r="M70" s="274">
        <f>IF(M$7=0,0,M$7/WWP_fec!M$7)</f>
        <v>0</v>
      </c>
      <c r="N70" s="274">
        <f>IF(N$7=0,0,N$7/WWP_fec!N$7)</f>
        <v>0</v>
      </c>
      <c r="O70" s="274">
        <f>IF(O$7=0,0,O$7/WWP_fec!O$7)</f>
        <v>0</v>
      </c>
      <c r="P70" s="274">
        <f>IF(P$7=0,0,P$7/WWP_fec!P$7)</f>
        <v>0</v>
      </c>
      <c r="Q70" s="274">
        <f>IF(Q$7=0,0,Q$7/WWP_fec!Q$7)</f>
        <v>0</v>
      </c>
    </row>
    <row r="71" spans="1:17" x14ac:dyDescent="0.25">
      <c r="A71" s="76" t="s">
        <v>81</v>
      </c>
      <c r="B71" s="274">
        <f>IF(B$8=0,0,B$8/WWP_fec!B$8)</f>
        <v>0</v>
      </c>
      <c r="C71" s="274">
        <f>IF(C$8=0,0,C$8/WWP_fec!C$8)</f>
        <v>0</v>
      </c>
      <c r="D71" s="274">
        <f>IF(D$8=0,0,D$8/WWP_fec!D$8)</f>
        <v>0</v>
      </c>
      <c r="E71" s="274">
        <f>IF(E$8=0,0,E$8/WWP_fec!E$8)</f>
        <v>0</v>
      </c>
      <c r="F71" s="274">
        <f>IF(F$8=0,0,F$8/WWP_fec!F$8)</f>
        <v>0</v>
      </c>
      <c r="G71" s="274">
        <f>IF(G$8=0,0,G$8/WWP_fec!G$8)</f>
        <v>0</v>
      </c>
      <c r="H71" s="274">
        <f>IF(H$8=0,0,H$8/WWP_fec!H$8)</f>
        <v>0</v>
      </c>
      <c r="I71" s="274">
        <f>IF(I$8=0,0,I$8/WWP_fec!I$8)</f>
        <v>0</v>
      </c>
      <c r="J71" s="274">
        <f>IF(J$8=0,0,J$8/WWP_fec!J$8)</f>
        <v>0</v>
      </c>
      <c r="K71" s="274">
        <f>IF(K$8=0,0,K$8/WWP_fec!K$8)</f>
        <v>0</v>
      </c>
      <c r="L71" s="274">
        <f>IF(L$8=0,0,L$8/WWP_fec!L$8)</f>
        <v>0</v>
      </c>
      <c r="M71" s="274">
        <f>IF(M$8=0,0,M$8/WWP_fec!M$8)</f>
        <v>0</v>
      </c>
      <c r="N71" s="274">
        <f>IF(N$8=0,0,N$8/WWP_fec!N$8)</f>
        <v>0</v>
      </c>
      <c r="O71" s="274">
        <f>IF(O$8=0,0,O$8/WWP_fec!O$8)</f>
        <v>0</v>
      </c>
      <c r="P71" s="274">
        <f>IF(P$8=0,0,P$8/WWP_fec!P$8)</f>
        <v>0</v>
      </c>
      <c r="Q71" s="274">
        <f>IF(Q$8=0,0,Q$8/WWP_fec!Q$8)</f>
        <v>0</v>
      </c>
    </row>
    <row r="72" spans="1:17" x14ac:dyDescent="0.25">
      <c r="A72" s="76" t="s">
        <v>80</v>
      </c>
      <c r="B72" s="274">
        <f>IF(B$9=0,0,B$9/WWP_fec!B$9)</f>
        <v>0</v>
      </c>
      <c r="C72" s="274">
        <f>IF(C$9=0,0,C$9/WWP_fec!C$9)</f>
        <v>0</v>
      </c>
      <c r="D72" s="274">
        <f>IF(D$9=0,0,D$9/WWP_fec!D$9)</f>
        <v>0</v>
      </c>
      <c r="E72" s="274">
        <f>IF(E$9=0,0,E$9/WWP_fec!E$9)</f>
        <v>0</v>
      </c>
      <c r="F72" s="274">
        <f>IF(F$9=0,0,F$9/WWP_fec!F$9)</f>
        <v>0</v>
      </c>
      <c r="G72" s="274">
        <f>IF(G$9=0,0,G$9/WWP_fec!G$9)</f>
        <v>0</v>
      </c>
      <c r="H72" s="274">
        <f>IF(H$9=0,0,H$9/WWP_fec!H$9)</f>
        <v>0</v>
      </c>
      <c r="I72" s="274">
        <f>IF(I$9=0,0,I$9/WWP_fec!I$9)</f>
        <v>0</v>
      </c>
      <c r="J72" s="274">
        <f>IF(J$9=0,0,J$9/WWP_fec!J$9)</f>
        <v>0</v>
      </c>
      <c r="K72" s="274">
        <f>IF(K$9=0,0,K$9/WWP_fec!K$9)</f>
        <v>0</v>
      </c>
      <c r="L72" s="274">
        <f>IF(L$9=0,0,L$9/WWP_fec!L$9)</f>
        <v>0</v>
      </c>
      <c r="M72" s="274">
        <f>IF(M$9=0,0,M$9/WWP_fec!M$9)</f>
        <v>0</v>
      </c>
      <c r="N72" s="274">
        <f>IF(N$9=0,0,N$9/WWP_fec!N$9)</f>
        <v>0</v>
      </c>
      <c r="O72" s="274">
        <f>IF(O$9=0,0,O$9/WWP_fec!O$9)</f>
        <v>0</v>
      </c>
      <c r="P72" s="274">
        <f>IF(P$9=0,0,P$9/WWP_fec!P$9)</f>
        <v>0</v>
      </c>
      <c r="Q72" s="274">
        <f>IF(Q$9=0,0,Q$9/WWP_fec!Q$9)</f>
        <v>0</v>
      </c>
    </row>
    <row r="73" spans="1:17" x14ac:dyDescent="0.25">
      <c r="A73" s="129" t="s">
        <v>79</v>
      </c>
      <c r="B73" s="273">
        <f>IF(B$10=0,0,B$10/WWP_fec!B$10)</f>
        <v>0.89038108510696257</v>
      </c>
      <c r="C73" s="273">
        <f>IF(C$10=0,0,C$10/WWP_fec!C$10)</f>
        <v>1.2691548015950489</v>
      </c>
      <c r="D73" s="273">
        <f>IF(D$10=0,0,D$10/WWP_fec!D$10)</f>
        <v>1.3251222</v>
      </c>
      <c r="E73" s="273">
        <f>IF(E$10=0,0,E$10/WWP_fec!E$10)</f>
        <v>1.3251222000000005</v>
      </c>
      <c r="F73" s="273">
        <f>IF(F$10=0,0,F$10/WWP_fec!F$10)</f>
        <v>1.3251222000000002</v>
      </c>
      <c r="G73" s="273">
        <f>IF(G$10=0,0,G$10/WWP_fec!G$10)</f>
        <v>0.70463843999999998</v>
      </c>
      <c r="H73" s="273">
        <f>IF(H$10=0,0,H$10/WWP_fec!H$10)</f>
        <v>0.70463844000000009</v>
      </c>
      <c r="I73" s="273">
        <f>IF(I$10=0,0,I$10/WWP_fec!I$10)</f>
        <v>0.70463844000000009</v>
      </c>
      <c r="J73" s="273">
        <f>IF(J$10=0,0,J$10/WWP_fec!J$10)</f>
        <v>0.70463843999999998</v>
      </c>
      <c r="K73" s="273">
        <f>IF(K$10=0,0,K$10/WWP_fec!K$10)</f>
        <v>0.70463844000000009</v>
      </c>
      <c r="L73" s="273">
        <f>IF(L$10=0,0,L$10/WWP_fec!L$10)</f>
        <v>0.70463844000000009</v>
      </c>
      <c r="M73" s="273">
        <f>IF(M$10=0,0,M$10/WWP_fec!M$10)</f>
        <v>0.70463844000000009</v>
      </c>
      <c r="N73" s="273">
        <f>IF(N$10=0,0,N$10/WWP_fec!N$10)</f>
        <v>1.3251222000000002</v>
      </c>
      <c r="O73" s="273">
        <f>IF(O$10=0,0,O$10/WWP_fec!O$10)</f>
        <v>0.70463844000000009</v>
      </c>
      <c r="P73" s="273">
        <f>IF(P$10=0,0,P$10/WWP_fec!P$10)</f>
        <v>0.70463843999999998</v>
      </c>
      <c r="Q73" s="273">
        <f>IF(Q$10=0,0,Q$10/WWP_fec!Q$10)</f>
        <v>0.7046384400000002</v>
      </c>
    </row>
    <row r="74" spans="1:17" x14ac:dyDescent="0.25">
      <c r="A74" s="127" t="s">
        <v>314</v>
      </c>
      <c r="B74" s="296">
        <f>IF(B$15=0,0,B$15/WWP_fec!B$15)</f>
        <v>2.202165074107524</v>
      </c>
      <c r="C74" s="296">
        <f>IF(C$15=0,0,C$15/WWP_fec!C$15)</f>
        <v>0.78574561255872599</v>
      </c>
      <c r="D74" s="296">
        <f>IF(D$15=0,0,D$15/WWP_fec!D$15)</f>
        <v>1.1305144376034149</v>
      </c>
      <c r="E74" s="296">
        <f>IF(E$15=0,0,E$15/WWP_fec!E$15)</f>
        <v>0.45109052626115886</v>
      </c>
      <c r="F74" s="296">
        <f>IF(F$15=0,0,F$15/WWP_fec!F$15)</f>
        <v>0.87163623234271459</v>
      </c>
      <c r="G74" s="296">
        <f>IF(G$15=0,0,G$15/WWP_fec!G$15)</f>
        <v>0.64188932379423014</v>
      </c>
      <c r="H74" s="296">
        <f>IF(H$15=0,0,H$15/WWP_fec!H$15)</f>
        <v>0.92218600060673961</v>
      </c>
      <c r="I74" s="296">
        <f>IF(I$15=0,0,I$15/WWP_fec!I$15)</f>
        <v>0.57252451185551223</v>
      </c>
      <c r="J74" s="296">
        <f>IF(J$15=0,0,J$15/WWP_fec!J$15)</f>
        <v>0.39144420532470342</v>
      </c>
      <c r="K74" s="296">
        <f>IF(K$15=0,0,K$15/WWP_fec!K$15)</f>
        <v>5.212314755537116E-2</v>
      </c>
      <c r="L74" s="296">
        <f>IF(L$15=0,0,L$15/WWP_fec!L$15)</f>
        <v>3.2974559958546014E-2</v>
      </c>
      <c r="M74" s="296">
        <f>IF(M$15=0,0,M$15/WWP_fec!M$15)</f>
        <v>4.743923796384595E-2</v>
      </c>
      <c r="N74" s="296">
        <f>IF(N$15=0,0,N$15/WWP_fec!N$15)</f>
        <v>4.9264489456262245E-2</v>
      </c>
      <c r="O74" s="296">
        <f>IF(O$15=0,0,O$15/WWP_fec!O$15)</f>
        <v>0.2768659874454657</v>
      </c>
      <c r="P74" s="296">
        <f>IF(P$15=0,0,P$15/WWP_fec!P$15)</f>
        <v>0.30863286083549679</v>
      </c>
      <c r="Q74" s="296">
        <f>IF(Q$15=0,0,Q$15/WWP_fec!Q$15)</f>
        <v>2.305822836235397E-2</v>
      </c>
    </row>
    <row r="75" spans="1:17" x14ac:dyDescent="0.25">
      <c r="A75" s="127" t="s">
        <v>313</v>
      </c>
      <c r="B75" s="296">
        <f>IF(B$26=0,0,B$26/WWP_fec!B$26)</f>
        <v>0</v>
      </c>
      <c r="C75" s="296">
        <f>IF(C$26=0,0,C$26/WWP_fec!C$26)</f>
        <v>0</v>
      </c>
      <c r="D75" s="296">
        <f>IF(D$26=0,0,D$26/WWP_fec!D$26)</f>
        <v>0</v>
      </c>
      <c r="E75" s="296">
        <f>IF(E$26=0,0,E$26/WWP_fec!E$26)</f>
        <v>0</v>
      </c>
      <c r="F75" s="296">
        <f>IF(F$26=0,0,F$26/WWP_fec!F$26)</f>
        <v>0</v>
      </c>
      <c r="G75" s="296">
        <f>IF(G$26=0,0,G$26/WWP_fec!G$26)</f>
        <v>0</v>
      </c>
      <c r="H75" s="296">
        <f>IF(H$26=0,0,H$26/WWP_fec!H$26)</f>
        <v>0</v>
      </c>
      <c r="I75" s="296">
        <f>IF(I$26=0,0,I$26/WWP_fec!I$26)</f>
        <v>0</v>
      </c>
      <c r="J75" s="296">
        <f>IF(J$26=0,0,J$26/WWP_fec!J$26)</f>
        <v>0</v>
      </c>
      <c r="K75" s="296">
        <f>IF(K$26=0,0,K$26/WWP_fec!K$26)</f>
        <v>0</v>
      </c>
      <c r="L75" s="296">
        <f>IF(L$26=0,0,L$26/WWP_fec!L$26)</f>
        <v>0</v>
      </c>
      <c r="M75" s="296">
        <f>IF(M$26=0,0,M$26/WWP_fec!M$26)</f>
        <v>0</v>
      </c>
      <c r="N75" s="296">
        <f>IF(N$26=0,0,N$26/WWP_fec!N$26)</f>
        <v>0</v>
      </c>
      <c r="O75" s="296">
        <f>IF(O$26=0,0,O$26/WWP_fec!O$26)</f>
        <v>0</v>
      </c>
      <c r="P75" s="296">
        <f>IF(P$26=0,0,P$26/WWP_fec!P$26)</f>
        <v>0</v>
      </c>
      <c r="Q75" s="296">
        <f>IF(Q$26=0,0,Q$26/WWP_fec!Q$26)</f>
        <v>0</v>
      </c>
    </row>
    <row r="76" spans="1:17" x14ac:dyDescent="0.25">
      <c r="A76" s="127" t="s">
        <v>312</v>
      </c>
      <c r="B76" s="296">
        <f>IF(B$27=0,0,B$27/WWP_fec!B$27)</f>
        <v>1.8141735373575658</v>
      </c>
      <c r="C76" s="296">
        <f>IF(C$27=0,0,C$27/WWP_fec!C$27)</f>
        <v>0.93752052799142793</v>
      </c>
      <c r="D76" s="296">
        <f>IF(D$27=0,0,D$27/WWP_fec!D$27)</f>
        <v>1.2690756761184427</v>
      </c>
      <c r="E76" s="296">
        <f>IF(E$27=0,0,E$27/WWP_fec!E$27)</f>
        <v>1.4592365411817732</v>
      </c>
      <c r="F76" s="296">
        <f>IF(F$27=0,0,F$27/WWP_fec!F$27)</f>
        <v>0.94263417527418514</v>
      </c>
      <c r="G76" s="296">
        <f>IF(G$27=0,0,G$27/WWP_fec!G$27)</f>
        <v>0.86925209128143566</v>
      </c>
      <c r="H76" s="296">
        <f>IF(H$27=0,0,H$27/WWP_fec!H$27)</f>
        <v>1.4936748027681315</v>
      </c>
      <c r="I76" s="296">
        <f>IF(I$27=0,0,I$27/WWP_fec!I$27)</f>
        <v>0.70748082433743253</v>
      </c>
      <c r="J76" s="296">
        <f>IF(J$27=0,0,J$27/WWP_fec!J$27)</f>
        <v>0.89361188343542119</v>
      </c>
      <c r="K76" s="296">
        <f>IF(K$27=0,0,K$27/WWP_fec!K$27)</f>
        <v>1.1199276412565375</v>
      </c>
      <c r="L76" s="296">
        <f>IF(L$27=0,0,L$27/WWP_fec!L$27)</f>
        <v>1.2022722648069473</v>
      </c>
      <c r="M76" s="296">
        <f>IF(M$27=0,0,M$27/WWP_fec!M$27)</f>
        <v>0.95178540860731575</v>
      </c>
      <c r="N76" s="296">
        <f>IF(N$27=0,0,N$27/WWP_fec!N$27)</f>
        <v>1.1569096163907138</v>
      </c>
      <c r="O76" s="296">
        <f>IF(O$27=0,0,O$27/WWP_fec!O$27)</f>
        <v>0.71612516035526219</v>
      </c>
      <c r="P76" s="296">
        <f>IF(P$27=0,0,P$27/WWP_fec!P$27)</f>
        <v>0.62725819961683182</v>
      </c>
      <c r="Q76" s="296">
        <f>IF(Q$27=0,0,Q$27/WWP_fec!Q$27)</f>
        <v>1.1846551827532896</v>
      </c>
    </row>
    <row r="77" spans="1:17" x14ac:dyDescent="0.25">
      <c r="A77" s="72" t="s">
        <v>311</v>
      </c>
      <c r="B77" s="295">
        <f>IF(B$47=0,0,B$47/WWP_fec!B$47)</f>
        <v>0</v>
      </c>
      <c r="C77" s="295">
        <f>IF(C$47=0,0,C$47/WWP_fec!C$47)</f>
        <v>0</v>
      </c>
      <c r="D77" s="295">
        <f>IF(D$47=0,0,D$47/WWP_fec!D$47)</f>
        <v>0</v>
      </c>
      <c r="E77" s="295">
        <f>IF(E$47=0,0,E$47/WWP_fec!E$47)</f>
        <v>0</v>
      </c>
      <c r="F77" s="295">
        <f>IF(F$47=0,0,F$47/WWP_fec!F$47)</f>
        <v>0</v>
      </c>
      <c r="G77" s="295">
        <f>IF(G$47=0,0,G$47/WWP_fec!G$47)</f>
        <v>0</v>
      </c>
      <c r="H77" s="295">
        <f>IF(H$47=0,0,H$47/WWP_fec!H$47)</f>
        <v>0</v>
      </c>
      <c r="I77" s="295">
        <f>IF(I$47=0,0,I$47/WWP_fec!I$47)</f>
        <v>0</v>
      </c>
      <c r="J77" s="295">
        <f>IF(J$47=0,0,J$47/WWP_fec!J$47)</f>
        <v>0</v>
      </c>
      <c r="K77" s="295">
        <f>IF(K$47=0,0,K$47/WWP_fec!K$47)</f>
        <v>0</v>
      </c>
      <c r="L77" s="295">
        <f>IF(L$47=0,0,L$47/WWP_fec!L$47)</f>
        <v>0</v>
      </c>
      <c r="M77" s="295">
        <f>IF(M$47=0,0,M$47/WWP_fec!M$47)</f>
        <v>0</v>
      </c>
      <c r="N77" s="295">
        <f>IF(N$47=0,0,N$47/WWP_fec!N$47)</f>
        <v>0</v>
      </c>
      <c r="O77" s="295">
        <f>IF(O$47=0,0,O$47/WWP_fec!O$47)</f>
        <v>0</v>
      </c>
      <c r="P77" s="295">
        <f>IF(P$47=0,0,P$47/WWP_fec!P$47)</f>
        <v>0</v>
      </c>
      <c r="Q77" s="295">
        <f>IF(Q$47=0,0,Q$47/WWP_fec!Q$47)</f>
        <v>0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6" tint="-0.249977111117893"/>
    <pageSetUpPr fitToPage="1"/>
  </sheetPr>
  <dimension ref="A1:Q39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17" width="9.7109375" style="14" customWidth="1"/>
    <col min="18" max="16384" width="9.140625" style="13"/>
  </cols>
  <sheetData>
    <row r="1" spans="1:17" ht="12.75" x14ac:dyDescent="0.25">
      <c r="A1" s="12" t="s">
        <v>351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3" spans="1:17" x14ac:dyDescent="0.25">
      <c r="A3" s="31" t="s">
        <v>78</v>
      </c>
      <c r="B3" s="46">
        <v>642.9556315282473</v>
      </c>
      <c r="C3" s="46">
        <v>710.02027064044273</v>
      </c>
      <c r="D3" s="46">
        <v>859.30481652961089</v>
      </c>
      <c r="E3" s="46">
        <v>939.32154801720026</v>
      </c>
      <c r="F3" s="46">
        <v>946.97682497864889</v>
      </c>
      <c r="G3" s="46">
        <v>1057.1051665284028</v>
      </c>
      <c r="H3" s="46">
        <v>1101.9399543989707</v>
      </c>
      <c r="I3" s="46">
        <v>1099.7629870501621</v>
      </c>
      <c r="J3" s="46">
        <v>1054.4322842597746</v>
      </c>
      <c r="K3" s="46">
        <v>1100.1024940211821</v>
      </c>
      <c r="L3" s="46">
        <v>1243.9000000000001</v>
      </c>
      <c r="M3" s="46">
        <v>1274.3555966260988</v>
      </c>
      <c r="N3" s="46">
        <v>1488.9343824890609</v>
      </c>
      <c r="O3" s="46">
        <v>1608.1148901671622</v>
      </c>
      <c r="P3" s="46">
        <v>1647.3048327137544</v>
      </c>
      <c r="Q3" s="46">
        <v>1759.1721542803386</v>
      </c>
    </row>
    <row r="5" spans="1:17" x14ac:dyDescent="0.25">
      <c r="A5" s="31" t="s">
        <v>257</v>
      </c>
      <c r="B5" s="46">
        <v>1367.7451834374108</v>
      </c>
      <c r="C5" s="46">
        <v>959.31827735152933</v>
      </c>
      <c r="D5" s="46">
        <v>1074.0745020138681</v>
      </c>
      <c r="E5" s="46">
        <v>1023.7891191308761</v>
      </c>
      <c r="F5" s="46">
        <v>958.94999668738046</v>
      </c>
      <c r="G5" s="46">
        <v>1224.3314303350887</v>
      </c>
      <c r="H5" s="46">
        <v>1014.4052460991064</v>
      </c>
      <c r="I5" s="46">
        <v>1020.9762009948809</v>
      </c>
      <c r="J5" s="46">
        <v>1000.1075047238756</v>
      </c>
      <c r="K5" s="46">
        <v>888.09090264972122</v>
      </c>
      <c r="L5" s="46">
        <v>958.1092150449025</v>
      </c>
      <c r="M5" s="46">
        <v>1056.0046308018088</v>
      </c>
      <c r="N5" s="46">
        <v>909.35670861858762</v>
      </c>
      <c r="O5" s="46">
        <v>769.74499990430786</v>
      </c>
      <c r="P5" s="46">
        <v>919.952592048003</v>
      </c>
      <c r="Q5" s="46">
        <v>894.55076282515438</v>
      </c>
    </row>
    <row r="6" spans="1:17" x14ac:dyDescent="0.25">
      <c r="A6" s="294" t="s">
        <v>256</v>
      </c>
      <c r="B6" s="293">
        <v>1709.6814792967632</v>
      </c>
      <c r="C6" s="293">
        <v>1680.7976058003358</v>
      </c>
      <c r="D6" s="293">
        <v>1610.9126176533714</v>
      </c>
      <c r="E6" s="293">
        <v>1842.950603410168</v>
      </c>
      <c r="F6" s="293">
        <v>1673.892456417464</v>
      </c>
      <c r="G6" s="293">
        <v>1718.8580436161387</v>
      </c>
      <c r="H6" s="293">
        <v>1148.0201111725542</v>
      </c>
      <c r="I6" s="293">
        <v>1097.7265858899973</v>
      </c>
      <c r="J6" s="293">
        <v>1065.9930640190471</v>
      </c>
      <c r="K6" s="293">
        <v>997.49241403942699</v>
      </c>
      <c r="L6" s="293">
        <v>1018.5141963428255</v>
      </c>
      <c r="M6" s="293">
        <v>1119.6078919068223</v>
      </c>
      <c r="N6" s="293">
        <v>1202.3875065771163</v>
      </c>
      <c r="O6" s="293">
        <v>1135.3303951661644</v>
      </c>
      <c r="P6" s="293">
        <v>1208.2851111936593</v>
      </c>
      <c r="Q6" s="293">
        <v>1063.2993991232709</v>
      </c>
    </row>
    <row r="7" spans="1:17" x14ac:dyDescent="0.25">
      <c r="A7" s="292" t="s">
        <v>255</v>
      </c>
      <c r="B7" s="291"/>
      <c r="C7" s="291">
        <v>0</v>
      </c>
      <c r="D7" s="291">
        <v>0</v>
      </c>
      <c r="E7" s="291">
        <v>232.03798575679662</v>
      </c>
      <c r="F7" s="291">
        <v>0</v>
      </c>
      <c r="G7" s="291">
        <v>44.965587198674712</v>
      </c>
      <c r="H7" s="291">
        <v>0</v>
      </c>
      <c r="I7" s="291">
        <v>171.02760418455765</v>
      </c>
      <c r="J7" s="291">
        <v>79.928487305990416</v>
      </c>
      <c r="K7" s="291">
        <v>74.792287534009233</v>
      </c>
      <c r="L7" s="291">
        <v>21.021782303398481</v>
      </c>
      <c r="M7" s="291">
        <v>125.92281534914682</v>
      </c>
      <c r="N7" s="291">
        <v>82.779614670293995</v>
      </c>
      <c r="O7" s="291">
        <v>0</v>
      </c>
      <c r="P7" s="291">
        <v>72.954716027494896</v>
      </c>
      <c r="Q7" s="291">
        <v>0</v>
      </c>
    </row>
    <row r="8" spans="1:17" x14ac:dyDescent="0.25">
      <c r="A8" s="290" t="s">
        <v>254</v>
      </c>
      <c r="B8" s="289"/>
      <c r="C8" s="289">
        <f>B6+C7-C6</f>
        <v>28.883873496427441</v>
      </c>
      <c r="D8" s="289">
        <f t="shared" ref="D8:Q8" si="0">C6+D7-D6</f>
        <v>69.884988146964361</v>
      </c>
      <c r="E8" s="289">
        <f t="shared" si="0"/>
        <v>0</v>
      </c>
      <c r="F8" s="289">
        <f t="shared" si="0"/>
        <v>169.058146992704</v>
      </c>
      <c r="G8" s="289">
        <f t="shared" si="0"/>
        <v>0</v>
      </c>
      <c r="H8" s="289">
        <f t="shared" si="0"/>
        <v>570.83793244358458</v>
      </c>
      <c r="I8" s="289">
        <f t="shared" si="0"/>
        <v>221.32112946711459</v>
      </c>
      <c r="J8" s="289">
        <f t="shared" si="0"/>
        <v>111.66200917694073</v>
      </c>
      <c r="K8" s="289">
        <f t="shared" si="0"/>
        <v>143.29293751362945</v>
      </c>
      <c r="L8" s="289">
        <f t="shared" si="0"/>
        <v>0</v>
      </c>
      <c r="M8" s="289">
        <f t="shared" si="0"/>
        <v>24.829119785149942</v>
      </c>
      <c r="N8" s="289">
        <f t="shared" si="0"/>
        <v>0</v>
      </c>
      <c r="O8" s="289">
        <f t="shared" si="0"/>
        <v>67.057111410951848</v>
      </c>
      <c r="P8" s="289">
        <f t="shared" si="0"/>
        <v>0</v>
      </c>
      <c r="Q8" s="289">
        <f t="shared" si="0"/>
        <v>144.98571207038844</v>
      </c>
    </row>
    <row r="9" spans="1:17" x14ac:dyDescent="0.25">
      <c r="A9" s="288" t="s">
        <v>253</v>
      </c>
      <c r="B9" s="287">
        <f>B6-B5</f>
        <v>341.93629585935241</v>
      </c>
      <c r="C9" s="287">
        <f t="shared" ref="C9:Q9" si="1">C6-C5</f>
        <v>721.47932844880643</v>
      </c>
      <c r="D9" s="287">
        <f t="shared" si="1"/>
        <v>536.83811563950326</v>
      </c>
      <c r="E9" s="287">
        <f t="shared" si="1"/>
        <v>819.16148427929193</v>
      </c>
      <c r="F9" s="287">
        <f t="shared" si="1"/>
        <v>714.94245973008356</v>
      </c>
      <c r="G9" s="287">
        <f t="shared" si="1"/>
        <v>494.52661328105</v>
      </c>
      <c r="H9" s="287">
        <f t="shared" si="1"/>
        <v>133.61486507344773</v>
      </c>
      <c r="I9" s="287">
        <f t="shared" si="1"/>
        <v>76.75038489511644</v>
      </c>
      <c r="J9" s="287">
        <f t="shared" si="1"/>
        <v>65.885559295171447</v>
      </c>
      <c r="K9" s="287">
        <f t="shared" si="1"/>
        <v>109.40151138970577</v>
      </c>
      <c r="L9" s="287">
        <f t="shared" si="1"/>
        <v>60.404981297922973</v>
      </c>
      <c r="M9" s="287">
        <f t="shared" si="1"/>
        <v>63.603261105013416</v>
      </c>
      <c r="N9" s="287">
        <f t="shared" si="1"/>
        <v>293.03079795852864</v>
      </c>
      <c r="O9" s="287">
        <f t="shared" si="1"/>
        <v>365.58539526185655</v>
      </c>
      <c r="P9" s="287">
        <f t="shared" si="1"/>
        <v>288.33251914565631</v>
      </c>
      <c r="Q9" s="287">
        <f t="shared" si="1"/>
        <v>168.74863629811648</v>
      </c>
    </row>
    <row r="11" spans="1:17" x14ac:dyDescent="0.25">
      <c r="A11" s="31" t="s">
        <v>347</v>
      </c>
      <c r="B11" s="217"/>
      <c r="C11" s="217"/>
      <c r="D11" s="217"/>
      <c r="E11" s="217"/>
      <c r="F11" s="217"/>
      <c r="G11" s="217"/>
      <c r="H11" s="217"/>
      <c r="I11" s="217"/>
      <c r="J11" s="217"/>
      <c r="K11" s="217"/>
      <c r="L11" s="217"/>
      <c r="M11" s="217"/>
      <c r="N11" s="217"/>
      <c r="O11" s="217"/>
      <c r="P11" s="217"/>
      <c r="Q11" s="217"/>
    </row>
    <row r="12" spans="1:17" x14ac:dyDescent="0.25">
      <c r="A12" s="50" t="s">
        <v>69</v>
      </c>
      <c r="B12" s="38">
        <v>326.44955863761493</v>
      </c>
      <c r="C12" s="38">
        <v>227.97000000000003</v>
      </c>
      <c r="D12" s="38">
        <v>247.69305</v>
      </c>
      <c r="E12" s="38">
        <v>234.12372999999999</v>
      </c>
      <c r="F12" s="38">
        <v>216.70590999999999</v>
      </c>
      <c r="G12" s="38">
        <v>271.86430495616196</v>
      </c>
      <c r="H12" s="38">
        <v>230.48596000000001</v>
      </c>
      <c r="I12" s="38">
        <v>226.10689000000002</v>
      </c>
      <c r="J12" s="38">
        <v>211.26271</v>
      </c>
      <c r="K12" s="38">
        <v>178.73728999999997</v>
      </c>
      <c r="L12" s="38">
        <v>193.02791731627428</v>
      </c>
      <c r="M12" s="38">
        <v>208.89620157997206</v>
      </c>
      <c r="N12" s="38">
        <v>179.09029993392591</v>
      </c>
      <c r="O12" s="38">
        <v>150.88334053385364</v>
      </c>
      <c r="P12" s="38">
        <v>176.40962415323111</v>
      </c>
      <c r="Q12" s="38">
        <v>172.51249355679977</v>
      </c>
    </row>
    <row r="13" spans="1:17" x14ac:dyDescent="0.25">
      <c r="A13" s="55" t="s">
        <v>33</v>
      </c>
      <c r="B13" s="54">
        <v>4.465948463917468</v>
      </c>
      <c r="C13" s="54">
        <v>2.90246</v>
      </c>
      <c r="D13" s="54">
        <v>2.3026300000000002</v>
      </c>
      <c r="E13" s="54">
        <v>2.9051200000000006</v>
      </c>
      <c r="F13" s="54">
        <v>0.60019</v>
      </c>
      <c r="G13" s="54">
        <v>0.88316885807391143</v>
      </c>
      <c r="H13" s="54">
        <v>0.50014999999999998</v>
      </c>
      <c r="I13" s="54">
        <v>0.40192</v>
      </c>
      <c r="J13" s="54">
        <v>0</v>
      </c>
      <c r="K13" s="54">
        <v>0</v>
      </c>
      <c r="L13" s="54">
        <v>0</v>
      </c>
      <c r="M13" s="54">
        <v>0</v>
      </c>
      <c r="N13" s="54">
        <v>0</v>
      </c>
      <c r="O13" s="54">
        <v>0</v>
      </c>
      <c r="P13" s="54">
        <v>0</v>
      </c>
      <c r="Q13" s="54">
        <v>0.26354306066483252</v>
      </c>
    </row>
    <row r="14" spans="1:17" x14ac:dyDescent="0.25">
      <c r="A14" s="52" t="s">
        <v>32</v>
      </c>
      <c r="B14" s="51">
        <v>28.321039838576997</v>
      </c>
      <c r="C14" s="51">
        <v>41.467220000000005</v>
      </c>
      <c r="D14" s="51">
        <v>53.587859999999999</v>
      </c>
      <c r="E14" s="51">
        <v>42.788570000000007</v>
      </c>
      <c r="F14" s="51">
        <v>26.826480000000004</v>
      </c>
      <c r="G14" s="51">
        <v>29.023869458295003</v>
      </c>
      <c r="H14" s="51">
        <v>27.474170000000001</v>
      </c>
      <c r="I14" s="51">
        <v>28.60877</v>
      </c>
      <c r="J14" s="51">
        <v>18.580079999999999</v>
      </c>
      <c r="K14" s="51">
        <v>25.867370000000001</v>
      </c>
      <c r="L14" s="51">
        <v>16.674469086314065</v>
      </c>
      <c r="M14" s="51">
        <v>21.791335180766009</v>
      </c>
      <c r="N14" s="51">
        <v>17.433638511725274</v>
      </c>
      <c r="O14" s="51">
        <v>13.211450737768677</v>
      </c>
      <c r="P14" s="51">
        <v>16.175734739539408</v>
      </c>
      <c r="Q14" s="51">
        <v>10.201356300700727</v>
      </c>
    </row>
    <row r="15" spans="1:17" x14ac:dyDescent="0.25">
      <c r="A15" s="53" t="s">
        <v>31</v>
      </c>
      <c r="B15" s="51">
        <v>0</v>
      </c>
      <c r="C15" s="51">
        <v>0</v>
      </c>
      <c r="D15" s="51">
        <v>0</v>
      </c>
      <c r="E15" s="51">
        <v>0</v>
      </c>
      <c r="F15" s="51">
        <v>0</v>
      </c>
      <c r="G15" s="51">
        <v>0</v>
      </c>
      <c r="H15" s="51">
        <v>0</v>
      </c>
      <c r="I15" s="51">
        <v>0</v>
      </c>
      <c r="J15" s="51">
        <v>0</v>
      </c>
      <c r="K15" s="51">
        <v>0</v>
      </c>
      <c r="L15" s="51">
        <v>0</v>
      </c>
      <c r="M15" s="51">
        <v>0</v>
      </c>
      <c r="N15" s="51">
        <v>0</v>
      </c>
      <c r="O15" s="51">
        <v>0</v>
      </c>
      <c r="P15" s="51">
        <v>0</v>
      </c>
      <c r="Q15" s="51">
        <v>0</v>
      </c>
    </row>
    <row r="16" spans="1:17" x14ac:dyDescent="0.25">
      <c r="A16" s="53" t="s">
        <v>30</v>
      </c>
      <c r="B16" s="51">
        <v>9.8865911019586434</v>
      </c>
      <c r="C16" s="51">
        <v>2.2113200000000002</v>
      </c>
      <c r="D16" s="51">
        <v>2.1944400000000002</v>
      </c>
      <c r="E16" s="51">
        <v>2.19468</v>
      </c>
      <c r="F16" s="51">
        <v>0</v>
      </c>
      <c r="G16" s="51">
        <v>2.1973829034118522</v>
      </c>
      <c r="H16" s="51">
        <v>4.3977599999999999</v>
      </c>
      <c r="I16" s="51">
        <v>5.5059399999999998</v>
      </c>
      <c r="J16" s="51">
        <v>1.09849</v>
      </c>
      <c r="K16" s="51">
        <v>2.1970499999999999</v>
      </c>
      <c r="L16" s="51">
        <v>4.3947345081360041</v>
      </c>
      <c r="M16" s="51">
        <v>1.0986110263483893</v>
      </c>
      <c r="N16" s="51">
        <v>1.0980164944308362</v>
      </c>
      <c r="O16" s="51">
        <v>1.0991430063086594</v>
      </c>
      <c r="P16" s="51">
        <v>1.0990104022575875</v>
      </c>
      <c r="Q16" s="51">
        <v>1.0986159039722583</v>
      </c>
    </row>
    <row r="17" spans="1:17" x14ac:dyDescent="0.25">
      <c r="A17" s="53" t="s">
        <v>76</v>
      </c>
      <c r="B17" s="51">
        <v>18.434448736618354</v>
      </c>
      <c r="C17" s="51">
        <v>14.32587</v>
      </c>
      <c r="D17" s="51">
        <v>16.3249</v>
      </c>
      <c r="E17" s="51">
        <v>14.351429999999999</v>
      </c>
      <c r="F17" s="51">
        <v>15.336500000000001</v>
      </c>
      <c r="G17" s="51">
        <v>15.36246350141343</v>
      </c>
      <c r="H17" s="51">
        <v>15.384459999999999</v>
      </c>
      <c r="I17" s="51">
        <v>18.50244</v>
      </c>
      <c r="J17" s="51">
        <v>15.38147</v>
      </c>
      <c r="K17" s="51">
        <v>12.372640000000001</v>
      </c>
      <c r="L17" s="51">
        <v>12.279734578178061</v>
      </c>
      <c r="M17" s="51">
        <v>13.312457422085183</v>
      </c>
      <c r="N17" s="51">
        <v>13.135131570863008</v>
      </c>
      <c r="O17" s="51">
        <v>7.0249574373578101</v>
      </c>
      <c r="P17" s="51">
        <v>9.0102213558385493</v>
      </c>
      <c r="Q17" s="51">
        <v>8.05181845156749</v>
      </c>
    </row>
    <row r="18" spans="1:17" x14ac:dyDescent="0.25">
      <c r="A18" s="53" t="s">
        <v>29</v>
      </c>
      <c r="B18" s="51">
        <v>0</v>
      </c>
      <c r="C18" s="51">
        <v>0</v>
      </c>
      <c r="D18" s="51">
        <v>0</v>
      </c>
      <c r="E18" s="51">
        <v>3.81473</v>
      </c>
      <c r="F18" s="51">
        <v>0</v>
      </c>
      <c r="G18" s="51">
        <v>0.95526073962590585</v>
      </c>
      <c r="H18" s="51">
        <v>0.99992000000000003</v>
      </c>
      <c r="I18" s="51">
        <v>0</v>
      </c>
      <c r="J18" s="51">
        <v>0</v>
      </c>
      <c r="K18" s="51">
        <v>9.5965600000000002</v>
      </c>
      <c r="L18" s="51">
        <v>0</v>
      </c>
      <c r="M18" s="51">
        <v>0</v>
      </c>
      <c r="N18" s="51">
        <v>0</v>
      </c>
      <c r="O18" s="51">
        <v>0</v>
      </c>
      <c r="P18" s="51">
        <v>0</v>
      </c>
      <c r="Q18" s="51">
        <v>0</v>
      </c>
    </row>
    <row r="19" spans="1:17" x14ac:dyDescent="0.25">
      <c r="A19" s="53" t="s">
        <v>28</v>
      </c>
      <c r="B19" s="51">
        <v>0</v>
      </c>
      <c r="C19" s="51">
        <v>24.930030000000006</v>
      </c>
      <c r="D19" s="51">
        <v>35.068519999999999</v>
      </c>
      <c r="E19" s="51">
        <v>22.427730000000004</v>
      </c>
      <c r="F19" s="51">
        <v>11.489980000000001</v>
      </c>
      <c r="G19" s="51">
        <v>10.508762313843816</v>
      </c>
      <c r="H19" s="51">
        <v>6.6920300000000008</v>
      </c>
      <c r="I19" s="51">
        <v>4.60039</v>
      </c>
      <c r="J19" s="51">
        <v>2.10012</v>
      </c>
      <c r="K19" s="51">
        <v>1.70112</v>
      </c>
      <c r="L19" s="51">
        <v>0</v>
      </c>
      <c r="M19" s="51">
        <v>7.3802667323324371</v>
      </c>
      <c r="N19" s="51">
        <v>3.2004904464314312</v>
      </c>
      <c r="O19" s="51">
        <v>5.0873502941022082</v>
      </c>
      <c r="P19" s="51">
        <v>6.0665029814432714</v>
      </c>
      <c r="Q19" s="51">
        <v>1.0509219451609799</v>
      </c>
    </row>
    <row r="20" spans="1:17" x14ac:dyDescent="0.25">
      <c r="A20" s="52" t="s">
        <v>27</v>
      </c>
      <c r="B20" s="51">
        <v>124.75161674283892</v>
      </c>
      <c r="C20" s="51">
        <v>126.60927000000001</v>
      </c>
      <c r="D20" s="51">
        <v>131.16923</v>
      </c>
      <c r="E20" s="51">
        <v>121.63188</v>
      </c>
      <c r="F20" s="51">
        <v>126.17761</v>
      </c>
      <c r="G20" s="51">
        <v>152.18685501334835</v>
      </c>
      <c r="H20" s="51">
        <v>128.58980000000003</v>
      </c>
      <c r="I20" s="51">
        <v>119.63705999999999</v>
      </c>
      <c r="J20" s="51">
        <v>102.66066000000001</v>
      </c>
      <c r="K20" s="51">
        <v>60.420609999999996</v>
      </c>
      <c r="L20" s="51">
        <v>79.44406146780959</v>
      </c>
      <c r="M20" s="51">
        <v>86.830904822211693</v>
      </c>
      <c r="N20" s="51">
        <v>72.812428819680775</v>
      </c>
      <c r="O20" s="51">
        <v>60.929967130512793</v>
      </c>
      <c r="P20" s="51">
        <v>71.440166049230925</v>
      </c>
      <c r="Q20" s="51">
        <v>61.687258068199064</v>
      </c>
    </row>
    <row r="21" spans="1:17" x14ac:dyDescent="0.25">
      <c r="A21" s="53" t="s">
        <v>66</v>
      </c>
      <c r="B21" s="51">
        <v>88.136540789843821</v>
      </c>
      <c r="C21" s="51">
        <v>89.243680000000012</v>
      </c>
      <c r="D21" s="51">
        <v>87.786329999999992</v>
      </c>
      <c r="E21" s="51">
        <v>79.737369999999999</v>
      </c>
      <c r="F21" s="51">
        <v>79.529920000000004</v>
      </c>
      <c r="G21" s="51">
        <v>101.97474478593584</v>
      </c>
      <c r="H21" s="51">
        <v>85.776170000000008</v>
      </c>
      <c r="I21" s="51">
        <v>87.155180000000001</v>
      </c>
      <c r="J21" s="51">
        <v>88.252870000000001</v>
      </c>
      <c r="K21" s="51">
        <v>58.418189999999996</v>
      </c>
      <c r="L21" s="51">
        <v>77.150918796088916</v>
      </c>
      <c r="M21" s="51">
        <v>86.472568487619554</v>
      </c>
      <c r="N21" s="51">
        <v>72.812428819680775</v>
      </c>
      <c r="O21" s="51">
        <v>60.929967130512793</v>
      </c>
      <c r="P21" s="51">
        <v>71.440166049230925</v>
      </c>
      <c r="Q21" s="51">
        <v>61.687258068199064</v>
      </c>
    </row>
    <row r="22" spans="1:17" x14ac:dyDescent="0.25">
      <c r="A22" s="53" t="s">
        <v>25</v>
      </c>
      <c r="B22" s="51">
        <v>36.615075952995099</v>
      </c>
      <c r="C22" s="51">
        <v>37.365589999999997</v>
      </c>
      <c r="D22" s="51">
        <v>43.382899999999999</v>
      </c>
      <c r="E22" s="51">
        <v>41.894509999999997</v>
      </c>
      <c r="F22" s="51">
        <v>46.647689999999997</v>
      </c>
      <c r="G22" s="51">
        <v>50.212110227412502</v>
      </c>
      <c r="H22" s="51">
        <v>42.813630000000003</v>
      </c>
      <c r="I22" s="51">
        <v>32.481879999999997</v>
      </c>
      <c r="J22" s="51">
        <v>14.40779</v>
      </c>
      <c r="K22" s="51">
        <v>2.0024199999999999</v>
      </c>
      <c r="L22" s="51">
        <v>2.2931426717206769</v>
      </c>
      <c r="M22" s="51">
        <v>0.35833633459213193</v>
      </c>
      <c r="N22" s="51">
        <v>0</v>
      </c>
      <c r="O22" s="51">
        <v>0</v>
      </c>
      <c r="P22" s="51">
        <v>0</v>
      </c>
      <c r="Q22" s="51">
        <v>0</v>
      </c>
    </row>
    <row r="23" spans="1:17" x14ac:dyDescent="0.25">
      <c r="A23" s="52" t="s">
        <v>24</v>
      </c>
      <c r="B23" s="51">
        <v>113.2846054956603</v>
      </c>
      <c r="C23" s="51">
        <v>8.4962700000000009</v>
      </c>
      <c r="D23" s="51">
        <v>3.81026</v>
      </c>
      <c r="E23" s="51">
        <v>7.8997299999999999</v>
      </c>
      <c r="F23" s="51">
        <v>6.0040700000000005</v>
      </c>
      <c r="G23" s="51">
        <v>9.1945143136985141</v>
      </c>
      <c r="H23" s="51">
        <v>8.7973299999999988</v>
      </c>
      <c r="I23" s="51">
        <v>9.409559999999999</v>
      </c>
      <c r="J23" s="51">
        <v>7.9060899999999998</v>
      </c>
      <c r="K23" s="51">
        <v>8.806989999999999</v>
      </c>
      <c r="L23" s="51">
        <v>9.3625127286925309</v>
      </c>
      <c r="M23" s="51">
        <v>8.2650950365950617</v>
      </c>
      <c r="N23" s="51">
        <v>9.2188374397229627</v>
      </c>
      <c r="O23" s="51">
        <v>8.6228657747104922</v>
      </c>
      <c r="P23" s="51">
        <v>3.0815169593524274</v>
      </c>
      <c r="Q23" s="51">
        <v>13.374029203183431</v>
      </c>
    </row>
    <row r="24" spans="1:17" x14ac:dyDescent="0.25">
      <c r="A24" s="53" t="s">
        <v>23</v>
      </c>
      <c r="B24" s="51">
        <v>113.2846054956603</v>
      </c>
      <c r="C24" s="51">
        <v>8.4962700000000009</v>
      </c>
      <c r="D24" s="51">
        <v>3.81026</v>
      </c>
      <c r="E24" s="51">
        <v>7.8997299999999999</v>
      </c>
      <c r="F24" s="51">
        <v>6.0040700000000005</v>
      </c>
      <c r="G24" s="51">
        <v>9.1945143136985141</v>
      </c>
      <c r="H24" s="51">
        <v>8.7973299999999988</v>
      </c>
      <c r="I24" s="51">
        <v>9.409559999999999</v>
      </c>
      <c r="J24" s="51">
        <v>7.9060899999999998</v>
      </c>
      <c r="K24" s="51">
        <v>8.806989999999999</v>
      </c>
      <c r="L24" s="51">
        <v>9.3625127286925309</v>
      </c>
      <c r="M24" s="51">
        <v>8.2650950365950617</v>
      </c>
      <c r="N24" s="51">
        <v>9.2188374397229627</v>
      </c>
      <c r="O24" s="51">
        <v>8.6228657747104922</v>
      </c>
      <c r="P24" s="51">
        <v>3.0815169593524274</v>
      </c>
      <c r="Q24" s="51">
        <v>13.374029203183431</v>
      </c>
    </row>
    <row r="25" spans="1:17" x14ac:dyDescent="0.25">
      <c r="A25" s="53" t="s">
        <v>74</v>
      </c>
      <c r="B25" s="51">
        <v>0</v>
      </c>
      <c r="C25" s="51">
        <v>0</v>
      </c>
      <c r="D25" s="51">
        <v>0</v>
      </c>
      <c r="E25" s="51">
        <v>0</v>
      </c>
      <c r="F25" s="51">
        <v>0</v>
      </c>
      <c r="G25" s="51">
        <v>0</v>
      </c>
      <c r="H25" s="51">
        <v>0</v>
      </c>
      <c r="I25" s="51">
        <v>0</v>
      </c>
      <c r="J25" s="51">
        <v>0</v>
      </c>
      <c r="K25" s="51">
        <v>0</v>
      </c>
      <c r="L25" s="51">
        <v>0</v>
      </c>
      <c r="M25" s="51">
        <v>0</v>
      </c>
      <c r="N25" s="51">
        <v>0</v>
      </c>
      <c r="O25" s="51">
        <v>0</v>
      </c>
      <c r="P25" s="51">
        <v>0</v>
      </c>
      <c r="Q25" s="51">
        <v>0</v>
      </c>
    </row>
    <row r="26" spans="1:17" x14ac:dyDescent="0.25">
      <c r="A26" s="53" t="s">
        <v>73</v>
      </c>
      <c r="B26" s="51">
        <v>0</v>
      </c>
      <c r="C26" s="51">
        <v>0</v>
      </c>
      <c r="D26" s="51">
        <v>0</v>
      </c>
      <c r="E26" s="51">
        <v>0</v>
      </c>
      <c r="F26" s="51">
        <v>0</v>
      </c>
      <c r="G26" s="51">
        <v>0</v>
      </c>
      <c r="H26" s="51">
        <v>0</v>
      </c>
      <c r="I26" s="51">
        <v>0</v>
      </c>
      <c r="J26" s="51">
        <v>0</v>
      </c>
      <c r="K26" s="51">
        <v>0</v>
      </c>
      <c r="L26" s="51">
        <v>0</v>
      </c>
      <c r="M26" s="51">
        <v>0</v>
      </c>
      <c r="N26" s="51">
        <v>0</v>
      </c>
      <c r="O26" s="51">
        <v>0</v>
      </c>
      <c r="P26" s="51">
        <v>0</v>
      </c>
      <c r="Q26" s="51">
        <v>0</v>
      </c>
    </row>
    <row r="27" spans="1:17" x14ac:dyDescent="0.25">
      <c r="A27" s="53" t="s">
        <v>72</v>
      </c>
      <c r="B27" s="51">
        <v>0</v>
      </c>
      <c r="C27" s="51">
        <v>0</v>
      </c>
      <c r="D27" s="51">
        <v>0</v>
      </c>
      <c r="E27" s="51">
        <v>0</v>
      </c>
      <c r="F27" s="51">
        <v>0</v>
      </c>
      <c r="G27" s="51">
        <v>0</v>
      </c>
      <c r="H27" s="51">
        <v>0</v>
      </c>
      <c r="I27" s="51">
        <v>0</v>
      </c>
      <c r="J27" s="51">
        <v>0</v>
      </c>
      <c r="K27" s="51">
        <v>0</v>
      </c>
      <c r="L27" s="51">
        <v>0</v>
      </c>
      <c r="M27" s="51">
        <v>0</v>
      </c>
      <c r="N27" s="51">
        <v>0</v>
      </c>
      <c r="O27" s="51">
        <v>0</v>
      </c>
      <c r="P27" s="51">
        <v>0</v>
      </c>
      <c r="Q27" s="51">
        <v>0</v>
      </c>
    </row>
    <row r="28" spans="1:17" x14ac:dyDescent="0.25">
      <c r="A28" s="53" t="s">
        <v>71</v>
      </c>
      <c r="B28" s="51">
        <v>0</v>
      </c>
      <c r="C28" s="51">
        <v>0</v>
      </c>
      <c r="D28" s="51">
        <v>0</v>
      </c>
      <c r="E28" s="51">
        <v>0</v>
      </c>
      <c r="F28" s="51">
        <v>0</v>
      </c>
      <c r="G28" s="51">
        <v>0</v>
      </c>
      <c r="H28" s="51">
        <v>0</v>
      </c>
      <c r="I28" s="51">
        <v>0</v>
      </c>
      <c r="J28" s="51">
        <v>0</v>
      </c>
      <c r="K28" s="51">
        <v>0</v>
      </c>
      <c r="L28" s="51">
        <v>0</v>
      </c>
      <c r="M28" s="51">
        <v>0</v>
      </c>
      <c r="N28" s="51">
        <v>0</v>
      </c>
      <c r="O28" s="51">
        <v>0</v>
      </c>
      <c r="P28" s="51">
        <v>0</v>
      </c>
      <c r="Q28" s="51">
        <v>0</v>
      </c>
    </row>
    <row r="29" spans="1:17" x14ac:dyDescent="0.25">
      <c r="A29" s="52" t="s">
        <v>22</v>
      </c>
      <c r="B29" s="51">
        <v>3.6064196263036266</v>
      </c>
      <c r="C29" s="51">
        <v>2.0998199999999998</v>
      </c>
      <c r="D29" s="51">
        <v>2.9068200000000002</v>
      </c>
      <c r="E29" s="51">
        <v>2.99308</v>
      </c>
      <c r="F29" s="51">
        <v>0.79925000000000002</v>
      </c>
      <c r="G29" s="51">
        <v>2.5079091332524857</v>
      </c>
      <c r="H29" s="51">
        <v>1.4976499999999999</v>
      </c>
      <c r="I29" s="51">
        <v>1.4079600000000001</v>
      </c>
      <c r="J29" s="51">
        <v>1.3999699999999999</v>
      </c>
      <c r="K29" s="51">
        <v>2.8993799999999998</v>
      </c>
      <c r="L29" s="51">
        <v>2.2452769015786651</v>
      </c>
      <c r="M29" s="51">
        <v>2.0539431961218733</v>
      </c>
      <c r="N29" s="51">
        <v>1.8140089690655252</v>
      </c>
      <c r="O29" s="51">
        <v>1.4807865276439469</v>
      </c>
      <c r="P29" s="51">
        <v>0.86057368440971127</v>
      </c>
      <c r="Q29" s="51">
        <v>0.76430316538865883</v>
      </c>
    </row>
    <row r="30" spans="1:17" x14ac:dyDescent="0.25">
      <c r="A30" s="63" t="s">
        <v>21</v>
      </c>
      <c r="B30" s="62">
        <v>52.019928470317616</v>
      </c>
      <c r="C30" s="62">
        <v>46.394959999999998</v>
      </c>
      <c r="D30" s="62">
        <v>53.916250000000005</v>
      </c>
      <c r="E30" s="62">
        <v>55.905349999999999</v>
      </c>
      <c r="F30" s="62">
        <v>56.298310000000001</v>
      </c>
      <c r="G30" s="62">
        <v>78.067988179493696</v>
      </c>
      <c r="H30" s="62">
        <v>63.626860000000001</v>
      </c>
      <c r="I30" s="62">
        <v>66.641620000000003</v>
      </c>
      <c r="J30" s="62">
        <v>80.715909999999994</v>
      </c>
      <c r="K30" s="62">
        <v>80.742940000000004</v>
      </c>
      <c r="L30" s="62">
        <v>85.301597131879419</v>
      </c>
      <c r="M30" s="62">
        <v>89.954923344277418</v>
      </c>
      <c r="N30" s="62">
        <v>77.811386193731394</v>
      </c>
      <c r="O30" s="62">
        <v>66.638270363217742</v>
      </c>
      <c r="P30" s="62">
        <v>84.851632720698632</v>
      </c>
      <c r="Q30" s="62">
        <v>86.222003758663035</v>
      </c>
    </row>
    <row r="32" spans="1:17" x14ac:dyDescent="0.25">
      <c r="A32" s="31" t="s">
        <v>63</v>
      </c>
      <c r="B32" s="70">
        <v>512.92204910972282</v>
      </c>
      <c r="C32" s="70">
        <v>418.41649612202406</v>
      </c>
      <c r="D32" s="70">
        <v>470.40295075794</v>
      </c>
      <c r="E32" s="70">
        <v>411.65504410294801</v>
      </c>
      <c r="F32" s="70">
        <v>358.89481222149607</v>
      </c>
      <c r="G32" s="70">
        <v>431.13614268670591</v>
      </c>
      <c r="H32" s="70">
        <v>366.29853522854398</v>
      </c>
      <c r="I32" s="70">
        <v>352.7989906455</v>
      </c>
      <c r="J32" s="70">
        <v>291.01492866927606</v>
      </c>
      <c r="K32" s="70">
        <v>221.38459628832004</v>
      </c>
      <c r="L32" s="70">
        <v>235.18168987227679</v>
      </c>
      <c r="M32" s="70">
        <v>270.44453193209722</v>
      </c>
      <c r="N32" s="70">
        <v>224.43341425053077</v>
      </c>
      <c r="O32" s="70">
        <v>183.36263724548661</v>
      </c>
      <c r="P32" s="70">
        <v>217.21125316712977</v>
      </c>
      <c r="Q32" s="70">
        <v>177.05126129954925</v>
      </c>
    </row>
    <row r="34" spans="1:17" x14ac:dyDescent="0.25">
      <c r="A34" s="184" t="s">
        <v>252</v>
      </c>
      <c r="B34" s="190">
        <f t="shared" ref="B34:Q34" si="2">IF(B$12=0,"",B$12/B$3*1000)</f>
        <v>507.73263757201079</v>
      </c>
      <c r="C34" s="190">
        <f t="shared" si="2"/>
        <v>321.0753402777778</v>
      </c>
      <c r="D34" s="190">
        <f t="shared" si="2"/>
        <v>288.24818066345</v>
      </c>
      <c r="E34" s="190">
        <f t="shared" si="2"/>
        <v>249.24769424720242</v>
      </c>
      <c r="F34" s="190">
        <f t="shared" si="2"/>
        <v>228.8397184428309</v>
      </c>
      <c r="G34" s="190">
        <f t="shared" si="2"/>
        <v>257.178106364744</v>
      </c>
      <c r="H34" s="190">
        <f t="shared" si="2"/>
        <v>209.16381067760955</v>
      </c>
      <c r="I34" s="190">
        <f t="shared" si="2"/>
        <v>205.59601719864654</v>
      </c>
      <c r="J34" s="190">
        <f t="shared" si="2"/>
        <v>200.35683007212666</v>
      </c>
      <c r="K34" s="190">
        <f t="shared" si="2"/>
        <v>162.47330677950308</v>
      </c>
      <c r="L34" s="190">
        <f t="shared" si="2"/>
        <v>155.1796103515349</v>
      </c>
      <c r="M34" s="190">
        <f t="shared" si="2"/>
        <v>163.92300715203206</v>
      </c>
      <c r="N34" s="190">
        <f t="shared" si="2"/>
        <v>120.28085457637128</v>
      </c>
      <c r="O34" s="190">
        <f t="shared" si="2"/>
        <v>93.826219417798839</v>
      </c>
      <c r="P34" s="190">
        <f t="shared" si="2"/>
        <v>107.08984800500801</v>
      </c>
      <c r="Q34" s="190">
        <f t="shared" si="2"/>
        <v>98.064588583357306</v>
      </c>
    </row>
    <row r="35" spans="1:17" x14ac:dyDescent="0.25">
      <c r="A35" s="286" t="s">
        <v>251</v>
      </c>
      <c r="B35" s="285">
        <f t="shared" ref="B35:Q35" si="3">IF(B$12=0,"",B$12/B$5*1000)</f>
        <v>238.67717656090252</v>
      </c>
      <c r="C35" s="285">
        <f t="shared" si="3"/>
        <v>237.63750298740891</v>
      </c>
      <c r="D35" s="285">
        <f t="shared" si="3"/>
        <v>230.61067880820232</v>
      </c>
      <c r="E35" s="285">
        <f t="shared" si="3"/>
        <v>228.68354979075605</v>
      </c>
      <c r="F35" s="285">
        <f t="shared" si="3"/>
        <v>225.98249204712863</v>
      </c>
      <c r="G35" s="285">
        <f t="shared" si="3"/>
        <v>222.05123402064024</v>
      </c>
      <c r="H35" s="285">
        <f t="shared" si="3"/>
        <v>227.21290222653457</v>
      </c>
      <c r="I35" s="285">
        <f t="shared" si="3"/>
        <v>221.46146969897265</v>
      </c>
      <c r="J35" s="285">
        <f t="shared" si="3"/>
        <v>211.24000070205304</v>
      </c>
      <c r="K35" s="285">
        <f t="shared" si="3"/>
        <v>201.26012941548746</v>
      </c>
      <c r="L35" s="285">
        <f t="shared" si="3"/>
        <v>201.46755117810645</v>
      </c>
      <c r="M35" s="285">
        <f t="shared" si="3"/>
        <v>197.81750523324905</v>
      </c>
      <c r="N35" s="285">
        <f t="shared" si="3"/>
        <v>196.94174820130121</v>
      </c>
      <c r="O35" s="285">
        <f t="shared" si="3"/>
        <v>196.01730514990155</v>
      </c>
      <c r="P35" s="285">
        <f t="shared" si="3"/>
        <v>191.75947290991064</v>
      </c>
      <c r="Q35" s="285">
        <f t="shared" si="3"/>
        <v>192.84818785685661</v>
      </c>
    </row>
    <row r="36" spans="1:17" x14ac:dyDescent="0.25">
      <c r="A36" s="286" t="s">
        <v>250</v>
      </c>
      <c r="B36" s="285">
        <f>IF(OIS_ued!B$5=0,"",OIS_ued!B$5/B$5*1000)</f>
        <v>48.374702318002456</v>
      </c>
      <c r="C36" s="285">
        <f>IF(OIS_ued!C$5=0,"",OIS_ued!C$5/C$5*1000)</f>
        <v>48.374702318002448</v>
      </c>
      <c r="D36" s="285">
        <f>IF(OIS_ued!D$5=0,"",OIS_ued!D$5/D$5*1000)</f>
        <v>48.374702318002448</v>
      </c>
      <c r="E36" s="285">
        <f>IF(OIS_ued!E$5=0,"",OIS_ued!E$5/E$5*1000)</f>
        <v>48.374702318002448</v>
      </c>
      <c r="F36" s="285">
        <f>IF(OIS_ued!F$5=0,"",OIS_ued!F$5/F$5*1000)</f>
        <v>48.374702318002448</v>
      </c>
      <c r="G36" s="285">
        <f>IF(OIS_ued!G$5=0,"",OIS_ued!G$5/G$5*1000)</f>
        <v>48.374702318002448</v>
      </c>
      <c r="H36" s="285">
        <f>IF(OIS_ued!H$5=0,"",OIS_ued!H$5/H$5*1000)</f>
        <v>48.374702318002448</v>
      </c>
      <c r="I36" s="285">
        <f>IF(OIS_ued!I$5=0,"",OIS_ued!I$5/I$5*1000)</f>
        <v>48.374702318002448</v>
      </c>
      <c r="J36" s="285">
        <f>IF(OIS_ued!J$5=0,"",OIS_ued!J$5/J$5*1000)</f>
        <v>48.374702318002448</v>
      </c>
      <c r="K36" s="285">
        <f>IF(OIS_ued!K$5=0,"",OIS_ued!K$5/K$5*1000)</f>
        <v>48.374702318002448</v>
      </c>
      <c r="L36" s="285">
        <f>IF(OIS_ued!L$5=0,"",OIS_ued!L$5/L$5*1000)</f>
        <v>48.374702318002448</v>
      </c>
      <c r="M36" s="285">
        <f>IF(OIS_ued!M$5=0,"",OIS_ued!M$5/M$5*1000)</f>
        <v>48.374702318002448</v>
      </c>
      <c r="N36" s="285">
        <f>IF(OIS_ued!N$5=0,"",OIS_ued!N$5/N$5*1000)</f>
        <v>48.374702318002448</v>
      </c>
      <c r="O36" s="285">
        <f>IF(OIS_ued!O$5=0,"",OIS_ued!O$5/O$5*1000)</f>
        <v>48.374702318002448</v>
      </c>
      <c r="P36" s="285">
        <f>IF(OIS_ued!P$5=0,"",OIS_ued!P$5/P$5*1000)</f>
        <v>48.374702318002448</v>
      </c>
      <c r="Q36" s="285">
        <f>IF(OIS_ued!Q$5=0,"",OIS_ued!Q$5/Q$5*1000)</f>
        <v>48.374702318002448</v>
      </c>
    </row>
    <row r="37" spans="1:17" x14ac:dyDescent="0.25">
      <c r="A37" s="284" t="s">
        <v>60</v>
      </c>
      <c r="B37" s="283">
        <f t="shared" ref="B37:Q37" si="4">IF(B$12=0,"",B$32/B$12)</f>
        <v>1.5712137925697343</v>
      </c>
      <c r="C37" s="283">
        <f t="shared" si="4"/>
        <v>1.8354015709173312</v>
      </c>
      <c r="D37" s="283">
        <f t="shared" si="4"/>
        <v>1.8991366562684742</v>
      </c>
      <c r="E37" s="283">
        <f t="shared" si="4"/>
        <v>1.7582798809114653</v>
      </c>
      <c r="F37" s="283">
        <f t="shared" si="4"/>
        <v>1.6561376301250672</v>
      </c>
      <c r="G37" s="283">
        <f t="shared" si="4"/>
        <v>1.5858504953646875</v>
      </c>
      <c r="H37" s="283">
        <f t="shared" si="4"/>
        <v>1.5892444608276528</v>
      </c>
      <c r="I37" s="283">
        <f t="shared" si="4"/>
        <v>1.5603195048390608</v>
      </c>
      <c r="J37" s="283">
        <f t="shared" si="4"/>
        <v>1.3775025827760898</v>
      </c>
      <c r="K37" s="283">
        <f t="shared" si="4"/>
        <v>1.2386032947479515</v>
      </c>
      <c r="L37" s="283">
        <f t="shared" si="4"/>
        <v>1.2183817405382558</v>
      </c>
      <c r="M37" s="283">
        <f t="shared" si="4"/>
        <v>1.2946359478372924</v>
      </c>
      <c r="N37" s="283">
        <f t="shared" si="4"/>
        <v>1.2531857634575065</v>
      </c>
      <c r="O37" s="283">
        <f t="shared" si="4"/>
        <v>1.215260986380041</v>
      </c>
      <c r="P37" s="283">
        <f t="shared" si="4"/>
        <v>1.2312891329469529</v>
      </c>
      <c r="Q37" s="283">
        <f t="shared" si="4"/>
        <v>1.0263097915355046</v>
      </c>
    </row>
    <row r="39" spans="1:17" x14ac:dyDescent="0.25">
      <c r="A39" s="331" t="s">
        <v>348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>
    <tabColor theme="6" tint="-0.249977111117893"/>
    <pageSetUpPr fitToPage="1"/>
  </sheetPr>
  <dimension ref="A1:Q106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17" width="9.7109375" style="14" customWidth="1"/>
    <col min="18" max="16384" width="9.140625" style="13"/>
  </cols>
  <sheetData>
    <row r="1" spans="1:17" ht="12.75" x14ac:dyDescent="0.25">
      <c r="A1" s="12" t="s">
        <v>352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3" spans="1:17" ht="12.75" x14ac:dyDescent="0.25">
      <c r="A3" s="98" t="str">
        <f>FBT_fec!$A$3</f>
        <v>Detailed split of energy consumption (ktoe)</v>
      </c>
      <c r="B3" s="197"/>
      <c r="C3" s="197"/>
      <c r="D3" s="197"/>
      <c r="E3" s="197"/>
      <c r="F3" s="197"/>
      <c r="G3" s="197"/>
      <c r="H3" s="197"/>
      <c r="I3" s="197"/>
      <c r="J3" s="197"/>
      <c r="K3" s="197"/>
      <c r="L3" s="197"/>
      <c r="M3" s="197"/>
      <c r="N3" s="197"/>
      <c r="O3" s="197"/>
      <c r="P3" s="197"/>
      <c r="Q3" s="197"/>
    </row>
    <row r="5" spans="1:17" ht="12.75" x14ac:dyDescent="0.25">
      <c r="A5" s="97" t="s">
        <v>3</v>
      </c>
      <c r="B5" s="96">
        <v>326.44955863761487</v>
      </c>
      <c r="C5" s="96">
        <v>227.97</v>
      </c>
      <c r="D5" s="96">
        <v>247.69304999999997</v>
      </c>
      <c r="E5" s="96">
        <v>234.12372999999999</v>
      </c>
      <c r="F5" s="96">
        <v>216.70590999999996</v>
      </c>
      <c r="G5" s="96">
        <v>271.86430495616196</v>
      </c>
      <c r="H5" s="96">
        <v>230.48596000000003</v>
      </c>
      <c r="I5" s="96">
        <v>226.10688999999999</v>
      </c>
      <c r="J5" s="96">
        <v>211.26270999999997</v>
      </c>
      <c r="K5" s="96">
        <v>178.73728999999997</v>
      </c>
      <c r="L5" s="96">
        <v>193.02791731627428</v>
      </c>
      <c r="M5" s="96">
        <v>208.896201579972</v>
      </c>
      <c r="N5" s="96">
        <v>179.09029993392591</v>
      </c>
      <c r="O5" s="96">
        <v>150.88334053385364</v>
      </c>
      <c r="P5" s="96">
        <v>176.40962415323111</v>
      </c>
      <c r="Q5" s="96">
        <v>172.51249355679974</v>
      </c>
    </row>
    <row r="6" spans="1:17" x14ac:dyDescent="0.25">
      <c r="A6" s="132" t="s">
        <v>83</v>
      </c>
      <c r="B6" s="160">
        <v>3.1184417474752264</v>
      </c>
      <c r="C6" s="160">
        <v>4.1482667894689875</v>
      </c>
      <c r="D6" s="160">
        <v>4.1254708506653266</v>
      </c>
      <c r="E6" s="160">
        <v>3.8119910188127912</v>
      </c>
      <c r="F6" s="160">
        <v>3.4871432851422064</v>
      </c>
      <c r="G6" s="160">
        <v>4.1915747316741836</v>
      </c>
      <c r="H6" s="160">
        <v>3.7871810161927395</v>
      </c>
      <c r="I6" s="160">
        <v>3.7579806684904802</v>
      </c>
      <c r="J6" s="160">
        <v>3.450834198301366</v>
      </c>
      <c r="K6" s="160">
        <v>2.7211741308971482</v>
      </c>
      <c r="L6" s="160">
        <v>2.9112009084597124</v>
      </c>
      <c r="M6" s="160">
        <v>3.176780909800784</v>
      </c>
      <c r="N6" s="160">
        <v>2.5621140318953999</v>
      </c>
      <c r="O6" s="160">
        <v>2.113046574641027</v>
      </c>
      <c r="P6" s="160">
        <v>2.3844196120415115</v>
      </c>
      <c r="Q6" s="160">
        <v>2.3747673817896349</v>
      </c>
    </row>
    <row r="7" spans="1:17" x14ac:dyDescent="0.25">
      <c r="A7" s="76" t="s">
        <v>82</v>
      </c>
      <c r="B7" s="159">
        <v>2.7534410945342671</v>
      </c>
      <c r="C7" s="159">
        <v>1.9230183432832959</v>
      </c>
      <c r="D7" s="159">
        <v>2.1046311673617808</v>
      </c>
      <c r="E7" s="159">
        <v>1.9573592507241233</v>
      </c>
      <c r="F7" s="159">
        <v>1.7879915995997884</v>
      </c>
      <c r="G7" s="159">
        <v>2.2422822744054978</v>
      </c>
      <c r="H7" s="159">
        <v>1.9401876261336559</v>
      </c>
      <c r="I7" s="159">
        <v>1.9186964526905728</v>
      </c>
      <c r="J7" s="159">
        <v>1.8170379290892358</v>
      </c>
      <c r="K7" s="159">
        <v>1.6295828960276939</v>
      </c>
      <c r="L7" s="159">
        <v>1.7412912769721647</v>
      </c>
      <c r="M7" s="159">
        <v>1.9026656657210554</v>
      </c>
      <c r="N7" s="159">
        <v>1.533847291438341</v>
      </c>
      <c r="O7" s="159">
        <v>1.2930643848325676</v>
      </c>
      <c r="P7" s="159">
        <v>1.4774198152470266</v>
      </c>
      <c r="Q7" s="159">
        <v>1.4510813169282417</v>
      </c>
    </row>
    <row r="8" spans="1:17" x14ac:dyDescent="0.25">
      <c r="A8" s="76" t="s">
        <v>81</v>
      </c>
      <c r="B8" s="159">
        <v>2.8483359292742905</v>
      </c>
      <c r="C8" s="159">
        <v>4.418666184865403</v>
      </c>
      <c r="D8" s="159">
        <v>4.5825773692288729</v>
      </c>
      <c r="E8" s="159">
        <v>4.2719022511429623</v>
      </c>
      <c r="F8" s="159">
        <v>3.9236286443895558</v>
      </c>
      <c r="G8" s="159">
        <v>4.8153317429142088</v>
      </c>
      <c r="H8" s="159">
        <v>4.22916749318569</v>
      </c>
      <c r="I8" s="159">
        <v>4.1778905559011612</v>
      </c>
      <c r="J8" s="159">
        <v>3.8749477039137341</v>
      </c>
      <c r="K8" s="159">
        <v>3.1876663716438145</v>
      </c>
      <c r="L8" s="159">
        <v>3.4214570883009232</v>
      </c>
      <c r="M8" s="159">
        <v>3.722956258392248</v>
      </c>
      <c r="N8" s="159">
        <v>3.0713773359636054</v>
      </c>
      <c r="O8" s="159">
        <v>2.561306685640826</v>
      </c>
      <c r="P8" s="159">
        <v>2.9351364999185314</v>
      </c>
      <c r="Q8" s="159">
        <v>2.8970759449608754</v>
      </c>
    </row>
    <row r="9" spans="1:17" x14ac:dyDescent="0.25">
      <c r="A9" s="76" t="s">
        <v>80</v>
      </c>
      <c r="B9" s="159">
        <v>4.74032338475436</v>
      </c>
      <c r="C9" s="159">
        <v>4.6291178011264149</v>
      </c>
      <c r="D9" s="159">
        <v>4.1684714661555358</v>
      </c>
      <c r="E9" s="159">
        <v>3.7059248830681981</v>
      </c>
      <c r="F9" s="159">
        <v>3.3107786035617957</v>
      </c>
      <c r="G9" s="159">
        <v>3.7318174612956692</v>
      </c>
      <c r="H9" s="159">
        <v>3.7411767944488936</v>
      </c>
      <c r="I9" s="159">
        <v>3.7842892608749215</v>
      </c>
      <c r="J9" s="159">
        <v>3.4222409764803756</v>
      </c>
      <c r="K9" s="159">
        <v>2.5354040949726437</v>
      </c>
      <c r="L9" s="159">
        <v>2.6555457530238851</v>
      </c>
      <c r="M9" s="159">
        <v>2.9531102662164201</v>
      </c>
      <c r="N9" s="159">
        <v>2.0598489459292915</v>
      </c>
      <c r="O9" s="159">
        <v>1.6316384490185079</v>
      </c>
      <c r="P9" s="159">
        <v>1.6741046775993791</v>
      </c>
      <c r="Q9" s="159">
        <v>1.7425127416715358</v>
      </c>
    </row>
    <row r="10" spans="1:17" x14ac:dyDescent="0.25">
      <c r="A10" s="129" t="s">
        <v>79</v>
      </c>
      <c r="B10" s="158">
        <v>5.7224199637080169</v>
      </c>
      <c r="C10" s="158">
        <v>4.2286801561794762</v>
      </c>
      <c r="D10" s="158">
        <v>4.5205578584314088</v>
      </c>
      <c r="E10" s="158">
        <v>4.0698545905008743</v>
      </c>
      <c r="F10" s="158">
        <v>3.6258257416411528</v>
      </c>
      <c r="G10" s="158">
        <v>4.4705970354355298</v>
      </c>
      <c r="H10" s="158">
        <v>4.0899801053968901</v>
      </c>
      <c r="I10" s="158">
        <v>4.1101707102705394</v>
      </c>
      <c r="J10" s="158">
        <v>3.9434981042659247</v>
      </c>
      <c r="K10" s="158">
        <v>3.7406224841436666</v>
      </c>
      <c r="L10" s="158">
        <v>3.9310871320981913</v>
      </c>
      <c r="M10" s="158">
        <v>4.3604848073652978</v>
      </c>
      <c r="N10" s="158">
        <v>3.1624639044060352</v>
      </c>
      <c r="O10" s="158">
        <v>2.6502061087575504</v>
      </c>
      <c r="P10" s="158">
        <v>2.8833132692310799</v>
      </c>
      <c r="Q10" s="158">
        <v>2.870024565193587</v>
      </c>
    </row>
    <row r="11" spans="1:17" x14ac:dyDescent="0.25">
      <c r="A11" s="92" t="s">
        <v>125</v>
      </c>
      <c r="B11" s="91">
        <v>1.1444839927416033</v>
      </c>
      <c r="C11" s="91">
        <v>0.84573603123589525</v>
      </c>
      <c r="D11" s="91">
        <v>0.90411157168628176</v>
      </c>
      <c r="E11" s="91">
        <v>0.81397091810017486</v>
      </c>
      <c r="F11" s="91">
        <v>0.72516514832823065</v>
      </c>
      <c r="G11" s="91">
        <v>0.89411940708710602</v>
      </c>
      <c r="H11" s="91">
        <v>0.81799602107937819</v>
      </c>
      <c r="I11" s="91">
        <v>0.82203414205410785</v>
      </c>
      <c r="J11" s="91">
        <v>0.58869962085318495</v>
      </c>
      <c r="K11" s="91">
        <v>0.48549265309014317</v>
      </c>
      <c r="L11" s="91">
        <v>0.49563243196099932</v>
      </c>
      <c r="M11" s="91">
        <v>0.56433134634258331</v>
      </c>
      <c r="N11" s="91">
        <v>0.43249278088120718</v>
      </c>
      <c r="O11" s="91">
        <v>0.26807894430461976</v>
      </c>
      <c r="P11" s="91">
        <v>0.25217991774338938</v>
      </c>
      <c r="Q11" s="91">
        <v>0.26415606805352643</v>
      </c>
    </row>
    <row r="12" spans="1:17" x14ac:dyDescent="0.25">
      <c r="A12" s="92" t="s">
        <v>26</v>
      </c>
      <c r="B12" s="91">
        <v>2.6977011082191105</v>
      </c>
      <c r="C12" s="91">
        <v>2.1539840254621327</v>
      </c>
      <c r="D12" s="91">
        <v>2.2125631614197698</v>
      </c>
      <c r="E12" s="91">
        <v>1.9424517105349777</v>
      </c>
      <c r="F12" s="91">
        <v>1.6984822897867997</v>
      </c>
      <c r="G12" s="91">
        <v>2.0420918860140018</v>
      </c>
      <c r="H12" s="91">
        <v>1.9730865971894511</v>
      </c>
      <c r="I12" s="91">
        <v>2.0075098950002737</v>
      </c>
      <c r="J12" s="91">
        <v>2.1293217175725498</v>
      </c>
      <c r="K12" s="91">
        <v>1.8504257248783147</v>
      </c>
      <c r="L12" s="91">
        <v>1.9227747875709562</v>
      </c>
      <c r="M12" s="91">
        <v>2.1546424617234643</v>
      </c>
      <c r="N12" s="91">
        <v>1.6431544998194085</v>
      </c>
      <c r="O12" s="91">
        <v>1.1971802490841945</v>
      </c>
      <c r="P12" s="91">
        <v>1.2432638573844079</v>
      </c>
      <c r="Q12" s="91">
        <v>1.2572414716383657</v>
      </c>
    </row>
    <row r="13" spans="1:17" x14ac:dyDescent="0.25">
      <c r="A13" s="92" t="s">
        <v>126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2" t="s">
        <v>21</v>
      </c>
      <c r="B14" s="157">
        <v>1.8802348627473027</v>
      </c>
      <c r="C14" s="157">
        <v>1.2289600994814482</v>
      </c>
      <c r="D14" s="157">
        <v>1.4038831253253572</v>
      </c>
      <c r="E14" s="157">
        <v>1.313431961865722</v>
      </c>
      <c r="F14" s="157">
        <v>1.2021783035261222</v>
      </c>
      <c r="G14" s="157">
        <v>1.5343857423344218</v>
      </c>
      <c r="H14" s="157">
        <v>1.2988974871280612</v>
      </c>
      <c r="I14" s="157">
        <v>1.2806266732161573</v>
      </c>
      <c r="J14" s="157">
        <v>1.2254767658401897</v>
      </c>
      <c r="K14" s="157">
        <v>1.404704106175209</v>
      </c>
      <c r="L14" s="157">
        <v>1.5126799125662358</v>
      </c>
      <c r="M14" s="157">
        <v>1.6415109992992507</v>
      </c>
      <c r="N14" s="157">
        <v>1.0868166237054198</v>
      </c>
      <c r="O14" s="157">
        <v>1.1849469153687358</v>
      </c>
      <c r="P14" s="157">
        <v>1.3878694941032825</v>
      </c>
      <c r="Q14" s="157">
        <v>1.348627025501695</v>
      </c>
    </row>
    <row r="15" spans="1:17" x14ac:dyDescent="0.25">
      <c r="A15" s="156" t="s">
        <v>324</v>
      </c>
      <c r="B15" s="204">
        <v>146.40001365044509</v>
      </c>
      <c r="C15" s="204">
        <v>68.822993928592396</v>
      </c>
      <c r="D15" s="204">
        <v>85.780173363919801</v>
      </c>
      <c r="E15" s="204">
        <v>78.718123035535314</v>
      </c>
      <c r="F15" s="204">
        <v>66.991967924083966</v>
      </c>
      <c r="G15" s="204">
        <v>84.26992797367339</v>
      </c>
      <c r="H15" s="204">
        <v>62.254956597089951</v>
      </c>
      <c r="I15" s="204">
        <v>54.983558797460269</v>
      </c>
      <c r="J15" s="204">
        <v>38.080477421177378</v>
      </c>
      <c r="K15" s="204">
        <v>32.294235942310173</v>
      </c>
      <c r="L15" s="204">
        <v>33.57030219137242</v>
      </c>
      <c r="M15" s="204">
        <v>39.164603156801668</v>
      </c>
      <c r="N15" s="204">
        <v>35.000753274433322</v>
      </c>
      <c r="O15" s="204">
        <v>31.564306654122408</v>
      </c>
      <c r="P15" s="204">
        <v>33.956248445968747</v>
      </c>
      <c r="Q15" s="204">
        <v>28.778561455103247</v>
      </c>
    </row>
    <row r="16" spans="1:17" x14ac:dyDescent="0.25">
      <c r="A16" s="88" t="s">
        <v>33</v>
      </c>
      <c r="B16" s="87">
        <v>0.52068712133772577</v>
      </c>
      <c r="C16" s="87">
        <v>7.5685561202823437E-2</v>
      </c>
      <c r="D16" s="87">
        <v>0</v>
      </c>
      <c r="E16" s="87">
        <v>0</v>
      </c>
      <c r="F16" s="87">
        <v>0</v>
      </c>
      <c r="G16" s="87">
        <v>0.2638507021930816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  <c r="P16" s="87">
        <v>0</v>
      </c>
      <c r="Q16" s="87">
        <v>0</v>
      </c>
    </row>
    <row r="17" spans="1:17" x14ac:dyDescent="0.25">
      <c r="A17" s="88" t="s">
        <v>31</v>
      </c>
      <c r="B17" s="87">
        <v>0</v>
      </c>
      <c r="C17" s="87">
        <v>0</v>
      </c>
      <c r="D17" s="87">
        <v>0</v>
      </c>
      <c r="E17" s="87">
        <v>0</v>
      </c>
      <c r="F17" s="87">
        <v>0</v>
      </c>
      <c r="G17" s="87">
        <v>0</v>
      </c>
      <c r="H17" s="87">
        <v>0</v>
      </c>
      <c r="I17" s="87">
        <v>0</v>
      </c>
      <c r="J17" s="87">
        <v>0</v>
      </c>
      <c r="K17" s="87">
        <v>0</v>
      </c>
      <c r="L17" s="87">
        <v>0</v>
      </c>
      <c r="M17" s="87">
        <v>0</v>
      </c>
      <c r="N17" s="87">
        <v>0</v>
      </c>
      <c r="O17" s="87">
        <v>0</v>
      </c>
      <c r="P17" s="87">
        <v>0</v>
      </c>
      <c r="Q17" s="87">
        <v>0</v>
      </c>
    </row>
    <row r="18" spans="1:17" x14ac:dyDescent="0.25">
      <c r="A18" s="88" t="s">
        <v>30</v>
      </c>
      <c r="B18" s="87">
        <v>0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0</v>
      </c>
      <c r="I18" s="87">
        <v>0</v>
      </c>
      <c r="J18" s="87">
        <v>0</v>
      </c>
      <c r="K18" s="87">
        <v>0</v>
      </c>
      <c r="L18" s="87">
        <v>0</v>
      </c>
      <c r="M18" s="87">
        <v>0</v>
      </c>
      <c r="N18" s="87">
        <v>0</v>
      </c>
      <c r="O18" s="87">
        <v>0</v>
      </c>
      <c r="P18" s="87">
        <v>0</v>
      </c>
      <c r="Q18" s="87">
        <v>0</v>
      </c>
    </row>
    <row r="19" spans="1:17" x14ac:dyDescent="0.25">
      <c r="A19" s="88" t="s">
        <v>125</v>
      </c>
      <c r="B19" s="87">
        <v>2.2282587258662126E-2</v>
      </c>
      <c r="C19" s="87">
        <v>1.0277011592314345E-3</v>
      </c>
      <c r="D19" s="87">
        <v>0.32623983467598483</v>
      </c>
      <c r="E19" s="87">
        <v>0.28456799226840968</v>
      </c>
      <c r="F19" s="87">
        <v>0.38848090621227682</v>
      </c>
      <c r="G19" s="87">
        <v>0.60881495899863425</v>
      </c>
      <c r="H19" s="87">
        <v>0.36063232567288578</v>
      </c>
      <c r="I19" s="87">
        <v>1.4684018266669783</v>
      </c>
      <c r="J19" s="87">
        <v>0.35657501214866377</v>
      </c>
      <c r="K19" s="87">
        <v>0</v>
      </c>
      <c r="L19" s="87">
        <v>0</v>
      </c>
      <c r="M19" s="87">
        <v>0</v>
      </c>
      <c r="N19" s="87">
        <v>0.42823699329306125</v>
      </c>
      <c r="O19" s="87">
        <v>0</v>
      </c>
      <c r="P19" s="87">
        <v>0</v>
      </c>
      <c r="Q19" s="87">
        <v>0</v>
      </c>
    </row>
    <row r="20" spans="1:17" x14ac:dyDescent="0.25">
      <c r="A20" s="88" t="s">
        <v>29</v>
      </c>
      <c r="B20" s="87">
        <v>0</v>
      </c>
      <c r="C20" s="87">
        <v>0</v>
      </c>
      <c r="D20" s="87">
        <v>0</v>
      </c>
      <c r="E20" s="87">
        <v>3.5467271227359976</v>
      </c>
      <c r="F20" s="87">
        <v>0</v>
      </c>
      <c r="G20" s="87">
        <v>0.87969795857510269</v>
      </c>
      <c r="H20" s="87">
        <v>0.91986608919679358</v>
      </c>
      <c r="I20" s="87">
        <v>0</v>
      </c>
      <c r="J20" s="87">
        <v>0</v>
      </c>
      <c r="K20" s="87">
        <v>8.3709492493184552</v>
      </c>
      <c r="L20" s="87">
        <v>0</v>
      </c>
      <c r="M20" s="87">
        <v>0</v>
      </c>
      <c r="N20" s="87">
        <v>0</v>
      </c>
      <c r="O20" s="87">
        <v>0</v>
      </c>
      <c r="P20" s="87">
        <v>0</v>
      </c>
      <c r="Q20" s="87">
        <v>0</v>
      </c>
    </row>
    <row r="21" spans="1:17" x14ac:dyDescent="0.25">
      <c r="A21" s="88" t="s">
        <v>28</v>
      </c>
      <c r="B21" s="87">
        <v>0</v>
      </c>
      <c r="C21" s="87">
        <v>23.507245541987118</v>
      </c>
      <c r="D21" s="87">
        <v>33.065910710312622</v>
      </c>
      <c r="E21" s="87">
        <v>21.126494124390689</v>
      </c>
      <c r="F21" s="87">
        <v>10.649634563097987</v>
      </c>
      <c r="G21" s="87">
        <v>9.6775009912578156</v>
      </c>
      <c r="H21" s="87">
        <v>6.1562639660048992</v>
      </c>
      <c r="I21" s="87">
        <v>4.2046779530484644</v>
      </c>
      <c r="J21" s="87">
        <v>1.8556921107308517</v>
      </c>
      <c r="K21" s="87">
        <v>1.4838639248856476</v>
      </c>
      <c r="L21" s="87">
        <v>0</v>
      </c>
      <c r="M21" s="87">
        <v>6.4990742284266654</v>
      </c>
      <c r="N21" s="87">
        <v>2.7770238908927283</v>
      </c>
      <c r="O21" s="87">
        <v>4.4414715660081585</v>
      </c>
      <c r="P21" s="87">
        <v>5.2114336732019737</v>
      </c>
      <c r="Q21" s="87">
        <v>0.88595057489913542</v>
      </c>
    </row>
    <row r="22" spans="1:17" x14ac:dyDescent="0.25">
      <c r="A22" s="88" t="s">
        <v>26</v>
      </c>
      <c r="B22" s="87">
        <v>0.28855231462088232</v>
      </c>
      <c r="C22" s="87">
        <v>7.381805641078272E-3</v>
      </c>
      <c r="D22" s="87">
        <v>5.3204170112839337</v>
      </c>
      <c r="E22" s="87">
        <v>4.4642867365943051</v>
      </c>
      <c r="F22" s="87">
        <v>6.3097345866215981</v>
      </c>
      <c r="G22" s="87">
        <v>15.554793025318011</v>
      </c>
      <c r="H22" s="87">
        <v>5.7775449256760121</v>
      </c>
      <c r="I22" s="87">
        <v>9.5539404406926014</v>
      </c>
      <c r="J22" s="87">
        <v>14.669884685597847</v>
      </c>
      <c r="K22" s="87">
        <v>10.085599465599318</v>
      </c>
      <c r="L22" s="87">
        <v>21.174798145426944</v>
      </c>
      <c r="M22" s="87">
        <v>22.997817306616994</v>
      </c>
      <c r="N22" s="87">
        <v>21.868725102501934</v>
      </c>
      <c r="O22" s="87">
        <v>18.016882070445202</v>
      </c>
      <c r="P22" s="87">
        <v>25.109025940046724</v>
      </c>
      <c r="Q22" s="87">
        <v>15.707428490062997</v>
      </c>
    </row>
    <row r="23" spans="1:17" x14ac:dyDescent="0.25">
      <c r="A23" s="88" t="s">
        <v>25</v>
      </c>
      <c r="B23" s="87">
        <v>34.712282324083716</v>
      </c>
      <c r="C23" s="87">
        <v>35.141322217006184</v>
      </c>
      <c r="D23" s="87">
        <v>40.595352263221635</v>
      </c>
      <c r="E23" s="87">
        <v>38.951221950369877</v>
      </c>
      <c r="F23" s="87">
        <v>43.236006652116039</v>
      </c>
      <c r="G23" s="87">
        <v>46.24024523409286</v>
      </c>
      <c r="H23" s="87">
        <v>39.385957269000038</v>
      </c>
      <c r="I23" s="87">
        <v>29.687884007565842</v>
      </c>
      <c r="J23" s="87">
        <v>12.730902156099107</v>
      </c>
      <c r="K23" s="87">
        <v>1.7466838321044478</v>
      </c>
      <c r="L23" s="87">
        <v>1.9901308432767537</v>
      </c>
      <c r="M23" s="87">
        <v>0.31555152702734296</v>
      </c>
      <c r="N23" s="87">
        <v>0</v>
      </c>
      <c r="O23" s="87">
        <v>0</v>
      </c>
      <c r="P23" s="87">
        <v>0</v>
      </c>
      <c r="Q23" s="87">
        <v>0</v>
      </c>
    </row>
    <row r="24" spans="1:17" x14ac:dyDescent="0.25">
      <c r="A24" s="88" t="s">
        <v>86</v>
      </c>
      <c r="B24" s="87">
        <v>107.39873000480858</v>
      </c>
      <c r="C24" s="87">
        <v>7.990511101595966</v>
      </c>
      <c r="D24" s="87">
        <v>3.5654335444256344</v>
      </c>
      <c r="E24" s="87">
        <v>7.3517451091760355</v>
      </c>
      <c r="F24" s="87">
        <v>5.6088612160360647</v>
      </c>
      <c r="G24" s="87">
        <v>8.5371159699854022</v>
      </c>
      <c r="H24" s="87">
        <v>8.157042021539322</v>
      </c>
      <c r="I24" s="87">
        <v>8.6606945694863811</v>
      </c>
      <c r="J24" s="87">
        <v>7.0674534566009033</v>
      </c>
      <c r="K24" s="87">
        <v>7.707759470402304</v>
      </c>
      <c r="L24" s="87">
        <v>8.1600963010900607</v>
      </c>
      <c r="M24" s="87">
        <v>7.2982168986087945</v>
      </c>
      <c r="N24" s="87">
        <v>8.1127583186800756</v>
      </c>
      <c r="O24" s="87">
        <v>7.6251664900251006</v>
      </c>
      <c r="P24" s="87">
        <v>2.7752151483103424</v>
      </c>
      <c r="Q24" s="87">
        <v>11.420879224752456</v>
      </c>
    </row>
    <row r="25" spans="1:17" x14ac:dyDescent="0.25">
      <c r="A25" s="88" t="s">
        <v>22</v>
      </c>
      <c r="B25" s="87">
        <v>3.4574792983355329</v>
      </c>
      <c r="C25" s="87">
        <v>2.0998199999999998</v>
      </c>
      <c r="D25" s="87">
        <v>2.9068200000000002</v>
      </c>
      <c r="E25" s="87">
        <v>2.99308</v>
      </c>
      <c r="F25" s="87">
        <v>0.79925000000000002</v>
      </c>
      <c r="G25" s="87">
        <v>2.5079091332524857</v>
      </c>
      <c r="H25" s="87">
        <v>1.4976499999999999</v>
      </c>
      <c r="I25" s="87">
        <v>1.4079600000000001</v>
      </c>
      <c r="J25" s="87">
        <v>1.3999699999999999</v>
      </c>
      <c r="K25" s="87">
        <v>2.8993799999999998</v>
      </c>
      <c r="L25" s="87">
        <v>2.2452769015786651</v>
      </c>
      <c r="M25" s="87">
        <v>2.0539431961218733</v>
      </c>
      <c r="N25" s="87">
        <v>1.8140089690655252</v>
      </c>
      <c r="O25" s="87">
        <v>1.4807865276439469</v>
      </c>
      <c r="P25" s="87">
        <v>0.86057368440971127</v>
      </c>
      <c r="Q25" s="87">
        <v>0.76430316538865883</v>
      </c>
    </row>
    <row r="26" spans="1:17" x14ac:dyDescent="0.25">
      <c r="A26" s="156" t="s">
        <v>323</v>
      </c>
      <c r="B26" s="204">
        <v>104.15116961491104</v>
      </c>
      <c r="C26" s="204">
        <v>96.844488351856285</v>
      </c>
      <c r="D26" s="204">
        <v>89.122398416845442</v>
      </c>
      <c r="E26" s="204">
        <v>82.320017374359793</v>
      </c>
      <c r="F26" s="204">
        <v>76.093181395324919</v>
      </c>
      <c r="G26" s="204">
        <v>89.74534468139251</v>
      </c>
      <c r="H26" s="204">
        <v>86.900144035850062</v>
      </c>
      <c r="I26" s="204">
        <v>87.016544445662205</v>
      </c>
      <c r="J26" s="204">
        <v>74.674599931089887</v>
      </c>
      <c r="K26" s="204">
        <v>50.210568126709234</v>
      </c>
      <c r="L26" s="204">
        <v>58.141755761975006</v>
      </c>
      <c r="M26" s="204">
        <v>62.470893103938089</v>
      </c>
      <c r="N26" s="204">
        <v>50.756916691662539</v>
      </c>
      <c r="O26" s="204">
        <v>41.665385493607708</v>
      </c>
      <c r="P26" s="204">
        <v>44.00494263095775</v>
      </c>
      <c r="Q26" s="204">
        <v>44.83771421727424</v>
      </c>
    </row>
    <row r="27" spans="1:17" x14ac:dyDescent="0.25">
      <c r="A27" s="152" t="s">
        <v>332</v>
      </c>
      <c r="B27" s="151">
        <v>97.03240121005652</v>
      </c>
      <c r="C27" s="151">
        <v>93.136598221892697</v>
      </c>
      <c r="D27" s="151">
        <v>84.286851371330769</v>
      </c>
      <c r="E27" s="151">
        <v>77.487474671710601</v>
      </c>
      <c r="F27" s="151">
        <v>71.477833569917095</v>
      </c>
      <c r="G27" s="151">
        <v>83.550438302260019</v>
      </c>
      <c r="H27" s="151">
        <v>82.247174801401087</v>
      </c>
      <c r="I27" s="151">
        <v>82.579425640062468</v>
      </c>
      <c r="J27" s="151">
        <v>70.448556216493984</v>
      </c>
      <c r="K27" s="151">
        <v>46.398920704599185</v>
      </c>
      <c r="L27" s="151">
        <v>53.924416656155884</v>
      </c>
      <c r="M27" s="151">
        <v>58.004206974689311</v>
      </c>
      <c r="N27" s="151">
        <v>46.361099643095486</v>
      </c>
      <c r="O27" s="151">
        <v>37.863455669308195</v>
      </c>
      <c r="P27" s="151">
        <v>39.295636375557081</v>
      </c>
      <c r="Q27" s="151">
        <v>40.340793606203491</v>
      </c>
    </row>
    <row r="28" spans="1:17" x14ac:dyDescent="0.25">
      <c r="A28" s="154" t="s">
        <v>33</v>
      </c>
      <c r="B28" s="83">
        <v>3.9167192799205486</v>
      </c>
      <c r="C28" s="83">
        <v>2.7736371795091839</v>
      </c>
      <c r="D28" s="83">
        <v>2.3026300000000002</v>
      </c>
      <c r="E28" s="83">
        <v>2.9051200000000006</v>
      </c>
      <c r="F28" s="83">
        <v>0.60019</v>
      </c>
      <c r="G28" s="83">
        <v>0.59665436242129966</v>
      </c>
      <c r="H28" s="83">
        <v>0.50014999999999998</v>
      </c>
      <c r="I28" s="83">
        <v>0.40192</v>
      </c>
      <c r="J28" s="83">
        <v>0</v>
      </c>
      <c r="K28" s="83">
        <v>0</v>
      </c>
      <c r="L28" s="83">
        <v>0</v>
      </c>
      <c r="M28" s="83">
        <v>0</v>
      </c>
      <c r="N28" s="83">
        <v>0</v>
      </c>
      <c r="O28" s="83">
        <v>0</v>
      </c>
      <c r="P28" s="83">
        <v>0</v>
      </c>
      <c r="Q28" s="83">
        <v>0.26354306066483252</v>
      </c>
    </row>
    <row r="29" spans="1:17" x14ac:dyDescent="0.25">
      <c r="A29" s="154" t="s">
        <v>30</v>
      </c>
      <c r="B29" s="83">
        <v>9.1499696072822641</v>
      </c>
      <c r="C29" s="83">
        <v>2.2113200000000002</v>
      </c>
      <c r="D29" s="83">
        <v>2.1944400000000002</v>
      </c>
      <c r="E29" s="83">
        <v>2.19468</v>
      </c>
      <c r="F29" s="83">
        <v>0</v>
      </c>
      <c r="G29" s="83">
        <v>2.1973829034118522</v>
      </c>
      <c r="H29" s="83">
        <v>4.3977599999999999</v>
      </c>
      <c r="I29" s="83">
        <v>5.5059399999999998</v>
      </c>
      <c r="J29" s="83">
        <v>1.09849</v>
      </c>
      <c r="K29" s="83">
        <v>2.1970499999999999</v>
      </c>
      <c r="L29" s="83">
        <v>4.3947345081360041</v>
      </c>
      <c r="M29" s="83">
        <v>1.0986110263483893</v>
      </c>
      <c r="N29" s="83">
        <v>1.0980164944308362</v>
      </c>
      <c r="O29" s="83">
        <v>1.0991430063086594</v>
      </c>
      <c r="P29" s="83">
        <v>1.0990104022575875</v>
      </c>
      <c r="Q29" s="83">
        <v>1.0986159039722583</v>
      </c>
    </row>
    <row r="30" spans="1:17" x14ac:dyDescent="0.25">
      <c r="A30" s="154" t="s">
        <v>125</v>
      </c>
      <c r="B30" s="83">
        <v>5.9122464186997146</v>
      </c>
      <c r="C30" s="83">
        <v>4.885199527212384</v>
      </c>
      <c r="D30" s="83">
        <v>5.2247354719032479</v>
      </c>
      <c r="E30" s="83">
        <v>4.7040164274822471</v>
      </c>
      <c r="F30" s="83">
        <v>4.933050306183274</v>
      </c>
      <c r="G30" s="83">
        <v>4.6555510398869977</v>
      </c>
      <c r="H30" s="83">
        <v>4.9438286870713988</v>
      </c>
      <c r="I30" s="83">
        <v>6.5283772610160131</v>
      </c>
      <c r="J30" s="83">
        <v>4.5883272078338306</v>
      </c>
      <c r="K30" s="83">
        <v>3.5661442040729572</v>
      </c>
      <c r="L30" s="83">
        <v>3.5352306438651184</v>
      </c>
      <c r="M30" s="83">
        <v>3.8244378227227793</v>
      </c>
      <c r="N30" s="83">
        <v>4.2687312519400367</v>
      </c>
      <c r="O30" s="83">
        <v>2.0270635479159571</v>
      </c>
      <c r="P30" s="83">
        <v>2.6274124314285476</v>
      </c>
      <c r="Q30" s="83">
        <v>2.3362987150541894</v>
      </c>
    </row>
    <row r="31" spans="1:17" x14ac:dyDescent="0.25">
      <c r="A31" s="154" t="s">
        <v>29</v>
      </c>
      <c r="B31" s="83">
        <v>0</v>
      </c>
      <c r="C31" s="83">
        <v>0</v>
      </c>
      <c r="D31" s="83">
        <v>0</v>
      </c>
      <c r="E31" s="83">
        <v>0</v>
      </c>
      <c r="F31" s="83">
        <v>0</v>
      </c>
      <c r="G31" s="83">
        <v>0</v>
      </c>
      <c r="H31" s="83">
        <v>0</v>
      </c>
      <c r="I31" s="83">
        <v>0</v>
      </c>
      <c r="J31" s="83">
        <v>0</v>
      </c>
      <c r="K31" s="83">
        <v>0</v>
      </c>
      <c r="L31" s="83">
        <v>0</v>
      </c>
      <c r="M31" s="83">
        <v>0</v>
      </c>
      <c r="N31" s="83">
        <v>0</v>
      </c>
      <c r="O31" s="83">
        <v>0</v>
      </c>
      <c r="P31" s="83">
        <v>0</v>
      </c>
      <c r="Q31" s="83">
        <v>0</v>
      </c>
    </row>
    <row r="32" spans="1:17" x14ac:dyDescent="0.25">
      <c r="A32" s="154" t="s">
        <v>26</v>
      </c>
      <c r="B32" s="83">
        <v>78.053465904153995</v>
      </c>
      <c r="C32" s="83">
        <v>83.266441515171124</v>
      </c>
      <c r="D32" s="83">
        <v>74.565045899427517</v>
      </c>
      <c r="E32" s="83">
        <v>67.683658244228354</v>
      </c>
      <c r="F32" s="83">
        <v>65.944593263733822</v>
      </c>
      <c r="G32" s="83">
        <v>76.100849996539864</v>
      </c>
      <c r="H32" s="83">
        <v>72.405436114329689</v>
      </c>
      <c r="I32" s="83">
        <v>70.14318837904645</v>
      </c>
      <c r="J32" s="83">
        <v>64.761739008660157</v>
      </c>
      <c r="K32" s="83">
        <v>40.635726500526225</v>
      </c>
      <c r="L32" s="83">
        <v>45.99445150415476</v>
      </c>
      <c r="M32" s="83">
        <v>53.081158125618146</v>
      </c>
      <c r="N32" s="83">
        <v>40.994351896724616</v>
      </c>
      <c r="O32" s="83">
        <v>34.737249115083578</v>
      </c>
      <c r="P32" s="83">
        <v>35.569213541870944</v>
      </c>
      <c r="Q32" s="83">
        <v>36.64233592651221</v>
      </c>
    </row>
    <row r="33" spans="1:17" x14ac:dyDescent="0.25">
      <c r="A33" s="152" t="s">
        <v>331</v>
      </c>
      <c r="B33" s="151">
        <v>7.1187684048545208</v>
      </c>
      <c r="C33" s="151">
        <v>3.7078901299635865</v>
      </c>
      <c r="D33" s="151">
        <v>4.8355470455146667</v>
      </c>
      <c r="E33" s="151">
        <v>4.8325427026491923</v>
      </c>
      <c r="F33" s="151">
        <v>4.6153478254078211</v>
      </c>
      <c r="G33" s="151">
        <v>6.1949063791324885</v>
      </c>
      <c r="H33" s="151">
        <v>4.6529692344489701</v>
      </c>
      <c r="I33" s="151">
        <v>4.4371188055997424</v>
      </c>
      <c r="J33" s="151">
        <v>4.2260437145958996</v>
      </c>
      <c r="K33" s="151">
        <v>3.8116474221100467</v>
      </c>
      <c r="L33" s="151">
        <v>4.2173391058191223</v>
      </c>
      <c r="M33" s="151">
        <v>4.4666861292487772</v>
      </c>
      <c r="N33" s="151">
        <v>4.3958170485670545</v>
      </c>
      <c r="O33" s="151">
        <v>3.8019298242995161</v>
      </c>
      <c r="P33" s="151">
        <v>4.7093062554006675</v>
      </c>
      <c r="Q33" s="151">
        <v>4.4969206110707507</v>
      </c>
    </row>
    <row r="34" spans="1:17" x14ac:dyDescent="0.25">
      <c r="A34" s="156" t="s">
        <v>322</v>
      </c>
      <c r="B34" s="204">
        <v>14.746020267198649</v>
      </c>
      <c r="C34" s="204">
        <v>7.68062955492457</v>
      </c>
      <c r="D34" s="204">
        <v>10.016490308566096</v>
      </c>
      <c r="E34" s="204">
        <v>10.010267026916186</v>
      </c>
      <c r="F34" s="204">
        <v>9.560363352630489</v>
      </c>
      <c r="G34" s="204">
        <v>12.832306071060154</v>
      </c>
      <c r="H34" s="204">
        <v>9.6382934142157239</v>
      </c>
      <c r="I34" s="204">
        <v>9.1911746687423239</v>
      </c>
      <c r="J34" s="204">
        <v>8.7539476945200754</v>
      </c>
      <c r="K34" s="204">
        <v>7.8955553743708116</v>
      </c>
      <c r="L34" s="204">
        <v>8.7359167191967533</v>
      </c>
      <c r="M34" s="204">
        <v>9.2524212677296056</v>
      </c>
      <c r="N34" s="204">
        <v>9.1056210291746105</v>
      </c>
      <c r="O34" s="204">
        <v>7.8754260646204273</v>
      </c>
      <c r="P34" s="204">
        <v>9.7549915290442382</v>
      </c>
      <c r="Q34" s="204">
        <v>9.3150498372179822</v>
      </c>
    </row>
    <row r="35" spans="1:17" x14ac:dyDescent="0.25">
      <c r="A35" s="152" t="s">
        <v>330</v>
      </c>
      <c r="B35" s="151">
        <v>6.6357091202393921</v>
      </c>
      <c r="C35" s="151">
        <v>3.4562832997160546</v>
      </c>
      <c r="D35" s="151">
        <v>4.5074206388547431</v>
      </c>
      <c r="E35" s="151">
        <v>4.5046201621122828</v>
      </c>
      <c r="F35" s="151">
        <v>4.3021635086837193</v>
      </c>
      <c r="G35" s="151">
        <v>5.774537731977067</v>
      </c>
      <c r="H35" s="151">
        <v>4.3372320363970758</v>
      </c>
      <c r="I35" s="151">
        <v>4.1360286009340452</v>
      </c>
      <c r="J35" s="151">
        <v>3.9392764625340329</v>
      </c>
      <c r="K35" s="151">
        <v>3.5529999184668655</v>
      </c>
      <c r="L35" s="151">
        <v>3.931162523638537</v>
      </c>
      <c r="M35" s="151">
        <v>4.1635895704783206</v>
      </c>
      <c r="N35" s="151">
        <v>4.0975294631285761</v>
      </c>
      <c r="O35" s="151">
        <v>3.5439417290791915</v>
      </c>
      <c r="P35" s="151">
        <v>4.3897461880699069</v>
      </c>
      <c r="Q35" s="151">
        <v>4.1917724267480914</v>
      </c>
    </row>
    <row r="36" spans="1:17" x14ac:dyDescent="0.25">
      <c r="A36" s="154" t="s">
        <v>33</v>
      </c>
      <c r="B36" s="83">
        <v>0</v>
      </c>
      <c r="C36" s="83">
        <v>4.8346746444404155E-2</v>
      </c>
      <c r="D36" s="83">
        <v>0</v>
      </c>
      <c r="E36" s="83">
        <v>0</v>
      </c>
      <c r="F36" s="83">
        <v>0</v>
      </c>
      <c r="G36" s="83">
        <v>0</v>
      </c>
      <c r="H36" s="83">
        <v>0</v>
      </c>
      <c r="I36" s="83">
        <v>0</v>
      </c>
      <c r="J36" s="83">
        <v>0</v>
      </c>
      <c r="K36" s="83">
        <v>0</v>
      </c>
      <c r="L36" s="83">
        <v>0</v>
      </c>
      <c r="M36" s="83">
        <v>0</v>
      </c>
      <c r="N36" s="83">
        <v>0</v>
      </c>
      <c r="O36" s="83">
        <v>0</v>
      </c>
      <c r="P36" s="83">
        <v>0</v>
      </c>
      <c r="Q36" s="83">
        <v>0</v>
      </c>
    </row>
    <row r="37" spans="1:17" x14ac:dyDescent="0.25">
      <c r="A37" s="154" t="s">
        <v>30</v>
      </c>
      <c r="B37" s="83">
        <v>0.73662149467637839</v>
      </c>
      <c r="C37" s="83">
        <v>0</v>
      </c>
      <c r="D37" s="83">
        <v>0</v>
      </c>
      <c r="E37" s="83">
        <v>0</v>
      </c>
      <c r="F37" s="83">
        <v>0</v>
      </c>
      <c r="G37" s="83">
        <v>0</v>
      </c>
      <c r="H37" s="83">
        <v>0</v>
      </c>
      <c r="I37" s="83">
        <v>0</v>
      </c>
      <c r="J37" s="83">
        <v>0</v>
      </c>
      <c r="K37" s="83">
        <v>0</v>
      </c>
      <c r="L37" s="83">
        <v>0</v>
      </c>
      <c r="M37" s="83">
        <v>0</v>
      </c>
      <c r="N37" s="83">
        <v>0</v>
      </c>
      <c r="O37" s="83">
        <v>0</v>
      </c>
      <c r="P37" s="83">
        <v>0</v>
      </c>
      <c r="Q37" s="83">
        <v>0</v>
      </c>
    </row>
    <row r="38" spans="1:17" x14ac:dyDescent="0.25">
      <c r="A38" s="154" t="s">
        <v>125</v>
      </c>
      <c r="B38" s="83">
        <v>0.34353386176231965</v>
      </c>
      <c r="C38" s="83">
        <v>0.38707901546268653</v>
      </c>
      <c r="D38" s="83">
        <v>0.22064069317678753</v>
      </c>
      <c r="E38" s="83">
        <v>0.23052854998119129</v>
      </c>
      <c r="F38" s="83">
        <v>0.21194770409738836</v>
      </c>
      <c r="G38" s="83">
        <v>0.16110662963875241</v>
      </c>
      <c r="H38" s="83">
        <v>0.21700146326800698</v>
      </c>
      <c r="I38" s="83">
        <v>0.53544210178565921</v>
      </c>
      <c r="J38" s="83">
        <v>8.5219243530086475E-2</v>
      </c>
      <c r="K38" s="83">
        <v>0</v>
      </c>
      <c r="L38" s="83">
        <v>0</v>
      </c>
      <c r="M38" s="83">
        <v>0</v>
      </c>
      <c r="N38" s="83">
        <v>6.8040516246769656E-2</v>
      </c>
      <c r="O38" s="83">
        <v>0</v>
      </c>
      <c r="P38" s="83">
        <v>0</v>
      </c>
      <c r="Q38" s="83">
        <v>0</v>
      </c>
    </row>
    <row r="39" spans="1:17" x14ac:dyDescent="0.25">
      <c r="A39" s="154" t="s">
        <v>29</v>
      </c>
      <c r="B39" s="83">
        <v>0</v>
      </c>
      <c r="C39" s="83">
        <v>0</v>
      </c>
      <c r="D39" s="83">
        <v>0</v>
      </c>
      <c r="E39" s="83">
        <v>0</v>
      </c>
      <c r="F39" s="83">
        <v>0</v>
      </c>
      <c r="G39" s="83">
        <v>0</v>
      </c>
      <c r="H39" s="83">
        <v>0</v>
      </c>
      <c r="I39" s="83">
        <v>0</v>
      </c>
      <c r="J39" s="83">
        <v>0</v>
      </c>
      <c r="K39" s="83">
        <v>0</v>
      </c>
      <c r="L39" s="83">
        <v>0</v>
      </c>
      <c r="M39" s="83">
        <v>0</v>
      </c>
      <c r="N39" s="83">
        <v>0</v>
      </c>
      <c r="O39" s="83">
        <v>0</v>
      </c>
      <c r="P39" s="83">
        <v>0</v>
      </c>
      <c r="Q39" s="83">
        <v>0</v>
      </c>
    </row>
    <row r="40" spans="1:17" x14ac:dyDescent="0.25">
      <c r="A40" s="154" t="s">
        <v>26</v>
      </c>
      <c r="B40" s="83">
        <v>5.5555537638006944</v>
      </c>
      <c r="C40" s="83">
        <v>3.0208575378089639</v>
      </c>
      <c r="D40" s="83">
        <v>4.2867799456779556</v>
      </c>
      <c r="E40" s="83">
        <v>4.2740916121310919</v>
      </c>
      <c r="F40" s="83">
        <v>4.0902158045863306</v>
      </c>
      <c r="G40" s="83">
        <v>5.613431102338315</v>
      </c>
      <c r="H40" s="83">
        <v>4.1202305731290689</v>
      </c>
      <c r="I40" s="83">
        <v>3.6005864991483856</v>
      </c>
      <c r="J40" s="83">
        <v>3.8540572190039466</v>
      </c>
      <c r="K40" s="83">
        <v>3.5529999184668655</v>
      </c>
      <c r="L40" s="83">
        <v>3.931162523638537</v>
      </c>
      <c r="M40" s="83">
        <v>4.1635895704783206</v>
      </c>
      <c r="N40" s="83">
        <v>4.0294889468818065</v>
      </c>
      <c r="O40" s="83">
        <v>3.5439417290791915</v>
      </c>
      <c r="P40" s="83">
        <v>4.3897461880699069</v>
      </c>
      <c r="Q40" s="83">
        <v>4.1917724267480914</v>
      </c>
    </row>
    <row r="41" spans="1:17" x14ac:dyDescent="0.25">
      <c r="A41" s="152" t="s">
        <v>329</v>
      </c>
      <c r="B41" s="151">
        <v>7.3730101335993243</v>
      </c>
      <c r="C41" s="151">
        <v>3.8403147774622868</v>
      </c>
      <c r="D41" s="151">
        <v>5.0082451542830482</v>
      </c>
      <c r="E41" s="151">
        <v>5.0051335134580928</v>
      </c>
      <c r="F41" s="151">
        <v>4.7801816763152436</v>
      </c>
      <c r="G41" s="151">
        <v>6.416153035530078</v>
      </c>
      <c r="H41" s="151">
        <v>4.8191467071078611</v>
      </c>
      <c r="I41" s="151">
        <v>4.595587334371162</v>
      </c>
      <c r="J41" s="151">
        <v>4.3769738472600395</v>
      </c>
      <c r="K41" s="151">
        <v>3.9477776871854058</v>
      </c>
      <c r="L41" s="151">
        <v>4.3679583595983775</v>
      </c>
      <c r="M41" s="151">
        <v>4.6262106338648046</v>
      </c>
      <c r="N41" s="151">
        <v>4.5528105145873052</v>
      </c>
      <c r="O41" s="151">
        <v>3.9377130323102136</v>
      </c>
      <c r="P41" s="151">
        <v>4.87749576452212</v>
      </c>
      <c r="Q41" s="151">
        <v>4.6575249186089929</v>
      </c>
    </row>
    <row r="42" spans="1:17" x14ac:dyDescent="0.25">
      <c r="A42" s="150" t="s">
        <v>33</v>
      </c>
      <c r="B42" s="87">
        <v>2.6360503729828868E-2</v>
      </c>
      <c r="C42" s="87">
        <v>4.4243589956708147E-3</v>
      </c>
      <c r="D42" s="87">
        <v>0</v>
      </c>
      <c r="E42" s="87">
        <v>0</v>
      </c>
      <c r="F42" s="87">
        <v>0</v>
      </c>
      <c r="G42" s="87">
        <v>2.0931528991285853E-2</v>
      </c>
      <c r="H42" s="87">
        <v>0</v>
      </c>
      <c r="I42" s="87">
        <v>0</v>
      </c>
      <c r="J42" s="87">
        <v>0</v>
      </c>
      <c r="K42" s="87">
        <v>0</v>
      </c>
      <c r="L42" s="87">
        <v>0</v>
      </c>
      <c r="M42" s="87">
        <v>0</v>
      </c>
      <c r="N42" s="87">
        <v>0</v>
      </c>
      <c r="O42" s="87">
        <v>0</v>
      </c>
      <c r="P42" s="87">
        <v>0</v>
      </c>
      <c r="Q42" s="87">
        <v>0</v>
      </c>
    </row>
    <row r="43" spans="1:17" x14ac:dyDescent="0.25">
      <c r="A43" s="150" t="s">
        <v>31</v>
      </c>
      <c r="B43" s="87">
        <v>0</v>
      </c>
      <c r="C43" s="87">
        <v>0</v>
      </c>
      <c r="D43" s="87">
        <v>0</v>
      </c>
      <c r="E43" s="87">
        <v>0</v>
      </c>
      <c r="F43" s="87">
        <v>0</v>
      </c>
      <c r="G43" s="87">
        <v>0</v>
      </c>
      <c r="H43" s="87">
        <v>0</v>
      </c>
      <c r="I43" s="87">
        <v>0</v>
      </c>
      <c r="J43" s="87">
        <v>0</v>
      </c>
      <c r="K43" s="87">
        <v>0</v>
      </c>
      <c r="L43" s="87">
        <v>0</v>
      </c>
      <c r="M43" s="87">
        <v>0</v>
      </c>
      <c r="N43" s="87">
        <v>0</v>
      </c>
      <c r="O43" s="87">
        <v>0</v>
      </c>
      <c r="P43" s="87">
        <v>0</v>
      </c>
      <c r="Q43" s="87">
        <v>0</v>
      </c>
    </row>
    <row r="44" spans="1:17" x14ac:dyDescent="0.25">
      <c r="A44" s="150" t="s">
        <v>30</v>
      </c>
      <c r="B44" s="87">
        <v>0</v>
      </c>
      <c r="C44" s="87">
        <v>0</v>
      </c>
      <c r="D44" s="87">
        <v>0</v>
      </c>
      <c r="E44" s="87">
        <v>0</v>
      </c>
      <c r="F44" s="87">
        <v>0</v>
      </c>
      <c r="G44" s="87">
        <v>0</v>
      </c>
      <c r="H44" s="87">
        <v>0</v>
      </c>
      <c r="I44" s="87">
        <v>0</v>
      </c>
      <c r="J44" s="87">
        <v>0</v>
      </c>
      <c r="K44" s="87">
        <v>0</v>
      </c>
      <c r="L44" s="87">
        <v>0</v>
      </c>
      <c r="M44" s="87">
        <v>0</v>
      </c>
      <c r="N44" s="87">
        <v>0</v>
      </c>
      <c r="O44" s="87">
        <v>0</v>
      </c>
      <c r="P44" s="87">
        <v>0</v>
      </c>
      <c r="Q44" s="87">
        <v>0</v>
      </c>
    </row>
    <row r="45" spans="1:17" x14ac:dyDescent="0.25">
      <c r="A45" s="150" t="s">
        <v>125</v>
      </c>
      <c r="B45" s="87">
        <v>1.1280867155560319E-3</v>
      </c>
      <c r="C45" s="87">
        <v>6.0076437254947628E-5</v>
      </c>
      <c r="D45" s="87">
        <v>2.0689563932779292E-2</v>
      </c>
      <c r="E45" s="87">
        <v>1.985939802583208E-2</v>
      </c>
      <c r="F45" s="87">
        <v>2.8311388457676386E-2</v>
      </c>
      <c r="G45" s="87">
        <v>4.8297873982093814E-2</v>
      </c>
      <c r="H45" s="87">
        <v>2.8986177443549508E-2</v>
      </c>
      <c r="I45" s="87">
        <v>0.1276320662785134</v>
      </c>
      <c r="J45" s="87">
        <v>4.3377457363747117E-2</v>
      </c>
      <c r="K45" s="87">
        <v>0</v>
      </c>
      <c r="L45" s="87">
        <v>0</v>
      </c>
      <c r="M45" s="87">
        <v>0</v>
      </c>
      <c r="N45" s="87">
        <v>6.0310375345942288E-2</v>
      </c>
      <c r="O45" s="87">
        <v>0</v>
      </c>
      <c r="P45" s="87">
        <v>0</v>
      </c>
      <c r="Q45" s="87">
        <v>0</v>
      </c>
    </row>
    <row r="46" spans="1:17" x14ac:dyDescent="0.25">
      <c r="A46" s="150" t="s">
        <v>29</v>
      </c>
      <c r="B46" s="87">
        <v>0</v>
      </c>
      <c r="C46" s="87">
        <v>0</v>
      </c>
      <c r="D46" s="87">
        <v>0</v>
      </c>
      <c r="E46" s="87">
        <v>0.24751858091261361</v>
      </c>
      <c r="F46" s="87">
        <v>0</v>
      </c>
      <c r="G46" s="87">
        <v>6.9787281862206688E-2</v>
      </c>
      <c r="H46" s="87">
        <v>7.3935140550732081E-2</v>
      </c>
      <c r="I46" s="87">
        <v>0</v>
      </c>
      <c r="J46" s="87">
        <v>0</v>
      </c>
      <c r="K46" s="87">
        <v>1.1319334958523828</v>
      </c>
      <c r="L46" s="87">
        <v>0</v>
      </c>
      <c r="M46" s="87">
        <v>0</v>
      </c>
      <c r="N46" s="87">
        <v>0</v>
      </c>
      <c r="O46" s="87">
        <v>0</v>
      </c>
      <c r="P46" s="87">
        <v>0</v>
      </c>
      <c r="Q46" s="87">
        <v>0</v>
      </c>
    </row>
    <row r="47" spans="1:17" x14ac:dyDescent="0.25">
      <c r="A47" s="150" t="s">
        <v>28</v>
      </c>
      <c r="B47" s="87">
        <v>0</v>
      </c>
      <c r="C47" s="87">
        <v>1.3140366013494824</v>
      </c>
      <c r="D47" s="87">
        <v>1.8495436114947144</v>
      </c>
      <c r="E47" s="87">
        <v>1.201778356454464</v>
      </c>
      <c r="F47" s="87">
        <v>0.77611521242542758</v>
      </c>
      <c r="G47" s="87">
        <v>0.76772542531828047</v>
      </c>
      <c r="H47" s="87">
        <v>0.49481576388082615</v>
      </c>
      <c r="I47" s="87">
        <v>0.3654665401781701</v>
      </c>
      <c r="J47" s="87">
        <v>0.22574550282819383</v>
      </c>
      <c r="K47" s="87">
        <v>0.2006505152330007</v>
      </c>
      <c r="L47" s="87">
        <v>0</v>
      </c>
      <c r="M47" s="87">
        <v>0.81384021061360989</v>
      </c>
      <c r="N47" s="87">
        <v>0.39109968505166803</v>
      </c>
      <c r="O47" s="87">
        <v>0.59651220110596892</v>
      </c>
      <c r="P47" s="87">
        <v>0.78971369232476474</v>
      </c>
      <c r="Q47" s="87">
        <v>0.15236209355393285</v>
      </c>
    </row>
    <row r="48" spans="1:17" x14ac:dyDescent="0.25">
      <c r="A48" s="150" t="s">
        <v>26</v>
      </c>
      <c r="B48" s="87">
        <v>1.4608358943606178E-2</v>
      </c>
      <c r="C48" s="87">
        <v>4.3151900670824182E-4</v>
      </c>
      <c r="D48" s="87">
        <v>0.33741161012214205</v>
      </c>
      <c r="E48" s="87">
        <v>0.31155312477956199</v>
      </c>
      <c r="F48" s="87">
        <v>0.45983559060446533</v>
      </c>
      <c r="G48" s="87">
        <v>1.2339766332122046</v>
      </c>
      <c r="H48" s="87">
        <v>0.46437584897929501</v>
      </c>
      <c r="I48" s="87">
        <v>0.83041926086080464</v>
      </c>
      <c r="J48" s="87">
        <v>1.7845958796891319</v>
      </c>
      <c r="K48" s="87">
        <v>1.3637913121731378</v>
      </c>
      <c r="L48" s="87">
        <v>2.9775946836319629</v>
      </c>
      <c r="M48" s="87">
        <v>2.8798791678059521</v>
      </c>
      <c r="N48" s="87">
        <v>3.0798624124621887</v>
      </c>
      <c r="O48" s="87">
        <v>2.4197588166858908</v>
      </c>
      <c r="P48" s="87">
        <v>3.804891864547022</v>
      </c>
      <c r="Q48" s="87">
        <v>2.7012981952939685</v>
      </c>
    </row>
    <row r="49" spans="1:17" x14ac:dyDescent="0.25">
      <c r="A49" s="150" t="s">
        <v>25</v>
      </c>
      <c r="B49" s="87">
        <v>1.7573571731984068</v>
      </c>
      <c r="C49" s="87">
        <v>2.0542600543573415</v>
      </c>
      <c r="D49" s="87">
        <v>2.5744867632666417</v>
      </c>
      <c r="E49" s="87">
        <v>2.7183233579386483</v>
      </c>
      <c r="F49" s="87">
        <v>3.1509177416762681</v>
      </c>
      <c r="G49" s="87">
        <v>3.6682829556136793</v>
      </c>
      <c r="H49" s="87">
        <v>3.1656850063375468</v>
      </c>
      <c r="I49" s="87">
        <v>2.5804421586175299</v>
      </c>
      <c r="J49" s="87">
        <v>1.5487180723925409</v>
      </c>
      <c r="K49" s="87">
        <v>0.23618945442582842</v>
      </c>
      <c r="L49" s="87">
        <v>0.27985168869024779</v>
      </c>
      <c r="M49" s="87">
        <v>3.951463119041014E-2</v>
      </c>
      <c r="N49" s="87">
        <v>0</v>
      </c>
      <c r="O49" s="87">
        <v>0</v>
      </c>
      <c r="P49" s="87">
        <v>0</v>
      </c>
      <c r="Q49" s="87">
        <v>0</v>
      </c>
    </row>
    <row r="50" spans="1:17" x14ac:dyDescent="0.25">
      <c r="A50" s="150" t="s">
        <v>86</v>
      </c>
      <c r="B50" s="87">
        <v>5.4359996571560441</v>
      </c>
      <c r="C50" s="87">
        <v>0.4671021673158286</v>
      </c>
      <c r="D50" s="87">
        <v>0.22611360546677042</v>
      </c>
      <c r="E50" s="87">
        <v>0.50610069534697311</v>
      </c>
      <c r="F50" s="87">
        <v>0.36500174315140549</v>
      </c>
      <c r="G50" s="87">
        <v>0.60715133655032671</v>
      </c>
      <c r="H50" s="87">
        <v>0.59134876991591168</v>
      </c>
      <c r="I50" s="87">
        <v>0.69162730843614362</v>
      </c>
      <c r="J50" s="87">
        <v>0.77453693498642551</v>
      </c>
      <c r="K50" s="87">
        <v>1.0152129095010562</v>
      </c>
      <c r="L50" s="87">
        <v>1.1105119872761668</v>
      </c>
      <c r="M50" s="87">
        <v>0.89297662425483271</v>
      </c>
      <c r="N50" s="87">
        <v>1.0215380417275068</v>
      </c>
      <c r="O50" s="87">
        <v>0.92144201451835384</v>
      </c>
      <c r="P50" s="87">
        <v>0.28289020765033324</v>
      </c>
      <c r="Q50" s="87">
        <v>1.8038646297610919</v>
      </c>
    </row>
    <row r="51" spans="1:17" x14ac:dyDescent="0.25">
      <c r="A51" s="150" t="s">
        <v>22</v>
      </c>
      <c r="B51" s="87">
        <v>0.13755635385588277</v>
      </c>
      <c r="C51" s="87">
        <v>0</v>
      </c>
      <c r="D51" s="87">
        <v>0</v>
      </c>
      <c r="E51" s="87">
        <v>0</v>
      </c>
      <c r="F51" s="87">
        <v>0</v>
      </c>
      <c r="G51" s="87">
        <v>0</v>
      </c>
      <c r="H51" s="87">
        <v>0</v>
      </c>
      <c r="I51" s="87">
        <v>0</v>
      </c>
      <c r="J51" s="87">
        <v>0</v>
      </c>
      <c r="K51" s="87">
        <v>0</v>
      </c>
      <c r="L51" s="87">
        <v>0</v>
      </c>
      <c r="M51" s="87">
        <v>0</v>
      </c>
      <c r="N51" s="87">
        <v>0</v>
      </c>
      <c r="O51" s="87">
        <v>0</v>
      </c>
      <c r="P51" s="87">
        <v>0</v>
      </c>
      <c r="Q51" s="87">
        <v>0</v>
      </c>
    </row>
    <row r="52" spans="1:17" x14ac:dyDescent="0.25">
      <c r="A52" s="152" t="s">
        <v>328</v>
      </c>
      <c r="B52" s="151">
        <v>0.73730101335993259</v>
      </c>
      <c r="C52" s="151">
        <v>0.38403147774622864</v>
      </c>
      <c r="D52" s="151">
        <v>0.50082451542830486</v>
      </c>
      <c r="E52" s="151">
        <v>0.50051335134580932</v>
      </c>
      <c r="F52" s="151">
        <v>0.47801816763152438</v>
      </c>
      <c r="G52" s="151">
        <v>0.64161530355300789</v>
      </c>
      <c r="H52" s="151">
        <v>0.48191467071078625</v>
      </c>
      <c r="I52" s="151">
        <v>0.45955873343711623</v>
      </c>
      <c r="J52" s="151">
        <v>0.437697384726004</v>
      </c>
      <c r="K52" s="151">
        <v>0.39477776871854064</v>
      </c>
      <c r="L52" s="151">
        <v>0.43679583595983779</v>
      </c>
      <c r="M52" s="151">
        <v>0.46262106338648062</v>
      </c>
      <c r="N52" s="151">
        <v>0.45528105145873071</v>
      </c>
      <c r="O52" s="151">
        <v>0.39377130323102144</v>
      </c>
      <c r="P52" s="151">
        <v>0.48774957645221212</v>
      </c>
      <c r="Q52" s="151">
        <v>0.46575249186089929</v>
      </c>
    </row>
    <row r="53" spans="1:17" x14ac:dyDescent="0.25">
      <c r="A53" s="156" t="s">
        <v>321</v>
      </c>
      <c r="B53" s="204">
        <v>7.6272518623441288</v>
      </c>
      <c r="C53" s="204">
        <v>3.9727394249609849</v>
      </c>
      <c r="D53" s="204">
        <v>5.1809432630514287</v>
      </c>
      <c r="E53" s="204">
        <v>5.1777243242669915</v>
      </c>
      <c r="F53" s="204">
        <v>4.9450155272226652</v>
      </c>
      <c r="G53" s="204">
        <v>6.6373996919276665</v>
      </c>
      <c r="H53" s="204">
        <v>4.9853241797667529</v>
      </c>
      <c r="I53" s="204">
        <v>4.7540558631425807</v>
      </c>
      <c r="J53" s="204">
        <v>4.5279039799241785</v>
      </c>
      <c r="K53" s="204">
        <v>4.0839079522607644</v>
      </c>
      <c r="L53" s="204">
        <v>4.518577613377631</v>
      </c>
      <c r="M53" s="204">
        <v>4.7857351384808329</v>
      </c>
      <c r="N53" s="204">
        <v>4.7098039806075578</v>
      </c>
      <c r="O53" s="204">
        <v>4.0734962403209103</v>
      </c>
      <c r="P53" s="204">
        <v>5.0456852736435724</v>
      </c>
      <c r="Q53" s="204">
        <v>4.8181292261472333</v>
      </c>
    </row>
    <row r="54" spans="1:17" x14ac:dyDescent="0.25">
      <c r="A54" s="152" t="s">
        <v>327</v>
      </c>
      <c r="B54" s="151">
        <v>1.525450372468826</v>
      </c>
      <c r="C54" s="151">
        <v>0.79454788499219708</v>
      </c>
      <c r="D54" s="151">
        <v>1.0361886526102857</v>
      </c>
      <c r="E54" s="151">
        <v>1.0355448648533985</v>
      </c>
      <c r="F54" s="151">
        <v>0.98900310544453307</v>
      </c>
      <c r="G54" s="151">
        <v>1.3274799383855334</v>
      </c>
      <c r="H54" s="151">
        <v>0.99706483595335071</v>
      </c>
      <c r="I54" s="151">
        <v>0.95081117262851622</v>
      </c>
      <c r="J54" s="151">
        <v>0.90558079598483576</v>
      </c>
      <c r="K54" s="151">
        <v>0.81678159045215293</v>
      </c>
      <c r="L54" s="151">
        <v>0.90371552267552635</v>
      </c>
      <c r="M54" s="151">
        <v>0.95714702769616666</v>
      </c>
      <c r="N54" s="151">
        <v>0.94196079612151173</v>
      </c>
      <c r="O54" s="151">
        <v>0.81469924806418215</v>
      </c>
      <c r="P54" s="151">
        <v>1.0091370547287146</v>
      </c>
      <c r="Q54" s="151">
        <v>0.96362584522944672</v>
      </c>
    </row>
    <row r="55" spans="1:17" x14ac:dyDescent="0.25">
      <c r="A55" s="152" t="s">
        <v>326</v>
      </c>
      <c r="B55" s="151">
        <v>0.61018014898753037</v>
      </c>
      <c r="C55" s="151">
        <v>0.31781915399687882</v>
      </c>
      <c r="D55" s="151">
        <v>0.41447546104411431</v>
      </c>
      <c r="E55" s="151">
        <v>0.41421794594135941</v>
      </c>
      <c r="F55" s="151">
        <v>0.39560124217781317</v>
      </c>
      <c r="G55" s="151">
        <v>0.53099197535421339</v>
      </c>
      <c r="H55" s="151">
        <v>0.39882593438134029</v>
      </c>
      <c r="I55" s="151">
        <v>0.38032446905140654</v>
      </c>
      <c r="J55" s="151">
        <v>0.36223231839393427</v>
      </c>
      <c r="K55" s="151">
        <v>0.32671263618086116</v>
      </c>
      <c r="L55" s="151">
        <v>0.36148620907021056</v>
      </c>
      <c r="M55" s="151">
        <v>0.38285881107846659</v>
      </c>
      <c r="N55" s="151">
        <v>0.3767843184486046</v>
      </c>
      <c r="O55" s="151">
        <v>0.32587969922567284</v>
      </c>
      <c r="P55" s="151">
        <v>0.40365482189148577</v>
      </c>
      <c r="Q55" s="151">
        <v>0.38545033809177875</v>
      </c>
    </row>
    <row r="56" spans="1:17" x14ac:dyDescent="0.25">
      <c r="A56" s="150" t="s">
        <v>33</v>
      </c>
      <c r="B56" s="87">
        <v>2.1815589293651479E-3</v>
      </c>
      <c r="C56" s="87">
        <v>3.6615384791758465E-4</v>
      </c>
      <c r="D56" s="87">
        <v>0</v>
      </c>
      <c r="E56" s="87">
        <v>0</v>
      </c>
      <c r="F56" s="87">
        <v>0</v>
      </c>
      <c r="G56" s="87">
        <v>1.7322644682443464E-3</v>
      </c>
      <c r="H56" s="87">
        <v>0</v>
      </c>
      <c r="I56" s="87">
        <v>0</v>
      </c>
      <c r="J56" s="87">
        <v>0</v>
      </c>
      <c r="K56" s="87">
        <v>0</v>
      </c>
      <c r="L56" s="87">
        <v>0</v>
      </c>
      <c r="M56" s="87">
        <v>0</v>
      </c>
      <c r="N56" s="87">
        <v>0</v>
      </c>
      <c r="O56" s="87">
        <v>0</v>
      </c>
      <c r="P56" s="87">
        <v>0</v>
      </c>
      <c r="Q56" s="87">
        <v>0</v>
      </c>
    </row>
    <row r="57" spans="1:17" x14ac:dyDescent="0.25">
      <c r="A57" s="150" t="s">
        <v>31</v>
      </c>
      <c r="B57" s="87">
        <v>0</v>
      </c>
      <c r="C57" s="87">
        <v>0</v>
      </c>
      <c r="D57" s="87">
        <v>0</v>
      </c>
      <c r="E57" s="87">
        <v>0</v>
      </c>
      <c r="F57" s="87">
        <v>0</v>
      </c>
      <c r="G57" s="87">
        <v>0</v>
      </c>
      <c r="H57" s="87">
        <v>0</v>
      </c>
      <c r="I57" s="87">
        <v>0</v>
      </c>
      <c r="J57" s="87">
        <v>0</v>
      </c>
      <c r="K57" s="87">
        <v>0</v>
      </c>
      <c r="L57" s="87">
        <v>0</v>
      </c>
      <c r="M57" s="87">
        <v>0</v>
      </c>
      <c r="N57" s="87">
        <v>0</v>
      </c>
      <c r="O57" s="87">
        <v>0</v>
      </c>
      <c r="P57" s="87">
        <v>0</v>
      </c>
      <c r="Q57" s="87">
        <v>0</v>
      </c>
    </row>
    <row r="58" spans="1:17" x14ac:dyDescent="0.25">
      <c r="A58" s="150" t="s">
        <v>30</v>
      </c>
      <c r="B58" s="87">
        <v>0</v>
      </c>
      <c r="C58" s="87">
        <v>0</v>
      </c>
      <c r="D58" s="87">
        <v>0</v>
      </c>
      <c r="E58" s="87">
        <v>0</v>
      </c>
      <c r="F58" s="87">
        <v>0</v>
      </c>
      <c r="G58" s="87">
        <v>0</v>
      </c>
      <c r="H58" s="87">
        <v>0</v>
      </c>
      <c r="I58" s="87">
        <v>0</v>
      </c>
      <c r="J58" s="87">
        <v>0</v>
      </c>
      <c r="K58" s="87">
        <v>0</v>
      </c>
      <c r="L58" s="87">
        <v>0</v>
      </c>
      <c r="M58" s="87">
        <v>0</v>
      </c>
      <c r="N58" s="87">
        <v>0</v>
      </c>
      <c r="O58" s="87">
        <v>0</v>
      </c>
      <c r="P58" s="87">
        <v>0</v>
      </c>
      <c r="Q58" s="87">
        <v>0</v>
      </c>
    </row>
    <row r="59" spans="1:17" x14ac:dyDescent="0.25">
      <c r="A59" s="150" t="s">
        <v>125</v>
      </c>
      <c r="B59" s="87">
        <v>9.3358900597740585E-5</v>
      </c>
      <c r="C59" s="87">
        <v>4.9718430831680794E-6</v>
      </c>
      <c r="D59" s="87">
        <v>1.7122397737472518E-3</v>
      </c>
      <c r="E59" s="87">
        <v>1.6435363883447235E-3</v>
      </c>
      <c r="F59" s="87">
        <v>2.3430114585663215E-3</v>
      </c>
      <c r="G59" s="87">
        <v>3.9970654330008671E-3</v>
      </c>
      <c r="H59" s="87">
        <v>2.3988560642937526E-3</v>
      </c>
      <c r="I59" s="87">
        <v>1.0562653760980421E-2</v>
      </c>
      <c r="J59" s="87">
        <v>3.5898585404480375E-3</v>
      </c>
      <c r="K59" s="87">
        <v>0</v>
      </c>
      <c r="L59" s="87">
        <v>0</v>
      </c>
      <c r="M59" s="87">
        <v>0</v>
      </c>
      <c r="N59" s="87">
        <v>4.9912034769055685E-3</v>
      </c>
      <c r="O59" s="87">
        <v>0</v>
      </c>
      <c r="P59" s="87">
        <v>0</v>
      </c>
      <c r="Q59" s="87">
        <v>0</v>
      </c>
    </row>
    <row r="60" spans="1:17" x14ac:dyDescent="0.25">
      <c r="A60" s="150" t="s">
        <v>29</v>
      </c>
      <c r="B60" s="87">
        <v>0</v>
      </c>
      <c r="C60" s="87">
        <v>0</v>
      </c>
      <c r="D60" s="87">
        <v>0</v>
      </c>
      <c r="E60" s="87">
        <v>2.0484296351388709E-2</v>
      </c>
      <c r="F60" s="87">
        <v>0</v>
      </c>
      <c r="G60" s="87">
        <v>5.7754991885964153E-3</v>
      </c>
      <c r="H60" s="87">
        <v>6.1187702524743799E-3</v>
      </c>
      <c r="I60" s="87">
        <v>0</v>
      </c>
      <c r="J60" s="87">
        <v>0</v>
      </c>
      <c r="K60" s="87">
        <v>9.3677254829162698E-2</v>
      </c>
      <c r="L60" s="87">
        <v>0</v>
      </c>
      <c r="M60" s="87">
        <v>0</v>
      </c>
      <c r="N60" s="87">
        <v>0</v>
      </c>
      <c r="O60" s="87">
        <v>0</v>
      </c>
      <c r="P60" s="87">
        <v>0</v>
      </c>
      <c r="Q60" s="87">
        <v>0</v>
      </c>
    </row>
    <row r="61" spans="1:17" x14ac:dyDescent="0.25">
      <c r="A61" s="150" t="s">
        <v>28</v>
      </c>
      <c r="B61" s="87">
        <v>0</v>
      </c>
      <c r="C61" s="87">
        <v>0.10874785666340543</v>
      </c>
      <c r="D61" s="87">
        <v>0.153065678192666</v>
      </c>
      <c r="E61" s="87">
        <v>9.9457519154852181E-2</v>
      </c>
      <c r="F61" s="87">
        <v>6.4230224476587106E-2</v>
      </c>
      <c r="G61" s="87">
        <v>6.3535897267719757E-2</v>
      </c>
      <c r="H61" s="87">
        <v>4.0950270114275274E-2</v>
      </c>
      <c r="I61" s="87">
        <v>3.0245506773365804E-2</v>
      </c>
      <c r="J61" s="87">
        <v>1.868238644095397E-2</v>
      </c>
      <c r="K61" s="87">
        <v>1.6605559881351782E-2</v>
      </c>
      <c r="L61" s="87">
        <v>0</v>
      </c>
      <c r="M61" s="87">
        <v>6.7352293292160817E-2</v>
      </c>
      <c r="N61" s="87">
        <v>3.2366870487034592E-2</v>
      </c>
      <c r="O61" s="87">
        <v>4.9366526988080181E-2</v>
      </c>
      <c r="P61" s="87">
        <v>6.5355615916532259E-2</v>
      </c>
      <c r="Q61" s="87">
        <v>1.2609276707911683E-2</v>
      </c>
    </row>
    <row r="62" spans="1:17" x14ac:dyDescent="0.25">
      <c r="A62" s="150" t="s">
        <v>26</v>
      </c>
      <c r="B62" s="87">
        <v>1.2089676367122355E-3</v>
      </c>
      <c r="C62" s="87">
        <v>3.5711917796544152E-5</v>
      </c>
      <c r="D62" s="87">
        <v>2.7923719458384167E-2</v>
      </c>
      <c r="E62" s="87">
        <v>2.5783706878308575E-2</v>
      </c>
      <c r="F62" s="87">
        <v>3.8055359222438509E-2</v>
      </c>
      <c r="G62" s="87">
        <v>0.1021222041279066</v>
      </c>
      <c r="H62" s="87">
        <v>3.8431104743114071E-2</v>
      </c>
      <c r="I62" s="87">
        <v>6.8724352622963156E-2</v>
      </c>
      <c r="J62" s="87">
        <v>0.14769069349151434</v>
      </c>
      <c r="K62" s="87">
        <v>0.1128654879039838</v>
      </c>
      <c r="L62" s="87">
        <v>0.2464216289902314</v>
      </c>
      <c r="M62" s="87">
        <v>0.23833482768049258</v>
      </c>
      <c r="N62" s="87">
        <v>0.25488516516928461</v>
      </c>
      <c r="O62" s="87">
        <v>0.20025590207055646</v>
      </c>
      <c r="P62" s="87">
        <v>0.31488760258320181</v>
      </c>
      <c r="Q62" s="87">
        <v>0.22355571271398358</v>
      </c>
    </row>
    <row r="63" spans="1:17" x14ac:dyDescent="0.25">
      <c r="A63" s="150" t="s">
        <v>25</v>
      </c>
      <c r="B63" s="87">
        <v>0.14543645571297159</v>
      </c>
      <c r="C63" s="87">
        <v>0.17000772863646962</v>
      </c>
      <c r="D63" s="87">
        <v>0.21306097351172207</v>
      </c>
      <c r="E63" s="87">
        <v>0.22496469169147432</v>
      </c>
      <c r="F63" s="87">
        <v>0.26076560620769113</v>
      </c>
      <c r="G63" s="87">
        <v>0.30358203770595971</v>
      </c>
      <c r="H63" s="87">
        <v>0.26198772466241771</v>
      </c>
      <c r="I63" s="87">
        <v>0.21355383381662318</v>
      </c>
      <c r="J63" s="87">
        <v>0.12816977150834821</v>
      </c>
      <c r="K63" s="87">
        <v>1.9546713469723729E-2</v>
      </c>
      <c r="L63" s="87">
        <v>2.3160139753675677E-2</v>
      </c>
      <c r="M63" s="87">
        <v>3.2701763743787698E-3</v>
      </c>
      <c r="N63" s="87">
        <v>0</v>
      </c>
      <c r="O63" s="87">
        <v>0</v>
      </c>
      <c r="P63" s="87">
        <v>0</v>
      </c>
      <c r="Q63" s="87">
        <v>0</v>
      </c>
    </row>
    <row r="64" spans="1:17" x14ac:dyDescent="0.25">
      <c r="A64" s="150" t="s">
        <v>86</v>
      </c>
      <c r="B64" s="87">
        <v>0.44987583369567263</v>
      </c>
      <c r="C64" s="87">
        <v>3.8656731088206504E-2</v>
      </c>
      <c r="D64" s="87">
        <v>1.8712850107594794E-2</v>
      </c>
      <c r="E64" s="87">
        <v>4.1884195476990876E-2</v>
      </c>
      <c r="F64" s="87">
        <v>3.0207040812530107E-2</v>
      </c>
      <c r="G64" s="87">
        <v>5.0247007162785663E-2</v>
      </c>
      <c r="H64" s="87">
        <v>4.8939208544765106E-2</v>
      </c>
      <c r="I64" s="87">
        <v>5.7238122077473953E-2</v>
      </c>
      <c r="J64" s="87">
        <v>6.4099608412669692E-2</v>
      </c>
      <c r="K64" s="87">
        <v>8.4017620096639142E-2</v>
      </c>
      <c r="L64" s="87">
        <v>9.190444032630346E-2</v>
      </c>
      <c r="M64" s="87">
        <v>7.3901513731434429E-2</v>
      </c>
      <c r="N64" s="87">
        <v>8.454107931537988E-2</v>
      </c>
      <c r="O64" s="87">
        <v>7.6257270167036179E-2</v>
      </c>
      <c r="P64" s="87">
        <v>2.3411603391751714E-2</v>
      </c>
      <c r="Q64" s="87">
        <v>0.14928534866988347</v>
      </c>
    </row>
    <row r="65" spans="1:17" x14ac:dyDescent="0.25">
      <c r="A65" s="150" t="s">
        <v>22</v>
      </c>
      <c r="B65" s="87">
        <v>1.1383974112210989E-2</v>
      </c>
      <c r="C65" s="87">
        <v>0</v>
      </c>
      <c r="D65" s="87">
        <v>0</v>
      </c>
      <c r="E65" s="87">
        <v>0</v>
      </c>
      <c r="F65" s="87">
        <v>0</v>
      </c>
      <c r="G65" s="87">
        <v>0</v>
      </c>
      <c r="H65" s="87">
        <v>0</v>
      </c>
      <c r="I65" s="87">
        <v>0</v>
      </c>
      <c r="J65" s="87">
        <v>0</v>
      </c>
      <c r="K65" s="87">
        <v>0</v>
      </c>
      <c r="L65" s="87">
        <v>0</v>
      </c>
      <c r="M65" s="87">
        <v>0</v>
      </c>
      <c r="N65" s="87">
        <v>0</v>
      </c>
      <c r="O65" s="87">
        <v>0</v>
      </c>
      <c r="P65" s="87">
        <v>0</v>
      </c>
      <c r="Q65" s="87">
        <v>0</v>
      </c>
    </row>
    <row r="66" spans="1:17" x14ac:dyDescent="0.25">
      <c r="A66" s="152" t="s">
        <v>325</v>
      </c>
      <c r="B66" s="151">
        <v>5.4916213408877725</v>
      </c>
      <c r="C66" s="151">
        <v>2.860372385971909</v>
      </c>
      <c r="D66" s="151">
        <v>3.7302791493970284</v>
      </c>
      <c r="E66" s="151">
        <v>3.7279615134722337</v>
      </c>
      <c r="F66" s="151">
        <v>3.5604111796003188</v>
      </c>
      <c r="G66" s="151">
        <v>4.7789277781879198</v>
      </c>
      <c r="H66" s="151">
        <v>3.5894334094320621</v>
      </c>
      <c r="I66" s="151">
        <v>3.422920221462658</v>
      </c>
      <c r="J66" s="151">
        <v>3.2600908655454082</v>
      </c>
      <c r="K66" s="151">
        <v>2.9404137256277498</v>
      </c>
      <c r="L66" s="151">
        <v>3.2533758816318943</v>
      </c>
      <c r="M66" s="151">
        <v>3.4457292997061995</v>
      </c>
      <c r="N66" s="151">
        <v>3.3910588660374414</v>
      </c>
      <c r="O66" s="151">
        <v>2.9329172930310552</v>
      </c>
      <c r="P66" s="151">
        <v>3.6328933970233717</v>
      </c>
      <c r="Q66" s="151">
        <v>3.4690530428260078</v>
      </c>
    </row>
    <row r="67" spans="1:17" x14ac:dyDescent="0.25">
      <c r="A67" s="156" t="s">
        <v>333</v>
      </c>
      <c r="B67" s="204">
        <v>11.010680430539898</v>
      </c>
      <c r="C67" s="204">
        <v>8.2067626766494648</v>
      </c>
      <c r="D67" s="204">
        <v>9.6267706248511704</v>
      </c>
      <c r="E67" s="204">
        <v>8.2968431777537983</v>
      </c>
      <c r="F67" s="204">
        <v>9.0472015352625874</v>
      </c>
      <c r="G67" s="204">
        <v>8.9905765263868442</v>
      </c>
      <c r="H67" s="204">
        <v>9.0136164694004872</v>
      </c>
      <c r="I67" s="204">
        <v>9.009989948437747</v>
      </c>
      <c r="J67" s="204">
        <v>9.7156815997300399</v>
      </c>
      <c r="K67" s="204">
        <v>8.3210031428369007</v>
      </c>
      <c r="L67" s="204">
        <v>8.2488715023519443</v>
      </c>
      <c r="M67" s="204">
        <v>8.9236882530198187</v>
      </c>
      <c r="N67" s="204">
        <v>7.8723284496790829</v>
      </c>
      <c r="O67" s="204">
        <v>4.7298149451372327</v>
      </c>
      <c r="P67" s="204">
        <v>6.130629006666612</v>
      </c>
      <c r="Q67" s="204">
        <v>5.4513636684597753</v>
      </c>
    </row>
    <row r="68" spans="1:17" x14ac:dyDescent="0.25">
      <c r="A68" s="72" t="s">
        <v>319</v>
      </c>
      <c r="B68" s="306">
        <v>23.331460692429946</v>
      </c>
      <c r="C68" s="306">
        <v>23.094636788092721</v>
      </c>
      <c r="D68" s="306">
        <v>28.464565310923131</v>
      </c>
      <c r="E68" s="306">
        <v>31.78372306691897</v>
      </c>
      <c r="F68" s="306">
        <v>33.932812391140871</v>
      </c>
      <c r="G68" s="306">
        <v>49.937146765996296</v>
      </c>
      <c r="H68" s="306">
        <v>39.905932268319148</v>
      </c>
      <c r="I68" s="306">
        <v>43.402538628327193</v>
      </c>
      <c r="J68" s="306">
        <v>59.001540461507773</v>
      </c>
      <c r="K68" s="306">
        <v>62.11756948382714</v>
      </c>
      <c r="L68" s="306">
        <v>65.151911369145651</v>
      </c>
      <c r="M68" s="306">
        <v>68.182862752506196</v>
      </c>
      <c r="N68" s="306">
        <v>59.255224998736111</v>
      </c>
      <c r="O68" s="306">
        <v>50.725648933154488</v>
      </c>
      <c r="P68" s="306">
        <v>66.162733392912656</v>
      </c>
      <c r="Q68" s="306">
        <v>67.976213202053387</v>
      </c>
    </row>
    <row r="70" spans="1:17" ht="12.75" x14ac:dyDescent="0.25">
      <c r="A70" s="98" t="str">
        <f>FBT_fec!$A$81</f>
        <v>Market shares of energy uses (%)</v>
      </c>
      <c r="B70" s="197"/>
      <c r="C70" s="197"/>
      <c r="D70" s="197"/>
      <c r="E70" s="197"/>
      <c r="F70" s="197"/>
      <c r="G70" s="197"/>
      <c r="H70" s="197"/>
      <c r="I70" s="197"/>
      <c r="J70" s="197"/>
      <c r="K70" s="197"/>
      <c r="L70" s="197"/>
      <c r="M70" s="197"/>
      <c r="N70" s="197"/>
      <c r="O70" s="197"/>
      <c r="P70" s="197"/>
      <c r="Q70" s="197"/>
    </row>
    <row r="72" spans="1:17" x14ac:dyDescent="0.25">
      <c r="A72" s="78" t="s">
        <v>3</v>
      </c>
      <c r="B72" s="77">
        <f t="shared" ref="B72:Q72" si="0">SUM(B$73:B$77,B$78,B$80:B$81,B$83:B$85,B$87:B$89,B$90:B$91)</f>
        <v>1.0000000000000004</v>
      </c>
      <c r="C72" s="77">
        <f t="shared" si="0"/>
        <v>1</v>
      </c>
      <c r="D72" s="77">
        <f t="shared" si="0"/>
        <v>1</v>
      </c>
      <c r="E72" s="77">
        <f t="shared" si="0"/>
        <v>1</v>
      </c>
      <c r="F72" s="77">
        <f t="shared" si="0"/>
        <v>1.0000000000000002</v>
      </c>
      <c r="G72" s="77">
        <f t="shared" si="0"/>
        <v>0.99999999999999989</v>
      </c>
      <c r="H72" s="77">
        <f t="shared" si="0"/>
        <v>0.99999999999999967</v>
      </c>
      <c r="I72" s="77">
        <f t="shared" si="0"/>
        <v>1</v>
      </c>
      <c r="J72" s="77">
        <f t="shared" si="0"/>
        <v>1</v>
      </c>
      <c r="K72" s="77">
        <f t="shared" si="0"/>
        <v>1</v>
      </c>
      <c r="L72" s="77">
        <f t="shared" si="0"/>
        <v>1</v>
      </c>
      <c r="M72" s="77">
        <f t="shared" si="0"/>
        <v>1.0000000000000002</v>
      </c>
      <c r="N72" s="77">
        <f t="shared" si="0"/>
        <v>0.99999999999999978</v>
      </c>
      <c r="O72" s="77">
        <f t="shared" si="0"/>
        <v>1</v>
      </c>
      <c r="P72" s="77">
        <f t="shared" si="0"/>
        <v>0.99999999999999989</v>
      </c>
      <c r="Q72" s="77">
        <f t="shared" si="0"/>
        <v>1</v>
      </c>
    </row>
    <row r="73" spans="1:17" x14ac:dyDescent="0.25">
      <c r="A73" s="132" t="s">
        <v>83</v>
      </c>
      <c r="B73" s="203">
        <f t="shared" ref="B73:Q73" si="1">IF(B$6=0,0,B$6/B$5)</f>
        <v>9.5525990615197807E-3</v>
      </c>
      <c r="C73" s="203">
        <f t="shared" si="1"/>
        <v>1.819654686787291E-2</v>
      </c>
      <c r="D73" s="203">
        <f t="shared" si="1"/>
        <v>1.6655577742957773E-2</v>
      </c>
      <c r="E73" s="203">
        <f t="shared" si="1"/>
        <v>1.6281950654095555E-2</v>
      </c>
      <c r="F73" s="203">
        <f t="shared" si="1"/>
        <v>1.6091592911066464E-2</v>
      </c>
      <c r="G73" s="203">
        <f t="shared" si="1"/>
        <v>1.5417892879869145E-2</v>
      </c>
      <c r="H73" s="203">
        <f t="shared" si="1"/>
        <v>1.6431287251478306E-2</v>
      </c>
      <c r="I73" s="203">
        <f t="shared" si="1"/>
        <v>1.6620372198699829E-2</v>
      </c>
      <c r="J73" s="203">
        <f t="shared" si="1"/>
        <v>1.6334327048542388E-2</v>
      </c>
      <c r="K73" s="203">
        <f t="shared" si="1"/>
        <v>1.5224434313047651E-2</v>
      </c>
      <c r="L73" s="203">
        <f t="shared" si="1"/>
        <v>1.5081760964605648E-2</v>
      </c>
      <c r="M73" s="203">
        <f t="shared" si="1"/>
        <v>1.5207461340959868E-2</v>
      </c>
      <c r="N73" s="203">
        <f t="shared" si="1"/>
        <v>1.4306269143782068E-2</v>
      </c>
      <c r="O73" s="203">
        <f t="shared" si="1"/>
        <v>1.4004505515086495E-2</v>
      </c>
      <c r="P73" s="203">
        <f t="shared" si="1"/>
        <v>1.3516380546054458E-2</v>
      </c>
      <c r="Q73" s="203">
        <f t="shared" si="1"/>
        <v>1.3765770425246E-2</v>
      </c>
    </row>
    <row r="74" spans="1:17" x14ac:dyDescent="0.25">
      <c r="A74" s="76" t="s">
        <v>82</v>
      </c>
      <c r="B74" s="202">
        <f t="shared" ref="B74:Q74" si="2">IF(B$7=0,0,B$7/B$5)</f>
        <v>8.4345070216216983E-3</v>
      </c>
      <c r="C74" s="202">
        <f t="shared" si="2"/>
        <v>8.4354009004838169E-3</v>
      </c>
      <c r="D74" s="202">
        <f t="shared" si="2"/>
        <v>8.4969326646903535E-3</v>
      </c>
      <c r="E74" s="202">
        <f t="shared" si="2"/>
        <v>8.3603624917650311E-3</v>
      </c>
      <c r="F74" s="202">
        <f t="shared" si="2"/>
        <v>8.250774515562536E-3</v>
      </c>
      <c r="G74" s="202">
        <f t="shared" si="2"/>
        <v>8.247799484993313E-3</v>
      </c>
      <c r="H74" s="202">
        <f t="shared" si="2"/>
        <v>8.417812634373285E-3</v>
      </c>
      <c r="I74" s="202">
        <f t="shared" si="2"/>
        <v>8.4857938326893655E-3</v>
      </c>
      <c r="J74" s="202">
        <f t="shared" si="2"/>
        <v>8.6008455022149252E-3</v>
      </c>
      <c r="K74" s="202">
        <f t="shared" si="2"/>
        <v>9.1171959473464893E-3</v>
      </c>
      <c r="L74" s="202">
        <f t="shared" si="2"/>
        <v>9.0209297244764688E-3</v>
      </c>
      <c r="M74" s="202">
        <f t="shared" si="2"/>
        <v>9.1081869911007231E-3</v>
      </c>
      <c r="N74" s="202">
        <f t="shared" si="2"/>
        <v>8.5646586777968596E-3</v>
      </c>
      <c r="O74" s="202">
        <f t="shared" si="2"/>
        <v>8.5699612711215341E-3</v>
      </c>
      <c r="P74" s="202">
        <f t="shared" si="2"/>
        <v>8.3749388523367951E-3</v>
      </c>
      <c r="Q74" s="202">
        <f t="shared" si="2"/>
        <v>8.4114563937392351E-3</v>
      </c>
    </row>
    <row r="75" spans="1:17" x14ac:dyDescent="0.25">
      <c r="A75" s="76" t="s">
        <v>81</v>
      </c>
      <c r="B75" s="202">
        <f t="shared" ref="B75:Q75" si="3">IF(B$8=0,0,B$8/B$5)</f>
        <v>8.7251946094256214E-3</v>
      </c>
      <c r="C75" s="202">
        <f t="shared" si="3"/>
        <v>1.9382665196584652E-2</v>
      </c>
      <c r="D75" s="202">
        <f t="shared" si="3"/>
        <v>1.8501033312113009E-2</v>
      </c>
      <c r="E75" s="202">
        <f t="shared" si="3"/>
        <v>1.8246344576617512E-2</v>
      </c>
      <c r="F75" s="202">
        <f t="shared" si="3"/>
        <v>1.8105775907955424E-2</v>
      </c>
      <c r="G75" s="202">
        <f t="shared" si="3"/>
        <v>1.7712261797997644E-2</v>
      </c>
      <c r="H75" s="202">
        <f t="shared" si="3"/>
        <v>1.8348915887048779E-2</v>
      </c>
      <c r="I75" s="202">
        <f t="shared" si="3"/>
        <v>1.8477502193326181E-2</v>
      </c>
      <c r="J75" s="202">
        <f t="shared" si="3"/>
        <v>1.8341844161299147E-2</v>
      </c>
      <c r="K75" s="202">
        <f t="shared" si="3"/>
        <v>1.7834366693395737E-2</v>
      </c>
      <c r="L75" s="202">
        <f t="shared" si="3"/>
        <v>1.7725192997316033E-2</v>
      </c>
      <c r="M75" s="202">
        <f t="shared" si="3"/>
        <v>1.7822039032945193E-2</v>
      </c>
      <c r="N75" s="202">
        <f t="shared" si="3"/>
        <v>1.7149881021455479E-2</v>
      </c>
      <c r="O75" s="202">
        <f t="shared" si="3"/>
        <v>1.6975410781458318E-2</v>
      </c>
      <c r="P75" s="202">
        <f t="shared" si="3"/>
        <v>1.6638188046753297E-2</v>
      </c>
      <c r="Q75" s="202">
        <f t="shared" si="3"/>
        <v>1.6793426871468953E-2</v>
      </c>
    </row>
    <row r="76" spans="1:17" x14ac:dyDescent="0.25">
      <c r="A76" s="76" t="s">
        <v>80</v>
      </c>
      <c r="B76" s="202">
        <f t="shared" ref="B76:Q76" si="4">IF(B$9=0,0,B$9/B$5)</f>
        <v>1.4520844826800633E-2</v>
      </c>
      <c r="C76" s="202">
        <f t="shared" si="4"/>
        <v>2.0305820068984581E-2</v>
      </c>
      <c r="D76" s="202">
        <f t="shared" si="4"/>
        <v>1.6829182192053982E-2</v>
      </c>
      <c r="E76" s="202">
        <f t="shared" si="4"/>
        <v>1.5828916116568784E-2</v>
      </c>
      <c r="F76" s="202">
        <f t="shared" si="4"/>
        <v>1.527774947882961E-2</v>
      </c>
      <c r="G76" s="202">
        <f t="shared" si="4"/>
        <v>1.3726765129748915E-2</v>
      </c>
      <c r="H76" s="202">
        <f t="shared" si="4"/>
        <v>1.6231690617723064E-2</v>
      </c>
      <c r="I76" s="202">
        <f t="shared" si="4"/>
        <v>1.6736726867876171E-2</v>
      </c>
      <c r="J76" s="202">
        <f t="shared" si="4"/>
        <v>1.6198982662299351E-2</v>
      </c>
      <c r="K76" s="202">
        <f t="shared" si="4"/>
        <v>1.4185087482151285E-2</v>
      </c>
      <c r="L76" s="202">
        <f t="shared" si="4"/>
        <v>1.3757314433812184E-2</v>
      </c>
      <c r="M76" s="202">
        <f t="shared" si="4"/>
        <v>1.413673510518992E-2</v>
      </c>
      <c r="N76" s="202">
        <f t="shared" si="4"/>
        <v>1.150173374375529E-2</v>
      </c>
      <c r="O76" s="202">
        <f t="shared" si="4"/>
        <v>1.0813907242810665E-2</v>
      </c>
      <c r="P76" s="202">
        <f t="shared" si="4"/>
        <v>9.4898715738163785E-3</v>
      </c>
      <c r="Q76" s="202">
        <f t="shared" si="4"/>
        <v>1.0100791575989906E-2</v>
      </c>
    </row>
    <row r="77" spans="1:17" x14ac:dyDescent="0.25">
      <c r="A77" s="129" t="s">
        <v>79</v>
      </c>
      <c r="B77" s="201">
        <f t="shared" ref="B77:Q77" si="5">IF(B$10=0,0,B$10/B$5)</f>
        <v>1.7529262369321692E-2</v>
      </c>
      <c r="C77" s="201">
        <f t="shared" si="5"/>
        <v>1.8549283485456317E-2</v>
      </c>
      <c r="D77" s="201">
        <f t="shared" si="5"/>
        <v>1.8250644733194609E-2</v>
      </c>
      <c r="E77" s="201">
        <f t="shared" si="5"/>
        <v>1.738334935335634E-2</v>
      </c>
      <c r="F77" s="201">
        <f t="shared" si="5"/>
        <v>1.6731549876240818E-2</v>
      </c>
      <c r="G77" s="201">
        <f t="shared" si="5"/>
        <v>1.6444222187081206E-2</v>
      </c>
      <c r="H77" s="201">
        <f t="shared" si="5"/>
        <v>1.7745029265109638E-2</v>
      </c>
      <c r="I77" s="201">
        <f t="shared" si="5"/>
        <v>1.8177998513316154E-2</v>
      </c>
      <c r="J77" s="201">
        <f t="shared" si="5"/>
        <v>1.8666323575352816E-2</v>
      </c>
      <c r="K77" s="201">
        <f t="shared" si="5"/>
        <v>2.0928047438470546E-2</v>
      </c>
      <c r="L77" s="201">
        <f t="shared" si="5"/>
        <v>2.0365381271026953E-2</v>
      </c>
      <c r="M77" s="201">
        <f t="shared" si="5"/>
        <v>2.0873930566401265E-2</v>
      </c>
      <c r="N77" s="201">
        <f t="shared" si="5"/>
        <v>1.7658487955923931E-2</v>
      </c>
      <c r="O77" s="201">
        <f t="shared" si="5"/>
        <v>1.756460388125437E-2</v>
      </c>
      <c r="P77" s="201">
        <f t="shared" si="5"/>
        <v>1.6344421587376697E-2</v>
      </c>
      <c r="Q77" s="201">
        <f t="shared" si="5"/>
        <v>1.6636618635673662E-2</v>
      </c>
    </row>
    <row r="78" spans="1:17" x14ac:dyDescent="0.25">
      <c r="A78" s="127" t="s">
        <v>324</v>
      </c>
      <c r="B78" s="200">
        <f t="shared" ref="B78:Q78" si="6">IF(B$15=0,0,B$15/B$5)</f>
        <v>0.44846136187600372</v>
      </c>
      <c r="C78" s="200">
        <f t="shared" si="6"/>
        <v>0.30189495954990742</v>
      </c>
      <c r="D78" s="200">
        <f t="shared" si="6"/>
        <v>0.34631643222900205</v>
      </c>
      <c r="E78" s="200">
        <f t="shared" si="6"/>
        <v>0.33622445292297076</v>
      </c>
      <c r="F78" s="200">
        <f t="shared" si="6"/>
        <v>0.30913770613862807</v>
      </c>
      <c r="G78" s="200">
        <f t="shared" si="6"/>
        <v>0.30997054941531177</v>
      </c>
      <c r="H78" s="200">
        <f t="shared" si="6"/>
        <v>0.27010303185968437</v>
      </c>
      <c r="I78" s="200">
        <f t="shared" si="6"/>
        <v>0.24317506997447211</v>
      </c>
      <c r="J78" s="200">
        <f t="shared" si="6"/>
        <v>0.18025177004108953</v>
      </c>
      <c r="K78" s="200">
        <f t="shared" si="6"/>
        <v>0.18067990144815432</v>
      </c>
      <c r="L78" s="200">
        <f t="shared" si="6"/>
        <v>0.17391423301929856</v>
      </c>
      <c r="M78" s="200">
        <f t="shared" si="6"/>
        <v>0.18748355815272319</v>
      </c>
      <c r="N78" s="200">
        <f t="shared" si="6"/>
        <v>0.1954363429361981</v>
      </c>
      <c r="O78" s="200">
        <f t="shared" si="6"/>
        <v>0.20919676448335484</v>
      </c>
      <c r="P78" s="200">
        <f t="shared" si="6"/>
        <v>0.19248523774685911</v>
      </c>
      <c r="Q78" s="200">
        <f t="shared" si="6"/>
        <v>0.16682015813323053</v>
      </c>
    </row>
    <row r="79" spans="1:17" x14ac:dyDescent="0.25">
      <c r="A79" s="127" t="s">
        <v>323</v>
      </c>
      <c r="B79" s="200">
        <f t="shared" ref="B79:Q79" si="7">IF(B$26=0,0,B$26/B$5)</f>
        <v>0.31904215171731071</v>
      </c>
      <c r="C79" s="200">
        <f t="shared" si="7"/>
        <v>0.42481242423062809</v>
      </c>
      <c r="D79" s="200">
        <f t="shared" si="7"/>
        <v>0.35980984697328189</v>
      </c>
      <c r="E79" s="200">
        <f t="shared" si="7"/>
        <v>0.35160902901367491</v>
      </c>
      <c r="F79" s="200">
        <f t="shared" si="7"/>
        <v>0.35113569996925759</v>
      </c>
      <c r="G79" s="200">
        <f t="shared" si="7"/>
        <v>0.33011080544709215</v>
      </c>
      <c r="H79" s="200">
        <f t="shared" si="7"/>
        <v>0.3770300977805765</v>
      </c>
      <c r="I79" s="200">
        <f t="shared" si="7"/>
        <v>0.38484693874504317</v>
      </c>
      <c r="J79" s="200">
        <f t="shared" si="7"/>
        <v>0.35346796380246137</v>
      </c>
      <c r="K79" s="200">
        <f t="shared" si="7"/>
        <v>0.28091825788960567</v>
      </c>
      <c r="L79" s="200">
        <f t="shared" si="7"/>
        <v>0.30120905084786431</v>
      </c>
      <c r="M79" s="200">
        <f t="shared" si="7"/>
        <v>0.29905231704283658</v>
      </c>
      <c r="N79" s="200">
        <f t="shared" si="7"/>
        <v>0.2834152196427665</v>
      </c>
      <c r="O79" s="200">
        <f t="shared" si="7"/>
        <v>0.27614304764321718</v>
      </c>
      <c r="P79" s="200">
        <f t="shared" si="7"/>
        <v>0.24944751649566824</v>
      </c>
      <c r="Q79" s="200">
        <f t="shared" si="7"/>
        <v>0.25990995372466413</v>
      </c>
    </row>
    <row r="80" spans="1:17" x14ac:dyDescent="0.25">
      <c r="A80" s="142" t="s">
        <v>332</v>
      </c>
      <c r="B80" s="199">
        <f t="shared" ref="B80:Q80" si="8">IF(B$27=0,0,B$27/B$5)</f>
        <v>0.29723551048745711</v>
      </c>
      <c r="C80" s="199">
        <f t="shared" si="8"/>
        <v>0.4085476081146322</v>
      </c>
      <c r="D80" s="199">
        <f t="shared" si="8"/>
        <v>0.3402875105754109</v>
      </c>
      <c r="E80" s="199">
        <f t="shared" si="8"/>
        <v>0.3309680512595225</v>
      </c>
      <c r="F80" s="199">
        <f t="shared" si="8"/>
        <v>0.32983795213484074</v>
      </c>
      <c r="G80" s="199">
        <f t="shared" si="8"/>
        <v>0.30732404651553097</v>
      </c>
      <c r="H80" s="199">
        <f t="shared" si="8"/>
        <v>0.35684245062649833</v>
      </c>
      <c r="I80" s="199">
        <f t="shared" si="8"/>
        <v>0.36522295114519715</v>
      </c>
      <c r="J80" s="199">
        <f t="shared" si="8"/>
        <v>0.33346422668010833</v>
      </c>
      <c r="K80" s="199">
        <f t="shared" si="8"/>
        <v>0.25959283988584136</v>
      </c>
      <c r="L80" s="199">
        <f t="shared" si="8"/>
        <v>0.27936071323714939</v>
      </c>
      <c r="M80" s="199">
        <f t="shared" si="8"/>
        <v>0.2776699936905434</v>
      </c>
      <c r="N80" s="199">
        <f t="shared" si="8"/>
        <v>0.25886996481774882</v>
      </c>
      <c r="O80" s="199">
        <f t="shared" si="8"/>
        <v>0.25094523713048877</v>
      </c>
      <c r="P80" s="199">
        <f t="shared" si="8"/>
        <v>0.22275222547622747</v>
      </c>
      <c r="Q80" s="199">
        <f t="shared" si="8"/>
        <v>0.23384273668806072</v>
      </c>
    </row>
    <row r="81" spans="1:17" x14ac:dyDescent="0.25">
      <c r="A81" s="142" t="s">
        <v>331</v>
      </c>
      <c r="B81" s="199">
        <f t="shared" ref="B81:Q81" si="9">IF(B$33=0,0,B$33/B$5)</f>
        <v>2.1806641229853593E-2</v>
      </c>
      <c r="C81" s="199">
        <f t="shared" si="9"/>
        <v>1.6264816115995905E-2</v>
      </c>
      <c r="D81" s="199">
        <f t="shared" si="9"/>
        <v>1.9522336397870942E-2</v>
      </c>
      <c r="E81" s="199">
        <f t="shared" si="9"/>
        <v>2.064097775415244E-2</v>
      </c>
      <c r="F81" s="199">
        <f t="shared" si="9"/>
        <v>2.1297747834416798E-2</v>
      </c>
      <c r="G81" s="199">
        <f t="shared" si="9"/>
        <v>2.2786758931561152E-2</v>
      </c>
      <c r="H81" s="199">
        <f t="shared" si="9"/>
        <v>2.0187647154078146E-2</v>
      </c>
      <c r="I81" s="199">
        <f t="shared" si="9"/>
        <v>1.9623987599845995E-2</v>
      </c>
      <c r="J81" s="199">
        <f t="shared" si="9"/>
        <v>2.0003737122353017E-2</v>
      </c>
      <c r="K81" s="199">
        <f t="shared" si="9"/>
        <v>2.1325418003764335E-2</v>
      </c>
      <c r="L81" s="199">
        <f t="shared" si="9"/>
        <v>2.1848337610714905E-2</v>
      </c>
      <c r="M81" s="199">
        <f t="shared" si="9"/>
        <v>2.1382323352293172E-2</v>
      </c>
      <c r="N81" s="199">
        <f t="shared" si="9"/>
        <v>2.4545254825017657E-2</v>
      </c>
      <c r="O81" s="199">
        <f t="shared" si="9"/>
        <v>2.5197810512728399E-2</v>
      </c>
      <c r="P81" s="199">
        <f t="shared" si="9"/>
        <v>2.6695291019440744E-2</v>
      </c>
      <c r="Q81" s="199">
        <f t="shared" si="9"/>
        <v>2.6067217036603436E-2</v>
      </c>
    </row>
    <row r="82" spans="1:17" x14ac:dyDescent="0.25">
      <c r="A82" s="127" t="s">
        <v>322</v>
      </c>
      <c r="B82" s="200">
        <f t="shared" ref="B82:Q82" si="10">IF(B$34=0,0,B$34/B$5)</f>
        <v>4.5170899690411014E-2</v>
      </c>
      <c r="C82" s="200">
        <f t="shared" si="10"/>
        <v>3.3691404811705794E-2</v>
      </c>
      <c r="D82" s="200">
        <f t="shared" si="10"/>
        <v>4.043912539558981E-2</v>
      </c>
      <c r="E82" s="200">
        <f t="shared" si="10"/>
        <v>4.2756311062172918E-2</v>
      </c>
      <c r="F82" s="200">
        <f t="shared" si="10"/>
        <v>4.4116763371291952E-2</v>
      </c>
      <c r="G82" s="200">
        <f t="shared" si="10"/>
        <v>4.7201143501090954E-2</v>
      </c>
      <c r="H82" s="200">
        <f t="shared" si="10"/>
        <v>4.1817269104876161E-2</v>
      </c>
      <c r="I82" s="200">
        <f t="shared" si="10"/>
        <v>4.0649688599680996E-2</v>
      </c>
      <c r="J82" s="200">
        <f t="shared" si="10"/>
        <v>4.1436312610588381E-2</v>
      </c>
      <c r="K82" s="200">
        <f t="shared" si="10"/>
        <v>4.4174080150654702E-2</v>
      </c>
      <c r="L82" s="200">
        <f t="shared" si="10"/>
        <v>4.5257270765052302E-2</v>
      </c>
      <c r="M82" s="200">
        <f t="shared" si="10"/>
        <v>4.4291955515464408E-2</v>
      </c>
      <c r="N82" s="200">
        <f t="shared" si="10"/>
        <v>5.0843742137536563E-2</v>
      </c>
      <c r="O82" s="200">
        <f t="shared" si="10"/>
        <v>5.2195464633508833E-2</v>
      </c>
      <c r="P82" s="200">
        <f t="shared" si="10"/>
        <v>5.5297388540270102E-2</v>
      </c>
      <c r="Q82" s="200">
        <f t="shared" si="10"/>
        <v>5.3996378147249967E-2</v>
      </c>
    </row>
    <row r="83" spans="1:17" x14ac:dyDescent="0.25">
      <c r="A83" s="142" t="s">
        <v>330</v>
      </c>
      <c r="B83" s="199">
        <f t="shared" ref="B83:Q83" si="11">IF(B$35=0,0,B$35/B$5)</f>
        <v>2.0326904860684954E-2</v>
      </c>
      <c r="C83" s="199">
        <f t="shared" si="11"/>
        <v>1.5161132165267599E-2</v>
      </c>
      <c r="D83" s="199">
        <f t="shared" si="11"/>
        <v>1.8197606428015416E-2</v>
      </c>
      <c r="E83" s="199">
        <f t="shared" si="11"/>
        <v>1.9240339977977812E-2</v>
      </c>
      <c r="F83" s="199">
        <f t="shared" si="11"/>
        <v>1.9852543517081375E-2</v>
      </c>
      <c r="G83" s="199">
        <f t="shared" si="11"/>
        <v>2.1240514575490921E-2</v>
      </c>
      <c r="H83" s="199">
        <f t="shared" si="11"/>
        <v>1.881777109719427E-2</v>
      </c>
      <c r="I83" s="199">
        <f t="shared" si="11"/>
        <v>1.8292359869856445E-2</v>
      </c>
      <c r="J83" s="199">
        <f t="shared" si="11"/>
        <v>1.8646340674764769E-2</v>
      </c>
      <c r="K83" s="199">
        <f t="shared" si="11"/>
        <v>1.9878336067794617E-2</v>
      </c>
      <c r="L83" s="199">
        <f t="shared" si="11"/>
        <v>2.0365771844273527E-2</v>
      </c>
      <c r="M83" s="199">
        <f t="shared" si="11"/>
        <v>1.9931379981958975E-2</v>
      </c>
      <c r="N83" s="199">
        <f t="shared" si="11"/>
        <v>2.2879683961891464E-2</v>
      </c>
      <c r="O83" s="199">
        <f t="shared" si="11"/>
        <v>2.3487959085078967E-2</v>
      </c>
      <c r="P83" s="199">
        <f t="shared" si="11"/>
        <v>2.4883824843121547E-2</v>
      </c>
      <c r="Q83" s="199">
        <f t="shared" si="11"/>
        <v>2.4298370166262483E-2</v>
      </c>
    </row>
    <row r="84" spans="1:17" x14ac:dyDescent="0.25">
      <c r="A84" s="142" t="s">
        <v>329</v>
      </c>
      <c r="B84" s="199">
        <f t="shared" ref="B84:Q84" si="12">IF(B$41=0,0,B$41/B$5)</f>
        <v>2.2585449845205507E-2</v>
      </c>
      <c r="C84" s="199">
        <f t="shared" si="12"/>
        <v>1.6845702405852904E-2</v>
      </c>
      <c r="D84" s="199">
        <f t="shared" si="12"/>
        <v>2.0219562697794905E-2</v>
      </c>
      <c r="E84" s="199">
        <f t="shared" si="12"/>
        <v>2.1378155531086459E-2</v>
      </c>
      <c r="F84" s="199">
        <f t="shared" si="12"/>
        <v>2.2058381685645972E-2</v>
      </c>
      <c r="G84" s="199">
        <f t="shared" si="12"/>
        <v>2.3600571750545481E-2</v>
      </c>
      <c r="H84" s="199">
        <f t="shared" si="12"/>
        <v>2.0908634552438077E-2</v>
      </c>
      <c r="I84" s="199">
        <f t="shared" si="12"/>
        <v>2.0324844299840498E-2</v>
      </c>
      <c r="J84" s="199">
        <f t="shared" si="12"/>
        <v>2.0718156305294201E-2</v>
      </c>
      <c r="K84" s="199">
        <f t="shared" si="12"/>
        <v>2.2087040075327351E-2</v>
      </c>
      <c r="L84" s="199">
        <f t="shared" si="12"/>
        <v>2.2628635382526154E-2</v>
      </c>
      <c r="M84" s="199">
        <f t="shared" si="12"/>
        <v>2.2145977757732211E-2</v>
      </c>
      <c r="N84" s="199">
        <f t="shared" si="12"/>
        <v>2.5421871068768281E-2</v>
      </c>
      <c r="O84" s="199">
        <f t="shared" si="12"/>
        <v>2.6097732316754416E-2</v>
      </c>
      <c r="P84" s="199">
        <f t="shared" si="12"/>
        <v>2.7648694270135058E-2</v>
      </c>
      <c r="Q84" s="199">
        <f t="shared" si="12"/>
        <v>2.6998189073624994E-2</v>
      </c>
    </row>
    <row r="85" spans="1:17" x14ac:dyDescent="0.25">
      <c r="A85" s="142" t="s">
        <v>328</v>
      </c>
      <c r="B85" s="199">
        <f t="shared" ref="B85:Q85" si="13">IF(B$52=0,0,B$52/B$5)</f>
        <v>2.2585449845205509E-3</v>
      </c>
      <c r="C85" s="199">
        <f t="shared" si="13"/>
        <v>1.6845702405852904E-3</v>
      </c>
      <c r="D85" s="199">
        <f t="shared" si="13"/>
        <v>2.0219562697794909E-3</v>
      </c>
      <c r="E85" s="199">
        <f t="shared" si="13"/>
        <v>2.1378155531086461E-3</v>
      </c>
      <c r="F85" s="199">
        <f t="shared" si="13"/>
        <v>2.2058381685645975E-3</v>
      </c>
      <c r="G85" s="199">
        <f t="shared" si="13"/>
        <v>2.3600571750545486E-3</v>
      </c>
      <c r="H85" s="199">
        <f t="shared" si="13"/>
        <v>2.0908634552438085E-3</v>
      </c>
      <c r="I85" s="199">
        <f t="shared" si="13"/>
        <v>2.0324844299840499E-3</v>
      </c>
      <c r="J85" s="199">
        <f t="shared" si="13"/>
        <v>2.0718156305294202E-3</v>
      </c>
      <c r="K85" s="199">
        <f t="shared" si="13"/>
        <v>2.2087040075327354E-3</v>
      </c>
      <c r="L85" s="199">
        <f t="shared" si="13"/>
        <v>2.2628635382526156E-3</v>
      </c>
      <c r="M85" s="199">
        <f t="shared" si="13"/>
        <v>2.2145977757732221E-3</v>
      </c>
      <c r="N85" s="199">
        <f t="shared" si="13"/>
        <v>2.5421871068768294E-3</v>
      </c>
      <c r="O85" s="199">
        <f t="shared" si="13"/>
        <v>2.609773231675442E-3</v>
      </c>
      <c r="P85" s="199">
        <f t="shared" si="13"/>
        <v>2.7648694270135062E-3</v>
      </c>
      <c r="Q85" s="199">
        <f t="shared" si="13"/>
        <v>2.6998189073624995E-3</v>
      </c>
    </row>
    <row r="86" spans="1:17" x14ac:dyDescent="0.25">
      <c r="A86" s="127" t="s">
        <v>321</v>
      </c>
      <c r="B86" s="200">
        <f t="shared" ref="B86:Q86" si="14">IF(B$53=0,0,B$53/B$5)</f>
        <v>2.3364258460557421E-2</v>
      </c>
      <c r="C86" s="200">
        <f t="shared" si="14"/>
        <v>1.7426588695709896E-2</v>
      </c>
      <c r="D86" s="200">
        <f t="shared" si="14"/>
        <v>2.0916788997718868E-2</v>
      </c>
      <c r="E86" s="200">
        <f t="shared" si="14"/>
        <v>2.2115333308020471E-2</v>
      </c>
      <c r="F86" s="200">
        <f t="shared" si="14"/>
        <v>2.2819015536875143E-2</v>
      </c>
      <c r="G86" s="200">
        <f t="shared" si="14"/>
        <v>2.4414384569529806E-2</v>
      </c>
      <c r="H86" s="200">
        <f t="shared" si="14"/>
        <v>2.1629621950798011E-2</v>
      </c>
      <c r="I86" s="200">
        <f t="shared" si="14"/>
        <v>2.1025700999834994E-2</v>
      </c>
      <c r="J86" s="200">
        <f t="shared" si="14"/>
        <v>2.1432575488235378E-2</v>
      </c>
      <c r="K86" s="200">
        <f t="shared" si="14"/>
        <v>2.284866214689036E-2</v>
      </c>
      <c r="L86" s="200">
        <f t="shared" si="14"/>
        <v>2.3408933154337397E-2</v>
      </c>
      <c r="M86" s="200">
        <f t="shared" si="14"/>
        <v>2.2909632163171257E-2</v>
      </c>
      <c r="N86" s="200">
        <f t="shared" si="14"/>
        <v>2.6298487312518916E-2</v>
      </c>
      <c r="O86" s="200">
        <f t="shared" si="14"/>
        <v>2.6997654120780427E-2</v>
      </c>
      <c r="P86" s="200">
        <f t="shared" si="14"/>
        <v>2.8602097520829369E-2</v>
      </c>
      <c r="Q86" s="200">
        <f t="shared" si="14"/>
        <v>2.7929161110646541E-2</v>
      </c>
    </row>
    <row r="87" spans="1:17" x14ac:dyDescent="0.25">
      <c r="A87" s="142" t="s">
        <v>327</v>
      </c>
      <c r="B87" s="199">
        <f t="shared" ref="B87:Q87" si="15">IF(B$54=0,0,B$54/B$5)</f>
        <v>4.6728516921114849E-3</v>
      </c>
      <c r="C87" s="199">
        <f t="shared" si="15"/>
        <v>3.4853177391419798E-3</v>
      </c>
      <c r="D87" s="199">
        <f t="shared" si="15"/>
        <v>4.1833577995437736E-3</v>
      </c>
      <c r="E87" s="199">
        <f t="shared" si="15"/>
        <v>4.4230666616040951E-3</v>
      </c>
      <c r="F87" s="199">
        <f t="shared" si="15"/>
        <v>4.5638031073750281E-3</v>
      </c>
      <c r="G87" s="199">
        <f t="shared" si="15"/>
        <v>4.8828769139059617E-3</v>
      </c>
      <c r="H87" s="199">
        <f t="shared" si="15"/>
        <v>4.3259243901596026E-3</v>
      </c>
      <c r="I87" s="199">
        <f t="shared" si="15"/>
        <v>4.2051401999669991E-3</v>
      </c>
      <c r="J87" s="199">
        <f t="shared" si="15"/>
        <v>4.2865150976470756E-3</v>
      </c>
      <c r="K87" s="199">
        <f t="shared" si="15"/>
        <v>4.5697324293780721E-3</v>
      </c>
      <c r="L87" s="199">
        <f t="shared" si="15"/>
        <v>4.6817866308674801E-3</v>
      </c>
      <c r="M87" s="199">
        <f t="shared" si="15"/>
        <v>4.5819264326342514E-3</v>
      </c>
      <c r="N87" s="199">
        <f t="shared" si="15"/>
        <v>5.2596974625037842E-3</v>
      </c>
      <c r="O87" s="199">
        <f t="shared" si="15"/>
        <v>5.3995308241560859E-3</v>
      </c>
      <c r="P87" s="199">
        <f t="shared" si="15"/>
        <v>5.7204195041658749E-3</v>
      </c>
      <c r="Q87" s="199">
        <f t="shared" si="15"/>
        <v>5.5858322221293086E-3</v>
      </c>
    </row>
    <row r="88" spans="1:17" x14ac:dyDescent="0.25">
      <c r="A88" s="142" t="s">
        <v>326</v>
      </c>
      <c r="B88" s="199">
        <f t="shared" ref="B88:Q88" si="16">IF(B$55=0,0,B$55/B$5)</f>
        <v>1.8691406768445939E-3</v>
      </c>
      <c r="C88" s="199">
        <f t="shared" si="16"/>
        <v>1.3941270956567917E-3</v>
      </c>
      <c r="D88" s="199">
        <f t="shared" si="16"/>
        <v>1.6733431198175095E-3</v>
      </c>
      <c r="E88" s="199">
        <f t="shared" si="16"/>
        <v>1.769226664641638E-3</v>
      </c>
      <c r="F88" s="199">
        <f t="shared" si="16"/>
        <v>1.8255212429500111E-3</v>
      </c>
      <c r="G88" s="199">
        <f t="shared" si="16"/>
        <v>1.953150765562385E-3</v>
      </c>
      <c r="H88" s="199">
        <f t="shared" si="16"/>
        <v>1.7303697560638411E-3</v>
      </c>
      <c r="I88" s="199">
        <f t="shared" si="16"/>
        <v>1.6820560799867999E-3</v>
      </c>
      <c r="J88" s="199">
        <f t="shared" si="16"/>
        <v>1.7146060390588302E-3</v>
      </c>
      <c r="K88" s="199">
        <f t="shared" si="16"/>
        <v>1.827892971751229E-3</v>
      </c>
      <c r="L88" s="199">
        <f t="shared" si="16"/>
        <v>1.8727146523469923E-3</v>
      </c>
      <c r="M88" s="199">
        <f t="shared" si="16"/>
        <v>1.8327705730537003E-3</v>
      </c>
      <c r="N88" s="199">
        <f t="shared" si="16"/>
        <v>2.1038789850015131E-3</v>
      </c>
      <c r="O88" s="199">
        <f t="shared" si="16"/>
        <v>2.1598123296624342E-3</v>
      </c>
      <c r="P88" s="199">
        <f t="shared" si="16"/>
        <v>2.2881678016663494E-3</v>
      </c>
      <c r="Q88" s="199">
        <f t="shared" si="16"/>
        <v>2.2343328888517239E-3</v>
      </c>
    </row>
    <row r="89" spans="1:17" x14ac:dyDescent="0.25">
      <c r="A89" s="142" t="s">
        <v>325</v>
      </c>
      <c r="B89" s="199">
        <f t="shared" ref="B89:Q89" si="17">IF(B$66=0,0,B$66/B$5)</f>
        <v>1.682226609160134E-2</v>
      </c>
      <c r="C89" s="199">
        <f t="shared" si="17"/>
        <v>1.2547143860911124E-2</v>
      </c>
      <c r="D89" s="199">
        <f t="shared" si="17"/>
        <v>1.5060088078357584E-2</v>
      </c>
      <c r="E89" s="199">
        <f t="shared" si="17"/>
        <v>1.5923039981774738E-2</v>
      </c>
      <c r="F89" s="199">
        <f t="shared" si="17"/>
        <v>1.6429691186550101E-2</v>
      </c>
      <c r="G89" s="199">
        <f t="shared" si="17"/>
        <v>1.7578356890061462E-2</v>
      </c>
      <c r="H89" s="199">
        <f t="shared" si="17"/>
        <v>1.5573327804574568E-2</v>
      </c>
      <c r="I89" s="199">
        <f t="shared" si="17"/>
        <v>1.5138504719881195E-2</v>
      </c>
      <c r="J89" s="199">
        <f t="shared" si="17"/>
        <v>1.5431454351529471E-2</v>
      </c>
      <c r="K89" s="199">
        <f t="shared" si="17"/>
        <v>1.6451036745761056E-2</v>
      </c>
      <c r="L89" s="199">
        <f t="shared" si="17"/>
        <v>1.6854431871122927E-2</v>
      </c>
      <c r="M89" s="199">
        <f t="shared" si="17"/>
        <v>1.6494935157483303E-2</v>
      </c>
      <c r="N89" s="199">
        <f t="shared" si="17"/>
        <v>1.8934910865013619E-2</v>
      </c>
      <c r="O89" s="199">
        <f t="shared" si="17"/>
        <v>1.9438310966961907E-2</v>
      </c>
      <c r="P89" s="199">
        <f t="shared" si="17"/>
        <v>2.0593510214997144E-2</v>
      </c>
      <c r="Q89" s="199">
        <f t="shared" si="17"/>
        <v>2.0108995999665508E-2</v>
      </c>
    </row>
    <row r="90" spans="1:17" x14ac:dyDescent="0.25">
      <c r="A90" s="127" t="s">
        <v>320</v>
      </c>
      <c r="B90" s="200">
        <f t="shared" ref="B90:Q90" si="18">IF(B$67=0,0,B$67/B$5)</f>
        <v>3.3728581151989345E-2</v>
      </c>
      <c r="C90" s="200">
        <f t="shared" si="18"/>
        <v>3.5999309894501313E-2</v>
      </c>
      <c r="D90" s="200">
        <f t="shared" si="18"/>
        <v>3.8865727661115929E-2</v>
      </c>
      <c r="E90" s="200">
        <f t="shared" si="18"/>
        <v>3.5437856631422189E-2</v>
      </c>
      <c r="F90" s="200">
        <f t="shared" si="18"/>
        <v>4.1748753115513043E-2</v>
      </c>
      <c r="G90" s="200">
        <f t="shared" si="18"/>
        <v>3.3070088137670636E-2</v>
      </c>
      <c r="H90" s="200">
        <f t="shared" si="18"/>
        <v>3.9107008814768959E-2</v>
      </c>
      <c r="I90" s="200">
        <f t="shared" si="18"/>
        <v>3.9848365295006037E-2</v>
      </c>
      <c r="J90" s="200">
        <f t="shared" si="18"/>
        <v>4.5988625251138934E-2</v>
      </c>
      <c r="K90" s="200">
        <f t="shared" si="18"/>
        <v>4.6554376777430732E-2</v>
      </c>
      <c r="L90" s="200">
        <f t="shared" si="18"/>
        <v>4.2734085395721551E-2</v>
      </c>
      <c r="M90" s="200">
        <f t="shared" si="18"/>
        <v>4.2718288726774918E-2</v>
      </c>
      <c r="N90" s="200">
        <f t="shared" si="18"/>
        <v>4.3957313447928352E-2</v>
      </c>
      <c r="O90" s="200">
        <f t="shared" si="18"/>
        <v>3.1347496207349716E-2</v>
      </c>
      <c r="P90" s="200">
        <f t="shared" si="18"/>
        <v>3.4752236654285305E-2</v>
      </c>
      <c r="Q90" s="200">
        <f t="shared" si="18"/>
        <v>3.1599819561270871E-2</v>
      </c>
    </row>
    <row r="91" spans="1:17" x14ac:dyDescent="0.25">
      <c r="A91" s="72" t="s">
        <v>319</v>
      </c>
      <c r="B91" s="71">
        <f t="shared" ref="B91:Q91" si="19">IF(B$68=0,0,B$68/B$5)</f>
        <v>7.1470339215038536E-2</v>
      </c>
      <c r="C91" s="71">
        <f t="shared" si="19"/>
        <v>0.1013055962981652</v>
      </c>
      <c r="D91" s="71">
        <f t="shared" si="19"/>
        <v>0.11491870809828186</v>
      </c>
      <c r="E91" s="71">
        <f t="shared" si="19"/>
        <v>0.13575609386933554</v>
      </c>
      <c r="F91" s="71">
        <f t="shared" si="19"/>
        <v>0.15658461917877955</v>
      </c>
      <c r="G91" s="71">
        <f t="shared" si="19"/>
        <v>0.18368408744961442</v>
      </c>
      <c r="H91" s="71">
        <f t="shared" si="19"/>
        <v>0.17313823483356272</v>
      </c>
      <c r="I91" s="71">
        <f t="shared" si="19"/>
        <v>0.19195584278005501</v>
      </c>
      <c r="J91" s="71">
        <f t="shared" si="19"/>
        <v>0.27928042985677776</v>
      </c>
      <c r="K91" s="71">
        <f t="shared" si="19"/>
        <v>0.34753558971285259</v>
      </c>
      <c r="L91" s="71">
        <f t="shared" si="19"/>
        <v>0.33752584742648861</v>
      </c>
      <c r="M91" s="71">
        <f t="shared" si="19"/>
        <v>0.32639589536243274</v>
      </c>
      <c r="N91" s="71">
        <f t="shared" si="19"/>
        <v>0.33086786398033791</v>
      </c>
      <c r="O91" s="71">
        <f t="shared" si="19"/>
        <v>0.33619118422005773</v>
      </c>
      <c r="P91" s="71">
        <f t="shared" si="19"/>
        <v>0.37505172243575025</v>
      </c>
      <c r="Q91" s="71">
        <f t="shared" si="19"/>
        <v>0.39403646542082021</v>
      </c>
    </row>
    <row r="93" spans="1:17" ht="12.75" x14ac:dyDescent="0.25">
      <c r="A93" s="98" t="str">
        <f>FBT_fec!$A$110</f>
        <v>Energy intensity (toe/physical output index)</v>
      </c>
      <c r="B93" s="197"/>
      <c r="C93" s="197"/>
      <c r="D93" s="197"/>
      <c r="E93" s="197"/>
      <c r="F93" s="197"/>
      <c r="G93" s="197"/>
      <c r="H93" s="197"/>
      <c r="I93" s="197"/>
      <c r="J93" s="197"/>
      <c r="K93" s="197"/>
      <c r="L93" s="197"/>
      <c r="M93" s="197"/>
      <c r="N93" s="197"/>
      <c r="O93" s="197"/>
      <c r="P93" s="197"/>
      <c r="Q93" s="197"/>
    </row>
    <row r="95" spans="1:17" x14ac:dyDescent="0.25">
      <c r="A95" s="78" t="s">
        <v>3</v>
      </c>
      <c r="B95" s="230">
        <f t="shared" ref="B95:Q95" si="20">SUM(B$96:B$106)</f>
        <v>238.67717656090252</v>
      </c>
      <c r="C95" s="230">
        <f t="shared" si="20"/>
        <v>237.63750298740891</v>
      </c>
      <c r="D95" s="230">
        <f t="shared" si="20"/>
        <v>230.61067880820227</v>
      </c>
      <c r="E95" s="230">
        <f t="shared" si="20"/>
        <v>228.68354979075608</v>
      </c>
      <c r="F95" s="230">
        <f t="shared" si="20"/>
        <v>225.98249204712863</v>
      </c>
      <c r="G95" s="230">
        <f t="shared" si="20"/>
        <v>222.05123402064027</v>
      </c>
      <c r="H95" s="230">
        <f t="shared" si="20"/>
        <v>227.21290222653457</v>
      </c>
      <c r="I95" s="230">
        <f t="shared" si="20"/>
        <v>221.46146969897262</v>
      </c>
      <c r="J95" s="230">
        <f t="shared" si="20"/>
        <v>211.24000070205301</v>
      </c>
      <c r="K95" s="230">
        <f t="shared" si="20"/>
        <v>201.26012941548748</v>
      </c>
      <c r="L95" s="230">
        <f t="shared" si="20"/>
        <v>201.46755117810645</v>
      </c>
      <c r="M95" s="230">
        <f t="shared" si="20"/>
        <v>197.81750523324905</v>
      </c>
      <c r="N95" s="230">
        <f t="shared" si="20"/>
        <v>196.94174820130121</v>
      </c>
      <c r="O95" s="230">
        <f t="shared" si="20"/>
        <v>196.01730514990157</v>
      </c>
      <c r="P95" s="230">
        <f t="shared" si="20"/>
        <v>191.75947290991064</v>
      </c>
      <c r="Q95" s="230">
        <f t="shared" si="20"/>
        <v>192.84818785685661</v>
      </c>
    </row>
    <row r="96" spans="1:17" x14ac:dyDescent="0.25">
      <c r="A96" s="132" t="s">
        <v>83</v>
      </c>
      <c r="B96" s="275">
        <f>IF(B$6=0,0,B$6/OIS!B$5*1000)</f>
        <v>2.2799873728218683</v>
      </c>
      <c r="C96" s="275">
        <f>IF(C$6=0,0,C$6/OIS!C$5*1000)</f>
        <v>4.3241819606746752</v>
      </c>
      <c r="D96" s="275">
        <f>IF(D$6=0,0,D$6/OIS!D$5*1000)</f>
        <v>3.8409540892462779</v>
      </c>
      <c r="E96" s="275">
        <f>IF(E$6=0,0,E$6/OIS!E$5*1000)</f>
        <v>3.7234142730964943</v>
      </c>
      <c r="F96" s="275">
        <f>IF(F$6=0,0,F$6/OIS!F$5*1000)</f>
        <v>3.6364182670507081</v>
      </c>
      <c r="G96" s="275">
        <f>IF(G$6=0,0,G$6/OIS!G$5*1000)</f>
        <v>3.4235621399729865</v>
      </c>
      <c r="H96" s="275">
        <f>IF(H$6=0,0,H$6/OIS!H$5*1000)</f>
        <v>3.733400463726245</v>
      </c>
      <c r="I96" s="275">
        <f>IF(I$6=0,0,I$6/OIS!I$5*1000)</f>
        <v>3.6807720540680093</v>
      </c>
      <c r="J96" s="275">
        <f>IF(J$6=0,0,J$6/OIS!J$5*1000)</f>
        <v>3.4504632572016574</v>
      </c>
      <c r="K96" s="275">
        <f>IF(K$6=0,0,K$6/OIS!K$5*1000)</f>
        <v>3.0640716201215579</v>
      </c>
      <c r="L96" s="275">
        <f>IF(L$6=0,0,L$6/OIS!L$5*1000)</f>
        <v>3.0384854489926565</v>
      </c>
      <c r="M96" s="275">
        <f>IF(M$6=0,0,M$6/OIS!M$5*1000)</f>
        <v>3.0083020633997606</v>
      </c>
      <c r="N96" s="275">
        <f>IF(N$6=0,0,N$6/OIS!N$5*1000)</f>
        <v>2.8175016554147727</v>
      </c>
      <c r="O96" s="275">
        <f>IF(O$6=0,0,O$6/OIS!O$5*1000)</f>
        <v>2.7451254310241882</v>
      </c>
      <c r="P96" s="275">
        <f>IF(P$6=0,0,P$6/OIS!P$5*1000)</f>
        <v>2.5918940091611731</v>
      </c>
      <c r="Q96" s="275">
        <f>IF(Q$6=0,0,Q$6/OIS!Q$5*1000)</f>
        <v>2.654703880962201</v>
      </c>
    </row>
    <row r="97" spans="1:17" x14ac:dyDescent="0.25">
      <c r="A97" s="76" t="s">
        <v>82</v>
      </c>
      <c r="B97" s="274">
        <f>IF(B$7=0,0,B$7/OIS!B$5*1000)</f>
        <v>2.0131243216037742</v>
      </c>
      <c r="C97" s="274">
        <f>IF(C$7=0,0,C$7/OIS!C$5*1000)</f>
        <v>2.004567606688715</v>
      </c>
      <c r="D97" s="274">
        <f>IF(D$7=0,0,D$7/OIS!D$5*1000)</f>
        <v>1.9594834095918299</v>
      </c>
      <c r="E97" s="274">
        <f>IF(E$7=0,0,E$7/OIS!E$5*1000)</f>
        <v>1.9118773721543181</v>
      </c>
      <c r="F97" s="274">
        <f>IF(F$7=0,0,F$7/OIS!F$5*1000)</f>
        <v>1.8645305863457624</v>
      </c>
      <c r="G97" s="274">
        <f>IF(G$7=0,0,G$7/OIS!G$5*1000)</f>
        <v>1.8314340535975662</v>
      </c>
      <c r="H97" s="274">
        <f>IF(H$7=0,0,H$7/OIS!H$5*1000)</f>
        <v>1.9126356390551449</v>
      </c>
      <c r="I97" s="274">
        <f>IF(I$7=0,0,I$7/OIS!I$5*1000)</f>
        <v>1.8792763737498648</v>
      </c>
      <c r="J97" s="274">
        <f>IF(J$7=0,0,J$7/OIS!J$5*1000)</f>
        <v>1.8168426099261301</v>
      </c>
      <c r="K97" s="274">
        <f>IF(K$7=0,0,K$7/OIS!K$5*1000)</f>
        <v>1.8349280362693121</v>
      </c>
      <c r="L97" s="274">
        <f>IF(L$7=0,0,L$7/OIS!L$5*1000)</f>
        <v>1.8174246209400646</v>
      </c>
      <c r="M97" s="274">
        <f>IF(M$7=0,0,M$7/OIS!M$5*1000)</f>
        <v>1.8017588277774779</v>
      </c>
      <c r="N97" s="274">
        <f>IF(N$7=0,0,N$7/OIS!N$5*1000)</f>
        <v>1.6867388527527585</v>
      </c>
      <c r="O97" s="274">
        <f>IF(O$7=0,0,O$7/OIS!O$5*1000)</f>
        <v>1.6798607136042678</v>
      </c>
      <c r="P97" s="274">
        <f>IF(P$7=0,0,P$7/OIS!P$5*1000)</f>
        <v>1.6059738599768358</v>
      </c>
      <c r="Q97" s="274">
        <f>IF(Q$7=0,0,Q$7/OIS!Q$5*1000)</f>
        <v>1.6221341227695816</v>
      </c>
    </row>
    <row r="98" spans="1:17" x14ac:dyDescent="0.25">
      <c r="A98" s="76" t="s">
        <v>81</v>
      </c>
      <c r="B98" s="274">
        <f>IF(B$8=0,0,B$8/OIS!B$5*1000)</f>
        <v>2.0825048143221139</v>
      </c>
      <c r="C98" s="274">
        <f>IF(C$8=0,0,C$8/OIS!C$5*1000)</f>
        <v>4.6060481585573312</v>
      </c>
      <c r="D98" s="274">
        <f>IF(D$8=0,0,D$8/OIS!D$5*1000)</f>
        <v>4.2665358507595448</v>
      </c>
      <c r="E98" s="274">
        <f>IF(E$8=0,0,E$8/OIS!E$5*1000)</f>
        <v>4.1726388484862023</v>
      </c>
      <c r="F98" s="274">
        <f>IF(F$8=0,0,F$8/OIS!F$5*1000)</f>
        <v>4.0915883601266296</v>
      </c>
      <c r="G98" s="274">
        <f>IF(G$8=0,0,G$8/OIS!G$5*1000)</f>
        <v>3.9330295895420204</v>
      </c>
      <c r="H98" s="274">
        <f>IF(H$8=0,0,H$8/OIS!H$5*1000)</f>
        <v>4.1691104314069216</v>
      </c>
      <c r="I98" s="274">
        <f>IF(I$8=0,0,I$8/OIS!I$5*1000)</f>
        <v>4.0920547921000061</v>
      </c>
      <c r="J98" s="274">
        <f>IF(J$8=0,0,J$8/OIS!J$5*1000)</f>
        <v>3.8745311735097783</v>
      </c>
      <c r="K98" s="274">
        <f>IF(K$8=0,0,K$8/OIS!K$5*1000)</f>
        <v>3.5893469487560852</v>
      </c>
      <c r="L98" s="274">
        <f>IF(L$8=0,0,L$8/OIS!L$5*1000)</f>
        <v>3.5710512273285819</v>
      </c>
      <c r="M98" s="274">
        <f>IF(M$8=0,0,M$8/OIS!M$5*1000)</f>
        <v>3.5255112996668032</v>
      </c>
      <c r="N98" s="274">
        <f>IF(N$8=0,0,N$8/OIS!N$5*1000)</f>
        <v>3.3775275498097592</v>
      </c>
      <c r="O98" s="274">
        <f>IF(O$8=0,0,O$8/OIS!O$5*1000)</f>
        <v>3.3274742751940436</v>
      </c>
      <c r="P98" s="274">
        <f>IF(P$8=0,0,P$8/OIS!P$5*1000)</f>
        <v>3.1905301700213875</v>
      </c>
      <c r="Q98" s="274">
        <f>IF(Q$8=0,0,Q$8/OIS!Q$5*1000)</f>
        <v>3.238581940069428</v>
      </c>
    </row>
    <row r="99" spans="1:17" x14ac:dyDescent="0.25">
      <c r="A99" s="76" t="s">
        <v>80</v>
      </c>
      <c r="B99" s="274">
        <f>IF(B$9=0,0,B$9/OIS!B$5*1000)</f>
        <v>3.4657942445397625</v>
      </c>
      <c r="C99" s="274">
        <f>IF(C$9=0,0,C$9/OIS!C$5*1000)</f>
        <v>4.8254243773051106</v>
      </c>
      <c r="D99" s="274">
        <f>IF(D$9=0,0,D$9/OIS!D$5*1000)</f>
        <v>3.8809891290964784</v>
      </c>
      <c r="E99" s="274">
        <f>IF(E$9=0,0,E$9/OIS!E$5*1000)</f>
        <v>3.6198127268770581</v>
      </c>
      <c r="F99" s="274">
        <f>IF(F$9=0,0,F$9/OIS!F$5*1000)</f>
        <v>3.4525039000976352</v>
      </c>
      <c r="G99" s="274">
        <f>IF(G$9=0,0,G$9/OIS!G$5*1000)</f>
        <v>3.0480451361722403</v>
      </c>
      <c r="H99" s="274">
        <f>IF(H$9=0,0,H$9/OIS!H$5*1000)</f>
        <v>3.6880495332960694</v>
      </c>
      <c r="I99" s="274">
        <f>IF(I$9=0,0,I$9/OIS!I$5*1000)</f>
        <v>3.7065401301101391</v>
      </c>
      <c r="J99" s="274">
        <f>IF(J$9=0,0,J$9/OIS!J$5*1000)</f>
        <v>3.4218731089566599</v>
      </c>
      <c r="K99" s="274">
        <f>IF(K$9=0,0,K$9/OIS!K$5*1000)</f>
        <v>2.8548925424277787</v>
      </c>
      <c r="L99" s="274">
        <f>IF(L$9=0,0,L$9/OIS!L$5*1000)</f>
        <v>2.7716524497673585</v>
      </c>
      <c r="M99" s="274">
        <f>IF(M$9=0,0,M$9/OIS!M$5*1000)</f>
        <v>2.7964936706519614</v>
      </c>
      <c r="N99" s="274">
        <f>IF(N$9=0,0,N$9/OIS!N$5*1000)</f>
        <v>2.2651715508410635</v>
      </c>
      <c r="O99" s="274">
        <f>IF(O$9=0,0,O$9/OIS!O$5*1000)</f>
        <v>2.1197129558767487</v>
      </c>
      <c r="P99" s="274">
        <f>IF(P$9=0,0,P$9/OIS!P$5*1000)</f>
        <v>1.8197727709777729</v>
      </c>
      <c r="Q99" s="274">
        <f>IF(Q$9=0,0,Q$9/OIS!Q$5*1000)</f>
        <v>1.9479193513494559</v>
      </c>
    </row>
    <row r="100" spans="1:17" x14ac:dyDescent="0.25">
      <c r="A100" s="129" t="s">
        <v>79</v>
      </c>
      <c r="B100" s="273">
        <f>IF(B$10=0,0,B$10/OIS!B$5*1000)</f>
        <v>4.1838348495049766</v>
      </c>
      <c r="C100" s="273">
        <f>IF(C$10=0,0,C$10/OIS!C$5*1000)</f>
        <v>4.4080054096894195</v>
      </c>
      <c r="D100" s="273">
        <f>IF(D$10=0,0,D$10/OIS!D$5*1000)</f>
        <v>4.2087935706093509</v>
      </c>
      <c r="E100" s="273">
        <f>IF(E$10=0,0,E$10/OIS!E$5*1000)</f>
        <v>3.9752860373783721</v>
      </c>
      <c r="F100" s="273">
        <f>IF(F$10=0,0,F$10/OIS!F$5*1000)</f>
        <v>3.7810373368437258</v>
      </c>
      <c r="G100" s="273">
        <f>IF(G$10=0,0,G$10/OIS!G$5*1000)</f>
        <v>3.6514598291509732</v>
      </c>
      <c r="H100" s="273">
        <f>IF(H$10=0,0,H$10/OIS!H$5*1000)</f>
        <v>4.0318995994203517</v>
      </c>
      <c r="I100" s="273">
        <f>IF(I$10=0,0,I$10/OIS!I$5*1000)</f>
        <v>4.0257262669447345</v>
      </c>
      <c r="J100" s="273">
        <f>IF(J$10=0,0,J$10/OIS!J$5*1000)</f>
        <v>3.9430742051622771</v>
      </c>
      <c r="K100" s="273">
        <f>IF(K$10=0,0,K$10/OIS!K$5*1000)</f>
        <v>4.2119815358800432</v>
      </c>
      <c r="L100" s="273">
        <f>IF(L$10=0,0,L$10/OIS!L$5*1000)</f>
        <v>4.1029634934822727</v>
      </c>
      <c r="M100" s="273">
        <f>IF(M$10=0,0,M$10/OIS!M$5*1000)</f>
        <v>4.1292288690575578</v>
      </c>
      <c r="N100" s="273">
        <f>IF(N$10=0,0,N$10/OIS!N$5*1000)</f>
        <v>3.4776934886312807</v>
      </c>
      <c r="O100" s="273">
        <f>IF(O$10=0,0,O$10/OIS!O$5*1000)</f>
        <v>3.442966318828983</v>
      </c>
      <c r="P100" s="273">
        <f>IF(P$10=0,0,P$10/OIS!P$5*1000)</f>
        <v>3.1341976686127202</v>
      </c>
      <c r="Q100" s="273">
        <f>IF(Q$10=0,0,Q$10/OIS!Q$5*1000)</f>
        <v>3.2083417559552752</v>
      </c>
    </row>
    <row r="101" spans="1:17" x14ac:dyDescent="0.25">
      <c r="A101" s="127" t="s">
        <v>324</v>
      </c>
      <c r="B101" s="296">
        <f>IF(B$15=0,0,B$15/OIS!B$5*1000)</f>
        <v>107.03749164922172</v>
      </c>
      <c r="C101" s="296">
        <f>IF(C$15=0,0,C$15/OIS!C$5*1000)</f>
        <v>71.741564351924822</v>
      </c>
      <c r="D101" s="296">
        <f>IF(D$15=0,0,D$15/OIS!D$5*1000)</f>
        <v>79.864267518764933</v>
      </c>
      <c r="E101" s="296">
        <f>IF(E$15=0,0,E$15/OIS!E$5*1000)</f>
        <v>76.889001420879893</v>
      </c>
      <c r="F101" s="296">
        <f>IF(F$15=0,0,F$15/OIS!F$5*1000)</f>
        <v>69.859709218940097</v>
      </c>
      <c r="G101" s="296">
        <f>IF(G$15=0,0,G$15/OIS!G$5*1000)</f>
        <v>68.829343007725825</v>
      </c>
      <c r="H101" s="296">
        <f>IF(H$15=0,0,H$15/OIS!H$5*1000)</f>
        <v>61.370893769025024</v>
      </c>
      <c r="I101" s="296">
        <f>IF(I$15=0,0,I$15/OIS!I$5*1000)</f>
        <v>53.853908390697107</v>
      </c>
      <c r="J101" s="296">
        <f>IF(J$15=0,0,J$15/OIS!J$5*1000)</f>
        <v>38.076384030026048</v>
      </c>
      <c r="K101" s="296">
        <f>IF(K$15=0,0,K$15/OIS!K$5*1000)</f>
        <v>36.363660348233061</v>
      </c>
      <c r="L101" s="296">
        <f>IF(L$15=0,0,L$15/OIS!L$5*1000)</f>
        <v>35.038074641416657</v>
      </c>
      <c r="M101" s="296">
        <f>IF(M$15=0,0,M$15/OIS!M$5*1000)</f>
        <v>37.087529746024465</v>
      </c>
      <c r="N101" s="296">
        <f>IF(N$15=0,0,N$15/OIS!N$5*1000)</f>
        <v>38.489575039923885</v>
      </c>
      <c r="O101" s="296">
        <f>IF(O$15=0,0,O$15/OIS!O$5*1000)</f>
        <v>41.006186020105851</v>
      </c>
      <c r="P101" s="296">
        <f>IF(P$15=0,0,P$15/OIS!P$5*1000)</f>
        <v>36.91086773327654</v>
      </c>
      <c r="Q101" s="296">
        <f>IF(Q$15=0,0,Q$15/OIS!Q$5*1000)</f>
        <v>32.170965193987769</v>
      </c>
    </row>
    <row r="102" spans="1:17" x14ac:dyDescent="0.25">
      <c r="A102" s="127" t="s">
        <v>323</v>
      </c>
      <c r="B102" s="296">
        <f>IF(B$26=0,0,B$26/OIS!B$5*1000)</f>
        <v>76.148079975802801</v>
      </c>
      <c r="C102" s="296">
        <f>IF(C$26=0,0,C$26/OIS!C$5*1000)</f>
        <v>100.9513637321943</v>
      </c>
      <c r="D102" s="296">
        <f>IF(D$26=0,0,D$26/OIS!D$5*1000)</f>
        <v>82.975993052383913</v>
      </c>
      <c r="E102" s="296">
        <f>IF(E$26=0,0,E$26/OIS!E$5*1000)</f>
        <v>80.407200893328124</v>
      </c>
      <c r="F102" s="296">
        <f>IF(F$26=0,0,F$26/OIS!F$5*1000)</f>
        <v>79.350520525765688</v>
      </c>
      <c r="G102" s="296">
        <f>IF(G$26=0,0,G$26/OIS!G$5*1000)</f>
        <v>73.301511713074291</v>
      </c>
      <c r="H102" s="296">
        <f>IF(H$26=0,0,H$26/OIS!H$5*1000)</f>
        <v>85.666102743478916</v>
      </c>
      <c r="I102" s="296">
        <f>IF(I$26=0,0,I$26/OIS!I$5*1000)</f>
        <v>85.228768663627747</v>
      </c>
      <c r="J102" s="296">
        <f>IF(J$26=0,0,J$26/OIS!J$5*1000)</f>
        <v>74.666572921785189</v>
      </c>
      <c r="K102" s="296">
        <f>IF(K$26=0,0,K$26/OIS!K$5*1000)</f>
        <v>56.537644938035328</v>
      </c>
      <c r="L102" s="296">
        <f>IF(L$26=0,0,L$26/OIS!L$5*1000)</f>
        <v>60.683849867000966</v>
      </c>
      <c r="M102" s="296">
        <f>IF(M$26=0,0,M$26/OIS!M$5*1000)</f>
        <v>59.157783291636569</v>
      </c>
      <c r="N102" s="296">
        <f>IF(N$26=0,0,N$26/OIS!N$5*1000)</f>
        <v>55.816288823302187</v>
      </c>
      <c r="O102" s="296">
        <f>IF(O$26=0,0,O$26/OIS!O$5*1000)</f>
        <v>54.128816034904297</v>
      </c>
      <c r="P102" s="296">
        <f>IF(P$26=0,0,P$26/OIS!P$5*1000)</f>
        <v>47.833924281895584</v>
      </c>
      <c r="Q102" s="296">
        <f>IF(Q$26=0,0,Q$26/OIS!Q$5*1000)</f>
        <v>50.123163581760927</v>
      </c>
    </row>
    <row r="103" spans="1:17" x14ac:dyDescent="0.25">
      <c r="A103" s="127" t="s">
        <v>322</v>
      </c>
      <c r="B103" s="296">
        <f>IF(B$34=0,0,B$34/OIS!B$5*1000)</f>
        <v>10.781262800823045</v>
      </c>
      <c r="C103" s="296">
        <f>IF(C$34=0,0,C$34/OIS!C$5*1000)</f>
        <v>8.0063413115917381</v>
      </c>
      <c r="D103" s="296">
        <f>IF(D$34=0,0,D$34/OIS!D$5*1000)</f>
        <v>9.3256941578869785</v>
      </c>
      <c r="E103" s="296">
        <f>IF(E$34=0,0,E$34/OIS!E$5*1000)</f>
        <v>9.7776649896554755</v>
      </c>
      <c r="F103" s="296">
        <f>IF(F$34=0,0,F$34/OIS!F$5*1000)</f>
        <v>9.9696161276980391</v>
      </c>
      <c r="G103" s="296">
        <f>IF(G$34=0,0,G$34/OIS!G$5*1000)</f>
        <v>10.481072161602569</v>
      </c>
      <c r="H103" s="296">
        <f>IF(H$34=0,0,H$34/OIS!H$5*1000)</f>
        <v>9.5014230765069136</v>
      </c>
      <c r="I103" s="296">
        <f>IF(I$34=0,0,I$34/OIS!I$5*1000)</f>
        <v>9.0023397800909262</v>
      </c>
      <c r="J103" s="296">
        <f>IF(J$34=0,0,J$34/OIS!J$5*1000)</f>
        <v>8.7530067049511775</v>
      </c>
      <c r="K103" s="296">
        <f>IF(K$34=0,0,K$34/OIS!K$5*1000)</f>
        <v>8.8904810879308815</v>
      </c>
      <c r="L103" s="296">
        <f>IF(L$34=0,0,L$34/OIS!L$5*1000)</f>
        <v>9.1178715140395958</v>
      </c>
      <c r="M103" s="296">
        <f>IF(M$34=0,0,M$34/OIS!M$5*1000)</f>
        <v>8.7617241419712126</v>
      </c>
      <c r="N103" s="296">
        <f>IF(N$34=0,0,N$34/OIS!N$5*1000)</f>
        <v>10.013255461662613</v>
      </c>
      <c r="O103" s="296">
        <f>IF(O$34=0,0,O$34/OIS!O$5*1000)</f>
        <v>10.231214318507394</v>
      </c>
      <c r="P103" s="296">
        <f>IF(P$34=0,0,P$34/OIS!P$5*1000)</f>
        <v>10.603798079776729</v>
      </c>
      <c r="Q103" s="296">
        <f>IF(Q$34=0,0,Q$34/OIS!Q$5*1000)</f>
        <v>10.413103676530728</v>
      </c>
    </row>
    <row r="104" spans="1:17" x14ac:dyDescent="0.25">
      <c r="A104" s="127" t="s">
        <v>321</v>
      </c>
      <c r="B104" s="296">
        <f>IF(B$53=0,0,B$53/OIS!B$5*1000)</f>
        <v>5.5765152418050237</v>
      </c>
      <c r="C104" s="296">
        <f>IF(C$53=0,0,C$53/OIS!C$5*1000)</f>
        <v>4.1412110232371067</v>
      </c>
      <c r="D104" s="296">
        <f>IF(D$53=0,0,D$53/OIS!D$5*1000)</f>
        <v>4.8236349092518847</v>
      </c>
      <c r="E104" s="296">
        <f>IF(E$53=0,0,E$53/OIS!E$5*1000)</f>
        <v>5.0574129256838649</v>
      </c>
      <c r="F104" s="296">
        <f>IF(F$53=0,0,F$53/OIS!F$5*1000)</f>
        <v>5.1566979970851907</v>
      </c>
      <c r="G104" s="296">
        <f>IF(G$53=0,0,G$53/OIS!G$5*1000)</f>
        <v>5.4212442215185712</v>
      </c>
      <c r="H104" s="296">
        <f>IF(H$53=0,0,H$53/OIS!H$5*1000)</f>
        <v>4.9145291775035753</v>
      </c>
      <c r="I104" s="296">
        <f>IF(I$53=0,0,I$53/OIS!I$5*1000)</f>
        <v>4.6563826448746157</v>
      </c>
      <c r="J104" s="296">
        <f>IF(J$53=0,0,J$53/OIS!J$5*1000)</f>
        <v>4.5274172611816459</v>
      </c>
      <c r="K104" s="296">
        <f>IF(K$53=0,0,K$53/OIS!K$5*1000)</f>
        <v>4.5985247006539032</v>
      </c>
      <c r="L104" s="296">
        <f>IF(L$53=0,0,L$53/OIS!L$5*1000)</f>
        <v>4.7161404382963426</v>
      </c>
      <c r="M104" s="296">
        <f>IF(M$53=0,0,M$53/OIS!M$5*1000)</f>
        <v>4.53192628032994</v>
      </c>
      <c r="N104" s="296">
        <f>IF(N$53=0,0,N$53/OIS!N$5*1000)</f>
        <v>5.1792700663772147</v>
      </c>
      <c r="O104" s="296">
        <f>IF(O$53=0,0,O$53/OIS!O$5*1000)</f>
        <v>5.2920074061245135</v>
      </c>
      <c r="P104" s="296">
        <f>IF(P$53=0,0,P$53/OIS!P$5*1000)</f>
        <v>5.4847231447121017</v>
      </c>
      <c r="Q104" s="296">
        <f>IF(Q$53=0,0,Q$53/OIS!Q$5*1000)</f>
        <v>5.3860881085503776</v>
      </c>
    </row>
    <row r="105" spans="1:17" x14ac:dyDescent="0.25">
      <c r="A105" s="127" t="s">
        <v>320</v>
      </c>
      <c r="B105" s="296">
        <f>IF(B$67=0,0,B$67/OIS!B$5*1000)</f>
        <v>8.0502425187620901</v>
      </c>
      <c r="C105" s="296">
        <f>IF(C$67=0,0,C$67/OIS!C$5*1000)</f>
        <v>8.5547861125992153</v>
      </c>
      <c r="D105" s="296">
        <f>IF(D$67=0,0,D$67/OIS!D$5*1000)</f>
        <v>8.9628518383046689</v>
      </c>
      <c r="E105" s="296">
        <f>IF(E$67=0,0,E$67/OIS!E$5*1000)</f>
        <v>8.1040548514495114</v>
      </c>
      <c r="F105" s="296">
        <f>IF(F$67=0,0,F$67/OIS!F$5*1000)</f>
        <v>9.4344872689039612</v>
      </c>
      <c r="G105" s="296">
        <f>IF(G$67=0,0,G$67/OIS!G$5*1000)</f>
        <v>7.3432538801411011</v>
      </c>
      <c r="H105" s="296">
        <f>IF(H$67=0,0,H$67/OIS!H$5*1000)</f>
        <v>8.885616970202328</v>
      </c>
      <c r="I105" s="296">
        <f>IF(I$67=0,0,I$67/OIS!I$5*1000)</f>
        <v>8.8248775433335709</v>
      </c>
      <c r="J105" s="296">
        <f>IF(J$67=0,0,J$67/OIS!J$5*1000)</f>
        <v>9.7146372303370416</v>
      </c>
      <c r="K105" s="296">
        <f>IF(K$67=0,0,K$67/OIS!K$5*1000)</f>
        <v>9.3695398950830739</v>
      </c>
      <c r="L105" s="296">
        <f>IF(L$67=0,0,L$67/OIS!L$5*1000)</f>
        <v>8.6095315365121028</v>
      </c>
      <c r="M105" s="296">
        <f>IF(M$67=0,0,M$67/OIS!M$5*1000)</f>
        <v>8.4504253037642378</v>
      </c>
      <c r="N105" s="296">
        <f>IF(N$67=0,0,N$67/OIS!N$5*1000)</f>
        <v>8.6570301566675756</v>
      </c>
      <c r="O105" s="296">
        <f>IF(O$67=0,0,O$67/OIS!O$5*1000)</f>
        <v>6.14465172976145</v>
      </c>
      <c r="P105" s="296">
        <f>IF(P$67=0,0,P$67/OIS!P$5*1000)</f>
        <v>6.6640705832662261</v>
      </c>
      <c r="Q105" s="296">
        <f>IF(Q$67=0,0,Q$67/OIS!Q$5*1000)</f>
        <v>6.0939679389947363</v>
      </c>
    </row>
    <row r="106" spans="1:17" x14ac:dyDescent="0.25">
      <c r="A106" s="72" t="s">
        <v>319</v>
      </c>
      <c r="B106" s="295">
        <f>IF(B$68=0,0,B$68/OIS!B$5*1000)</f>
        <v>17.058338771695347</v>
      </c>
      <c r="C106" s="295">
        <f>IF(C$68=0,0,C$68/OIS!C$5*1000)</f>
        <v>24.07400894294647</v>
      </c>
      <c r="D106" s="295">
        <f>IF(D$68=0,0,D$68/OIS!D$5*1000)</f>
        <v>26.501481282306436</v>
      </c>
      <c r="E106" s="295">
        <f>IF(E$68=0,0,E$68/OIS!E$5*1000)</f>
        <v>31.045185451766748</v>
      </c>
      <c r="F106" s="295">
        <f>IF(F$68=0,0,F$68/OIS!F$5*1000)</f>
        <v>35.385382458271209</v>
      </c>
      <c r="G106" s="295">
        <f>IF(G$68=0,0,G$68/OIS!G$5*1000)</f>
        <v>40.787278288142076</v>
      </c>
      <c r="H106" s="295">
        <f>IF(H$68=0,0,H$68/OIS!H$5*1000)</f>
        <v>39.339240822913069</v>
      </c>
      <c r="I106" s="295">
        <f>IF(I$68=0,0,I$68/OIS!I$5*1000)</f>
        <v>42.510823059375909</v>
      </c>
      <c r="J106" s="295">
        <f>IF(J$68=0,0,J$68/OIS!J$5*1000)</f>
        <v>58.995198199015398</v>
      </c>
      <c r="K106" s="295">
        <f>IF(K$68=0,0,K$68/OIS!K$5*1000)</f>
        <v>69.945057762096454</v>
      </c>
      <c r="L106" s="295">
        <f>IF(L$68=0,0,L$68/OIS!L$5*1000)</f>
        <v>68.000505940329845</v>
      </c>
      <c r="M106" s="295">
        <f>IF(M$68=0,0,M$68/OIS!M$5*1000)</f>
        <v>64.56682173896904</v>
      </c>
      <c r="N106" s="295">
        <f>IF(N$68=0,0,N$68/OIS!N$5*1000)</f>
        <v>65.161695555918087</v>
      </c>
      <c r="O106" s="295">
        <f>IF(O$68=0,0,O$68/OIS!O$5*1000)</f>
        <v>65.899289945969812</v>
      </c>
      <c r="P106" s="295">
        <f>IF(P$68=0,0,P$68/OIS!P$5*1000)</f>
        <v>71.919720608233575</v>
      </c>
      <c r="Q106" s="295">
        <f>IF(Q$68=0,0,Q$68/OIS!Q$5*1000)</f>
        <v>75.989218305926116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>
    <tabColor theme="6" tint="-0.249977111117893"/>
    <pageSetUpPr fitToPage="1"/>
  </sheetPr>
  <dimension ref="A1:Q106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17" width="9.7109375" style="14" customWidth="1"/>
    <col min="18" max="16384" width="9.140625" style="13"/>
  </cols>
  <sheetData>
    <row r="1" spans="1:17" ht="12.75" x14ac:dyDescent="0.25">
      <c r="A1" s="12" t="s">
        <v>353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3" spans="1:17" ht="12.75" x14ac:dyDescent="0.25">
      <c r="A3" s="98" t="s">
        <v>91</v>
      </c>
      <c r="B3" s="197"/>
      <c r="C3" s="197"/>
      <c r="D3" s="197"/>
      <c r="E3" s="197"/>
      <c r="F3" s="197"/>
      <c r="G3" s="197"/>
      <c r="H3" s="197"/>
      <c r="I3" s="197"/>
      <c r="J3" s="197"/>
      <c r="K3" s="197"/>
      <c r="L3" s="197"/>
      <c r="M3" s="197"/>
      <c r="N3" s="197"/>
      <c r="O3" s="197"/>
      <c r="P3" s="197"/>
      <c r="Q3" s="197"/>
    </row>
    <row r="5" spans="1:17" ht="12.75" x14ac:dyDescent="0.25">
      <c r="A5" s="97" t="s">
        <v>3</v>
      </c>
      <c r="B5" s="96">
        <v>66.164266095666406</v>
      </c>
      <c r="C5" s="96">
        <v>46.406736095099141</v>
      </c>
      <c r="D5" s="96">
        <v>51.958034302277596</v>
      </c>
      <c r="E5" s="96">
        <v>49.525493874366077</v>
      </c>
      <c r="F5" s="96">
        <v>46.388920627601465</v>
      </c>
      <c r="G5" s="96">
        <v>59.226668481034068</v>
      </c>
      <c r="H5" s="96">
        <v>49.071551809864289</v>
      </c>
      <c r="I5" s="96">
        <v>49.389419796892398</v>
      </c>
      <c r="J5" s="96">
        <v>48.379902827017716</v>
      </c>
      <c r="K5" s="96">
        <v>42.961133047006356</v>
      </c>
      <c r="L5" s="96">
        <v>46.348248065932154</v>
      </c>
      <c r="M5" s="96">
        <v>51.083909661469583</v>
      </c>
      <c r="N5" s="96">
        <v>43.98986008030267</v>
      </c>
      <c r="O5" s="96">
        <v>37.236185231141718</v>
      </c>
      <c r="P5" s="96">
        <v>44.502432786996891</v>
      </c>
      <c r="Q5" s="96">
        <v>43.273626860008854</v>
      </c>
    </row>
    <row r="6" spans="1:17" x14ac:dyDescent="0.25">
      <c r="A6" s="132" t="s">
        <v>83</v>
      </c>
      <c r="B6" s="160">
        <v>0.83234529300208837</v>
      </c>
      <c r="C6" s="160">
        <v>1.1072165574767807</v>
      </c>
      <c r="D6" s="160">
        <v>1.1011320787854111</v>
      </c>
      <c r="E6" s="160">
        <v>1.0174609751950379</v>
      </c>
      <c r="F6" s="160">
        <v>0.93075565761711021</v>
      </c>
      <c r="G6" s="160">
        <v>1.1187759081920174</v>
      </c>
      <c r="H6" s="160">
        <v>1.01083892143473</v>
      </c>
      <c r="I6" s="160">
        <v>1.0267223058021979</v>
      </c>
      <c r="J6" s="160">
        <v>0.95325867248071761</v>
      </c>
      <c r="K6" s="160">
        <v>0.7606241050191862</v>
      </c>
      <c r="L6" s="160">
        <v>0.81374049546699323</v>
      </c>
      <c r="M6" s="160">
        <v>0.90713799305940468</v>
      </c>
      <c r="N6" s="160">
        <v>0.73161827865198381</v>
      </c>
      <c r="O6" s="160">
        <v>0.60338590648390511</v>
      </c>
      <c r="P6" s="160">
        <v>0.68087717815405246</v>
      </c>
      <c r="Q6" s="160">
        <v>0.67812095887804846</v>
      </c>
    </row>
    <row r="7" spans="1:17" x14ac:dyDescent="0.25">
      <c r="A7" s="76" t="s">
        <v>82</v>
      </c>
      <c r="B7" s="159">
        <v>0.19241760752304887</v>
      </c>
      <c r="C7" s="159">
        <v>0.13438551112352617</v>
      </c>
      <c r="D7" s="159">
        <v>0.14707708646685028</v>
      </c>
      <c r="E7" s="159">
        <v>0.13678534283340052</v>
      </c>
      <c r="F7" s="159">
        <v>0.12494949194636522</v>
      </c>
      <c r="G7" s="159">
        <v>0.15669650296456594</v>
      </c>
      <c r="H7" s="159">
        <v>0.13558534515502615</v>
      </c>
      <c r="I7" s="159">
        <v>0.13724857899975215</v>
      </c>
      <c r="J7" s="159">
        <v>0.1314176791236765</v>
      </c>
      <c r="K7" s="159">
        <v>0.11925959690382223</v>
      </c>
      <c r="L7" s="159">
        <v>0.12743487691853697</v>
      </c>
      <c r="M7" s="159">
        <v>0.14224981231821607</v>
      </c>
      <c r="N7" s="159">
        <v>0.1146756854148732</v>
      </c>
      <c r="O7" s="159">
        <v>9.6673929304387257E-2</v>
      </c>
      <c r="P7" s="159">
        <v>0.11045697371874179</v>
      </c>
      <c r="Q7" s="159">
        <v>0.10848781722945867</v>
      </c>
    </row>
    <row r="8" spans="1:17" x14ac:dyDescent="0.25">
      <c r="A8" s="76" t="s">
        <v>81</v>
      </c>
      <c r="B8" s="159">
        <v>1.091527632723124</v>
      </c>
      <c r="C8" s="159">
        <v>1.6933031637840197</v>
      </c>
      <c r="D8" s="159">
        <v>1.7561165367455041</v>
      </c>
      <c r="E8" s="159">
        <v>1.6370608900062897</v>
      </c>
      <c r="F8" s="159">
        <v>1.503596904381411</v>
      </c>
      <c r="G8" s="159">
        <v>1.8453117148505798</v>
      </c>
      <c r="H8" s="159">
        <v>1.6206842510330977</v>
      </c>
      <c r="I8" s="159">
        <v>1.6388271455639245</v>
      </c>
      <c r="J8" s="159">
        <v>1.5368452948190583</v>
      </c>
      <c r="K8" s="159">
        <v>1.2792759819410535</v>
      </c>
      <c r="L8" s="159">
        <v>1.3731009980345648</v>
      </c>
      <c r="M8" s="159">
        <v>1.5263413169053468</v>
      </c>
      <c r="N8" s="159">
        <v>1.259206340960991</v>
      </c>
      <c r="O8" s="159">
        <v>1.0500870674338159</v>
      </c>
      <c r="P8" s="159">
        <v>1.2033501872292451</v>
      </c>
      <c r="Q8" s="159">
        <v>1.1877460829786879</v>
      </c>
    </row>
    <row r="9" spans="1:17" x14ac:dyDescent="0.25">
      <c r="A9" s="76" t="s">
        <v>80</v>
      </c>
      <c r="B9" s="159">
        <v>1.2716140285898063</v>
      </c>
      <c r="C9" s="159">
        <v>1.2417826080893375</v>
      </c>
      <c r="D9" s="159">
        <v>1.1182120635878039</v>
      </c>
      <c r="E9" s="159">
        <v>0.99413176859741959</v>
      </c>
      <c r="F9" s="159">
        <v>0.8881319218398237</v>
      </c>
      <c r="G9" s="159">
        <v>1.0010775744081168</v>
      </c>
      <c r="H9" s="159">
        <v>1.0035882595175258</v>
      </c>
      <c r="I9" s="159">
        <v>1.0391164713857652</v>
      </c>
      <c r="J9" s="159">
        <v>0.95012054007715041</v>
      </c>
      <c r="K9" s="159">
        <v>0.71226628323251628</v>
      </c>
      <c r="L9" s="159">
        <v>0.74601745229121919</v>
      </c>
      <c r="M9" s="159">
        <v>0.84751463007934102</v>
      </c>
      <c r="N9" s="159">
        <v>0.59115710557779955</v>
      </c>
      <c r="O9" s="159">
        <v>0.46826475542170237</v>
      </c>
      <c r="P9" s="159">
        <v>0.48045216014489067</v>
      </c>
      <c r="Q9" s="159">
        <v>0.50008462554241162</v>
      </c>
    </row>
    <row r="10" spans="1:17" x14ac:dyDescent="0.25">
      <c r="A10" s="129" t="s">
        <v>79</v>
      </c>
      <c r="B10" s="158">
        <v>2.3126263256716202</v>
      </c>
      <c r="C10" s="158">
        <v>1.6939191931219293</v>
      </c>
      <c r="D10" s="158">
        <v>1.8192808558173221</v>
      </c>
      <c r="E10" s="158">
        <v>1.6425366586194521</v>
      </c>
      <c r="F10" s="158">
        <v>1.4663352260710849</v>
      </c>
      <c r="G10" s="158">
        <v>1.8128556904515096</v>
      </c>
      <c r="H10" s="158">
        <v>1.6486886562533776</v>
      </c>
      <c r="I10" s="158">
        <v>1.6935703404295408</v>
      </c>
      <c r="J10" s="158">
        <v>1.6503709866459761</v>
      </c>
      <c r="K10" s="158">
        <v>1.6106983978429348</v>
      </c>
      <c r="L10" s="158">
        <v>1.6968620415784219</v>
      </c>
      <c r="M10" s="158">
        <v>1.9185964506882058</v>
      </c>
      <c r="N10" s="158">
        <v>1.3801445240302699</v>
      </c>
      <c r="O10" s="158">
        <v>1.1878630804815602</v>
      </c>
      <c r="P10" s="158">
        <v>1.30382521505949</v>
      </c>
      <c r="Q10" s="158">
        <v>1.2939956212669301</v>
      </c>
    </row>
    <row r="11" spans="1:17" x14ac:dyDescent="0.25">
      <c r="A11" s="92" t="s">
        <v>125</v>
      </c>
      <c r="B11" s="91">
        <v>0.39289891228377</v>
      </c>
      <c r="C11" s="91">
        <v>0.29033937465196036</v>
      </c>
      <c r="D11" s="91">
        <v>0.31037957311029946</v>
      </c>
      <c r="E11" s="91">
        <v>0.2794344791018718</v>
      </c>
      <c r="F11" s="91">
        <v>0.24894764785809267</v>
      </c>
      <c r="G11" s="91">
        <v>0.30694928432751617</v>
      </c>
      <c r="H11" s="91">
        <v>0.28081628836472639</v>
      </c>
      <c r="I11" s="91">
        <v>0.28886406794390113</v>
      </c>
      <c r="J11" s="91">
        <v>0.20916337432688209</v>
      </c>
      <c r="K11" s="91">
        <v>0.17454267384321773</v>
      </c>
      <c r="L11" s="91">
        <v>0.17818809279041151</v>
      </c>
      <c r="M11" s="91">
        <v>0.20726476494125282</v>
      </c>
      <c r="N11" s="91">
        <v>0.15884376288698121</v>
      </c>
      <c r="O11" s="91">
        <v>9.8458679882130667E-2</v>
      </c>
      <c r="P11" s="91">
        <v>9.2619365755128955E-2</v>
      </c>
      <c r="Q11" s="91">
        <v>9.7017905717544567E-2</v>
      </c>
    </row>
    <row r="12" spans="1:17" x14ac:dyDescent="0.25">
      <c r="A12" s="92" t="s">
        <v>26</v>
      </c>
      <c r="B12" s="91">
        <v>1.0274485587714264</v>
      </c>
      <c r="C12" s="91">
        <v>0.82036804441939415</v>
      </c>
      <c r="D12" s="91">
        <v>0.84267854005969223</v>
      </c>
      <c r="E12" s="91">
        <v>0.73980368113862827</v>
      </c>
      <c r="F12" s="91">
        <v>0.64688529630781499</v>
      </c>
      <c r="G12" s="91">
        <v>0.77775271647829136</v>
      </c>
      <c r="H12" s="91">
        <v>0.75147130808416618</v>
      </c>
      <c r="I12" s="91">
        <v>0.78263004263853686</v>
      </c>
      <c r="J12" s="91">
        <v>0.83932144612421078</v>
      </c>
      <c r="K12" s="91">
        <v>0.73804998072299077</v>
      </c>
      <c r="L12" s="91">
        <v>0.76690670466912048</v>
      </c>
      <c r="M12" s="91">
        <v>0.87793360193723868</v>
      </c>
      <c r="N12" s="91">
        <v>0.66952200849691679</v>
      </c>
      <c r="O12" s="91">
        <v>0.4878047225551721</v>
      </c>
      <c r="P12" s="91">
        <v>0.5065820134254676</v>
      </c>
      <c r="Q12" s="91">
        <v>0.51227735149035047</v>
      </c>
    </row>
    <row r="13" spans="1:17" x14ac:dyDescent="0.25">
      <c r="A13" s="92" t="s">
        <v>126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2" t="s">
        <v>21</v>
      </c>
      <c r="B14" s="157">
        <v>0.89227885461642376</v>
      </c>
      <c r="C14" s="157">
        <v>0.58321177405057456</v>
      </c>
      <c r="D14" s="157">
        <v>0.66622274264733039</v>
      </c>
      <c r="E14" s="157">
        <v>0.62329849837895213</v>
      </c>
      <c r="F14" s="157">
        <v>0.57050228190517716</v>
      </c>
      <c r="G14" s="157">
        <v>0.72815368964570215</v>
      </c>
      <c r="H14" s="157">
        <v>0.6164010598044849</v>
      </c>
      <c r="I14" s="157">
        <v>0.62207622984710276</v>
      </c>
      <c r="J14" s="157">
        <v>0.60188616619488344</v>
      </c>
      <c r="K14" s="157">
        <v>0.69810574327672614</v>
      </c>
      <c r="L14" s="157">
        <v>0.75176724411888984</v>
      </c>
      <c r="M14" s="157">
        <v>0.83339808380971436</v>
      </c>
      <c r="N14" s="157">
        <v>0.55177875264637199</v>
      </c>
      <c r="O14" s="157">
        <v>0.60159967804425729</v>
      </c>
      <c r="P14" s="157">
        <v>0.70462383587889332</v>
      </c>
      <c r="Q14" s="157">
        <v>0.68470036405903512</v>
      </c>
    </row>
    <row r="15" spans="1:17" x14ac:dyDescent="0.25">
      <c r="A15" s="156" t="s">
        <v>324</v>
      </c>
      <c r="B15" s="204">
        <v>31.064273793540821</v>
      </c>
      <c r="C15" s="204">
        <v>15.319601754335096</v>
      </c>
      <c r="D15" s="204">
        <v>19.248651155129128</v>
      </c>
      <c r="E15" s="204">
        <v>17.669642768789146</v>
      </c>
      <c r="F15" s="204">
        <v>15.291901512624563</v>
      </c>
      <c r="G15" s="204">
        <v>19.348259971513954</v>
      </c>
      <c r="H15" s="204">
        <v>14.20406377600067</v>
      </c>
      <c r="I15" s="204">
        <v>12.885176850499223</v>
      </c>
      <c r="J15" s="204">
        <v>9.1023456630617368</v>
      </c>
      <c r="K15" s="204">
        <v>7.5453064427265941</v>
      </c>
      <c r="L15" s="204">
        <v>8.2018799542192902</v>
      </c>
      <c r="M15" s="204">
        <v>9.6509316911198155</v>
      </c>
      <c r="N15" s="204">
        <v>8.6607025498977279</v>
      </c>
      <c r="O15" s="204">
        <v>7.7338896958847476</v>
      </c>
      <c r="P15" s="204">
        <v>8.5157536367097428</v>
      </c>
      <c r="Q15" s="204">
        <v>6.9686902049773432</v>
      </c>
    </row>
    <row r="16" spans="1:17" x14ac:dyDescent="0.25">
      <c r="A16" s="88" t="s">
        <v>33</v>
      </c>
      <c r="B16" s="87">
        <v>0.10415629374249115</v>
      </c>
      <c r="C16" s="87">
        <v>1.5139855052403822E-2</v>
      </c>
      <c r="D16" s="87">
        <v>0</v>
      </c>
      <c r="E16" s="87">
        <v>0</v>
      </c>
      <c r="F16" s="87">
        <v>0</v>
      </c>
      <c r="G16" s="87">
        <v>5.2779702273373683E-2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  <c r="P16" s="87">
        <v>0</v>
      </c>
      <c r="Q16" s="87">
        <v>0</v>
      </c>
    </row>
    <row r="17" spans="1:17" x14ac:dyDescent="0.25">
      <c r="A17" s="88" t="s">
        <v>31</v>
      </c>
      <c r="B17" s="87">
        <v>0</v>
      </c>
      <c r="C17" s="87">
        <v>0</v>
      </c>
      <c r="D17" s="87">
        <v>0</v>
      </c>
      <c r="E17" s="87">
        <v>0</v>
      </c>
      <c r="F17" s="87">
        <v>0</v>
      </c>
      <c r="G17" s="87">
        <v>0</v>
      </c>
      <c r="H17" s="87">
        <v>0</v>
      </c>
      <c r="I17" s="87">
        <v>0</v>
      </c>
      <c r="J17" s="87">
        <v>0</v>
      </c>
      <c r="K17" s="87">
        <v>0</v>
      </c>
      <c r="L17" s="87">
        <v>0</v>
      </c>
      <c r="M17" s="87">
        <v>0</v>
      </c>
      <c r="N17" s="87">
        <v>0</v>
      </c>
      <c r="O17" s="87">
        <v>0</v>
      </c>
      <c r="P17" s="87">
        <v>0</v>
      </c>
      <c r="Q17" s="87">
        <v>0</v>
      </c>
    </row>
    <row r="18" spans="1:17" x14ac:dyDescent="0.25">
      <c r="A18" s="88" t="s">
        <v>30</v>
      </c>
      <c r="B18" s="87">
        <v>0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0</v>
      </c>
      <c r="I18" s="87">
        <v>0</v>
      </c>
      <c r="J18" s="87">
        <v>0</v>
      </c>
      <c r="K18" s="87">
        <v>0</v>
      </c>
      <c r="L18" s="87">
        <v>0</v>
      </c>
      <c r="M18" s="87">
        <v>0</v>
      </c>
      <c r="N18" s="87">
        <v>0</v>
      </c>
      <c r="O18" s="87">
        <v>0</v>
      </c>
      <c r="P18" s="87">
        <v>0</v>
      </c>
      <c r="Q18" s="87">
        <v>0</v>
      </c>
    </row>
    <row r="19" spans="1:17" x14ac:dyDescent="0.25">
      <c r="A19" s="88" t="s">
        <v>125</v>
      </c>
      <c r="B19" s="87">
        <v>5.089625532395981E-3</v>
      </c>
      <c r="C19" s="87">
        <v>2.3473997875466231E-4</v>
      </c>
      <c r="D19" s="87">
        <v>7.4517315829473865E-2</v>
      </c>
      <c r="E19" s="87">
        <v>6.4998938513701129E-2</v>
      </c>
      <c r="F19" s="87">
        <v>8.8733965950821406E-2</v>
      </c>
      <c r="G19" s="87">
        <v>0.13906105802949326</v>
      </c>
      <c r="H19" s="87">
        <v>8.2372996961496761E-2</v>
      </c>
      <c r="I19" s="87">
        <v>0.34331888558912627</v>
      </c>
      <c r="J19" s="87">
        <v>8.4293075536022888E-2</v>
      </c>
      <c r="K19" s="87">
        <v>0</v>
      </c>
      <c r="L19" s="87">
        <v>0</v>
      </c>
      <c r="M19" s="87">
        <v>0</v>
      </c>
      <c r="N19" s="87">
        <v>0.1046464731143692</v>
      </c>
      <c r="O19" s="87">
        <v>0</v>
      </c>
      <c r="P19" s="87">
        <v>0</v>
      </c>
      <c r="Q19" s="87">
        <v>0</v>
      </c>
    </row>
    <row r="20" spans="1:17" x14ac:dyDescent="0.25">
      <c r="A20" s="88" t="s">
        <v>29</v>
      </c>
      <c r="B20" s="87">
        <v>0</v>
      </c>
      <c r="C20" s="87">
        <v>0</v>
      </c>
      <c r="D20" s="87">
        <v>0</v>
      </c>
      <c r="E20" s="87">
        <v>0.73213201194031785</v>
      </c>
      <c r="F20" s="87">
        <v>0</v>
      </c>
      <c r="G20" s="87">
        <v>0.18159136973992707</v>
      </c>
      <c r="H20" s="87">
        <v>0.18988306325630167</v>
      </c>
      <c r="I20" s="87">
        <v>0</v>
      </c>
      <c r="J20" s="87">
        <v>0</v>
      </c>
      <c r="K20" s="87">
        <v>1.8096066692490198</v>
      </c>
      <c r="L20" s="87">
        <v>0</v>
      </c>
      <c r="M20" s="87">
        <v>0</v>
      </c>
      <c r="N20" s="87">
        <v>0</v>
      </c>
      <c r="O20" s="87">
        <v>0</v>
      </c>
      <c r="P20" s="87">
        <v>0</v>
      </c>
      <c r="Q20" s="87">
        <v>0</v>
      </c>
    </row>
    <row r="21" spans="1:17" x14ac:dyDescent="0.25">
      <c r="A21" s="88" t="s">
        <v>28</v>
      </c>
      <c r="B21" s="87">
        <v>0</v>
      </c>
      <c r="C21" s="87">
        <v>4.9311644367484195</v>
      </c>
      <c r="D21" s="87">
        <v>6.9363057731352145</v>
      </c>
      <c r="E21" s="87">
        <v>4.4317491946597247</v>
      </c>
      <c r="F21" s="87">
        <v>2.2339962854480984</v>
      </c>
      <c r="G21" s="87">
        <v>2.030069777399115</v>
      </c>
      <c r="H21" s="87">
        <v>1.2914124659214732</v>
      </c>
      <c r="I21" s="87">
        <v>0.90284467817916203</v>
      </c>
      <c r="J21" s="87">
        <v>0.40287882546586251</v>
      </c>
      <c r="K21" s="87">
        <v>0.32597904016521673</v>
      </c>
      <c r="L21" s="87">
        <v>0</v>
      </c>
      <c r="M21" s="87">
        <v>1.458543676560708</v>
      </c>
      <c r="N21" s="87">
        <v>0.62322886204365602</v>
      </c>
      <c r="O21" s="87">
        <v>0.99676969973516305</v>
      </c>
      <c r="P21" s="87">
        <v>1.169567135672553</v>
      </c>
      <c r="Q21" s="87">
        <v>0.19882795046599749</v>
      </c>
    </row>
    <row r="22" spans="1:17" x14ac:dyDescent="0.25">
      <c r="A22" s="88" t="s">
        <v>26</v>
      </c>
      <c r="B22" s="87">
        <v>6.9869593664497187E-2</v>
      </c>
      <c r="C22" s="87">
        <v>1.7874185529583222E-3</v>
      </c>
      <c r="D22" s="87">
        <v>1.2882772234646451</v>
      </c>
      <c r="E22" s="87">
        <v>1.0809752148322398</v>
      </c>
      <c r="F22" s="87">
        <v>1.5278289910004783</v>
      </c>
      <c r="G22" s="87">
        <v>3.7664125815183218</v>
      </c>
      <c r="H22" s="87">
        <v>1.3989654419016986</v>
      </c>
      <c r="I22" s="87">
        <v>2.3679839164493437</v>
      </c>
      <c r="J22" s="87">
        <v>3.6763016142450384</v>
      </c>
      <c r="K22" s="87">
        <v>2.5574857990955238</v>
      </c>
      <c r="L22" s="87">
        <v>5.3694622456857219</v>
      </c>
      <c r="M22" s="87">
        <v>5.9575881243507451</v>
      </c>
      <c r="N22" s="87">
        <v>5.6650966145326613</v>
      </c>
      <c r="O22" s="87">
        <v>4.6672760823188586</v>
      </c>
      <c r="P22" s="87">
        <v>6.5044970468304806</v>
      </c>
      <c r="Q22" s="87">
        <v>4.0690117757202655</v>
      </c>
    </row>
    <row r="23" spans="1:17" x14ac:dyDescent="0.25">
      <c r="A23" s="88" t="s">
        <v>25</v>
      </c>
      <c r="B23" s="87">
        <v>8.102967663782783</v>
      </c>
      <c r="C23" s="87">
        <v>8.2031194298454704</v>
      </c>
      <c r="D23" s="87">
        <v>9.4762661705056583</v>
      </c>
      <c r="E23" s="87">
        <v>9.0924730613202218</v>
      </c>
      <c r="F23" s="87">
        <v>10.092680179952453</v>
      </c>
      <c r="G23" s="87">
        <v>10.793966481347772</v>
      </c>
      <c r="H23" s="87">
        <v>9.1939543236663841</v>
      </c>
      <c r="I23" s="87">
        <v>7.0936988028812857</v>
      </c>
      <c r="J23" s="87">
        <v>3.0756782143981511</v>
      </c>
      <c r="K23" s="87">
        <v>0.42699530084881665</v>
      </c>
      <c r="L23" s="87">
        <v>0.48650849256996614</v>
      </c>
      <c r="M23" s="87">
        <v>7.8804573488525084E-2</v>
      </c>
      <c r="N23" s="87">
        <v>0</v>
      </c>
      <c r="O23" s="87">
        <v>0</v>
      </c>
      <c r="P23" s="87">
        <v>0</v>
      </c>
      <c r="Q23" s="87">
        <v>0</v>
      </c>
    </row>
    <row r="24" spans="1:17" x14ac:dyDescent="0.25">
      <c r="A24" s="88" t="s">
        <v>86</v>
      </c>
      <c r="B24" s="87">
        <v>21.894354694687472</v>
      </c>
      <c r="C24" s="87">
        <v>1.6289492831279015</v>
      </c>
      <c r="D24" s="87">
        <v>0.72685092885638825</v>
      </c>
      <c r="E24" s="87">
        <v>1.498730152935954</v>
      </c>
      <c r="F24" s="87">
        <v>1.1434250376300672</v>
      </c>
      <c r="G24" s="87">
        <v>1.7403804040156945</v>
      </c>
      <c r="H24" s="87">
        <v>1.6628983533702517</v>
      </c>
      <c r="I24" s="87">
        <v>1.8072502358320754</v>
      </c>
      <c r="J24" s="87">
        <v>1.4911342319679057</v>
      </c>
      <c r="K24" s="87">
        <v>1.6455421688333733</v>
      </c>
      <c r="L24" s="87">
        <v>1.7421122982297821</v>
      </c>
      <c r="M24" s="87">
        <v>1.591732083368337</v>
      </c>
      <c r="N24" s="87">
        <v>1.7693825601316424</v>
      </c>
      <c r="O24" s="87">
        <v>1.6630393850738683</v>
      </c>
      <c r="P24" s="87">
        <v>0.60527099306372301</v>
      </c>
      <c r="Q24" s="87">
        <v>2.4908796401733015</v>
      </c>
    </row>
    <row r="25" spans="1:17" x14ac:dyDescent="0.25">
      <c r="A25" s="88" t="s">
        <v>22</v>
      </c>
      <c r="B25" s="87">
        <v>0.88783592213118012</v>
      </c>
      <c r="C25" s="87">
        <v>0.53920659102918878</v>
      </c>
      <c r="D25" s="87">
        <v>0.7464337433377467</v>
      </c>
      <c r="E25" s="87">
        <v>0.7685841945869859</v>
      </c>
      <c r="F25" s="87">
        <v>0.20523705264264519</v>
      </c>
      <c r="G25" s="87">
        <v>0.64399859719025465</v>
      </c>
      <c r="H25" s="87">
        <v>0.38457713092306223</v>
      </c>
      <c r="I25" s="87">
        <v>0.37008033156822984</v>
      </c>
      <c r="J25" s="87">
        <v>0.37205970144875666</v>
      </c>
      <c r="K25" s="87">
        <v>0.7796974645346435</v>
      </c>
      <c r="L25" s="87">
        <v>0.60379691773382083</v>
      </c>
      <c r="M25" s="87">
        <v>0.5642632333515003</v>
      </c>
      <c r="N25" s="87">
        <v>0.49834804007539829</v>
      </c>
      <c r="O25" s="87">
        <v>0.40680452875685841</v>
      </c>
      <c r="P25" s="87">
        <v>0.23641846114298487</v>
      </c>
      <c r="Q25" s="87">
        <v>0.20997083861777902</v>
      </c>
    </row>
    <row r="26" spans="1:17" x14ac:dyDescent="0.25">
      <c r="A26" s="156" t="s">
        <v>323</v>
      </c>
      <c r="B26" s="204">
        <v>15.413749032957199</v>
      </c>
      <c r="C26" s="204">
        <v>14.32817258518566</v>
      </c>
      <c r="D26" s="204">
        <v>13.232710251348548</v>
      </c>
      <c r="E26" s="204">
        <v>12.21595073177639</v>
      </c>
      <c r="F26" s="204">
        <v>11.365361161774326</v>
      </c>
      <c r="G26" s="204">
        <v>13.422366039745196</v>
      </c>
      <c r="H26" s="204">
        <v>12.919987452144262</v>
      </c>
      <c r="I26" s="204">
        <v>13.205976406797205</v>
      </c>
      <c r="J26" s="204">
        <v>11.537327579391967</v>
      </c>
      <c r="K26" s="204">
        <v>7.8630310570059212</v>
      </c>
      <c r="L26" s="204">
        <v>9.0827981461271445</v>
      </c>
      <c r="M26" s="204">
        <v>10.010832508034133</v>
      </c>
      <c r="N26" s="204">
        <v>8.1464455390531949</v>
      </c>
      <c r="O26" s="204">
        <v>6.7101738738282659</v>
      </c>
      <c r="P26" s="204">
        <v>7.1083504670431674</v>
      </c>
      <c r="Q26" s="204">
        <v>7.2287276325427108</v>
      </c>
    </row>
    <row r="27" spans="1:17" x14ac:dyDescent="0.25">
      <c r="A27" s="152" t="s">
        <v>332</v>
      </c>
      <c r="B27" s="151">
        <v>14.104771700702702</v>
      </c>
      <c r="C27" s="151">
        <v>13.646377103919164</v>
      </c>
      <c r="D27" s="151">
        <v>12.343564670026852</v>
      </c>
      <c r="E27" s="151">
        <v>11.327357579819658</v>
      </c>
      <c r="F27" s="151">
        <v>10.51670513866096</v>
      </c>
      <c r="G27" s="151">
        <v>12.283265627348943</v>
      </c>
      <c r="H27" s="151">
        <v>12.064413719556214</v>
      </c>
      <c r="I27" s="151">
        <v>12.370833335405791</v>
      </c>
      <c r="J27" s="151">
        <v>10.733094325797426</v>
      </c>
      <c r="K27" s="151">
        <v>7.1290449459270722</v>
      </c>
      <c r="L27" s="151">
        <v>8.270690417740413</v>
      </c>
      <c r="M27" s="151">
        <v>9.1321481448516018</v>
      </c>
      <c r="N27" s="151">
        <v>7.281702507593165</v>
      </c>
      <c r="O27" s="151">
        <v>5.9622600536353207</v>
      </c>
      <c r="P27" s="151">
        <v>6.1819379884582464</v>
      </c>
      <c r="Q27" s="151">
        <v>6.3440955565285275</v>
      </c>
    </row>
    <row r="28" spans="1:17" x14ac:dyDescent="0.25">
      <c r="A28" s="154" t="s">
        <v>33</v>
      </c>
      <c r="B28" s="83">
        <v>0.48289541894084281</v>
      </c>
      <c r="C28" s="83">
        <v>0.3419639223713154</v>
      </c>
      <c r="D28" s="83">
        <v>0.28389307454740753</v>
      </c>
      <c r="E28" s="83">
        <v>0.35817454333920989</v>
      </c>
      <c r="F28" s="83">
        <v>7.3997899972035708E-2</v>
      </c>
      <c r="G28" s="83">
        <v>7.3561988417551225E-2</v>
      </c>
      <c r="H28" s="83">
        <v>6.1663889220103053E-2</v>
      </c>
      <c r="I28" s="83">
        <v>5.0722753445807581E-2</v>
      </c>
      <c r="J28" s="83">
        <v>0</v>
      </c>
      <c r="K28" s="83">
        <v>0</v>
      </c>
      <c r="L28" s="83">
        <v>0</v>
      </c>
      <c r="M28" s="83">
        <v>0</v>
      </c>
      <c r="N28" s="83">
        <v>0</v>
      </c>
      <c r="O28" s="83">
        <v>0</v>
      </c>
      <c r="P28" s="83">
        <v>0</v>
      </c>
      <c r="Q28" s="83">
        <v>3.476181349992289E-2</v>
      </c>
    </row>
    <row r="29" spans="1:17" x14ac:dyDescent="0.25">
      <c r="A29" s="154" t="s">
        <v>30</v>
      </c>
      <c r="B29" s="83">
        <v>1.2516214980906986</v>
      </c>
      <c r="C29" s="83">
        <v>0.30248577535767363</v>
      </c>
      <c r="D29" s="83">
        <v>0.30017676540522997</v>
      </c>
      <c r="E29" s="83">
        <v>0.30020959493062022</v>
      </c>
      <c r="F29" s="83">
        <v>0</v>
      </c>
      <c r="G29" s="83">
        <v>0.30057932424806455</v>
      </c>
      <c r="H29" s="83">
        <v>0.60156822324989712</v>
      </c>
      <c r="I29" s="83">
        <v>0.77093435681751576</v>
      </c>
      <c r="J29" s="83">
        <v>0.15551427138573914</v>
      </c>
      <c r="K29" s="83">
        <v>0.31473218878417047</v>
      </c>
      <c r="L29" s="83">
        <v>0.62955527223821461</v>
      </c>
      <c r="M29" s="83">
        <v>0.16077462911015974</v>
      </c>
      <c r="N29" s="83">
        <v>0.16068762320338631</v>
      </c>
      <c r="O29" s="83">
        <v>0.16085248094193202</v>
      </c>
      <c r="P29" s="83">
        <v>0.16083307519538639</v>
      </c>
      <c r="Q29" s="83">
        <v>0.16077534291891432</v>
      </c>
    </row>
    <row r="30" spans="1:17" x14ac:dyDescent="0.25">
      <c r="A30" s="154" t="s">
        <v>125</v>
      </c>
      <c r="B30" s="83">
        <v>0.80873434964908386</v>
      </c>
      <c r="C30" s="83">
        <v>0.66824492464490814</v>
      </c>
      <c r="D30" s="83">
        <v>0.71468994096620775</v>
      </c>
      <c r="E30" s="83">
        <v>0.64346094475797322</v>
      </c>
      <c r="F30" s="83">
        <v>0.67479041782476379</v>
      </c>
      <c r="G30" s="83">
        <v>0.63683137945545742</v>
      </c>
      <c r="H30" s="83">
        <v>0.67626478919572985</v>
      </c>
      <c r="I30" s="83">
        <v>0.91409465500595255</v>
      </c>
      <c r="J30" s="83">
        <v>0.64957383554301018</v>
      </c>
      <c r="K30" s="83">
        <v>0.51085790986452984</v>
      </c>
      <c r="L30" s="83">
        <v>0.50642947516011971</v>
      </c>
      <c r="M30" s="83">
        <v>0.55968177795089291</v>
      </c>
      <c r="N30" s="83">
        <v>0.6247012521645382</v>
      </c>
      <c r="O30" s="83">
        <v>0.29664765989301445</v>
      </c>
      <c r="P30" s="83">
        <v>0.3845048420699087</v>
      </c>
      <c r="Q30" s="83">
        <v>0.34190222962887412</v>
      </c>
    </row>
    <row r="31" spans="1:17" x14ac:dyDescent="0.25">
      <c r="A31" s="154" t="s">
        <v>29</v>
      </c>
      <c r="B31" s="83">
        <v>0</v>
      </c>
      <c r="C31" s="83">
        <v>0</v>
      </c>
      <c r="D31" s="83">
        <v>0</v>
      </c>
      <c r="E31" s="83">
        <v>0</v>
      </c>
      <c r="F31" s="83">
        <v>0</v>
      </c>
      <c r="G31" s="83">
        <v>0</v>
      </c>
      <c r="H31" s="83">
        <v>0</v>
      </c>
      <c r="I31" s="83">
        <v>0</v>
      </c>
      <c r="J31" s="83">
        <v>0</v>
      </c>
      <c r="K31" s="83">
        <v>0</v>
      </c>
      <c r="L31" s="83">
        <v>0</v>
      </c>
      <c r="M31" s="83">
        <v>0</v>
      </c>
      <c r="N31" s="83">
        <v>0</v>
      </c>
      <c r="O31" s="83">
        <v>0</v>
      </c>
      <c r="P31" s="83">
        <v>0</v>
      </c>
      <c r="Q31" s="83">
        <v>0</v>
      </c>
    </row>
    <row r="32" spans="1:17" x14ac:dyDescent="0.25">
      <c r="A32" s="154" t="s">
        <v>26</v>
      </c>
      <c r="B32" s="83">
        <v>11.561520434022077</v>
      </c>
      <c r="C32" s="83">
        <v>12.333682481545267</v>
      </c>
      <c r="D32" s="83">
        <v>11.044804889108008</v>
      </c>
      <c r="E32" s="83">
        <v>10.025512496791855</v>
      </c>
      <c r="F32" s="83">
        <v>9.7679168208641602</v>
      </c>
      <c r="G32" s="83">
        <v>11.272292935227869</v>
      </c>
      <c r="H32" s="83">
        <v>10.724916817890485</v>
      </c>
      <c r="I32" s="83">
        <v>10.635081570136515</v>
      </c>
      <c r="J32" s="83">
        <v>9.928006218868676</v>
      </c>
      <c r="K32" s="83">
        <v>6.3034548472783722</v>
      </c>
      <c r="L32" s="83">
        <v>7.134705670342079</v>
      </c>
      <c r="M32" s="83">
        <v>8.4116917377905498</v>
      </c>
      <c r="N32" s="83">
        <v>6.4963136322252408</v>
      </c>
      <c r="O32" s="83">
        <v>5.5047599128003739</v>
      </c>
      <c r="P32" s="83">
        <v>5.6366000711929516</v>
      </c>
      <c r="Q32" s="83">
        <v>5.8066561704808164</v>
      </c>
    </row>
    <row r="33" spans="1:17" x14ac:dyDescent="0.25">
      <c r="A33" s="152" t="s">
        <v>331</v>
      </c>
      <c r="B33" s="151">
        <v>1.308977332254496</v>
      </c>
      <c r="C33" s="151">
        <v>0.6817954812664957</v>
      </c>
      <c r="D33" s="151">
        <v>0.8891455813216963</v>
      </c>
      <c r="E33" s="151">
        <v>0.8885931519567315</v>
      </c>
      <c r="F33" s="151">
        <v>0.84865602311336619</v>
      </c>
      <c r="G33" s="151">
        <v>1.1391004123962536</v>
      </c>
      <c r="H33" s="151">
        <v>0.85557373258804947</v>
      </c>
      <c r="I33" s="151">
        <v>0.8351430713914143</v>
      </c>
      <c r="J33" s="151">
        <v>0.80423325359454123</v>
      </c>
      <c r="K33" s="151">
        <v>0.73398611107884937</v>
      </c>
      <c r="L33" s="151">
        <v>0.81210772838673118</v>
      </c>
      <c r="M33" s="151">
        <v>0.87868436318253151</v>
      </c>
      <c r="N33" s="151">
        <v>0.86474303146003051</v>
      </c>
      <c r="O33" s="151">
        <v>0.74791382019294561</v>
      </c>
      <c r="P33" s="151">
        <v>0.92641247858492115</v>
      </c>
      <c r="Q33" s="151">
        <v>0.88463207601418348</v>
      </c>
    </row>
    <row r="34" spans="1:17" x14ac:dyDescent="0.25">
      <c r="A34" s="156" t="s">
        <v>322</v>
      </c>
      <c r="B34" s="204">
        <v>2.2007844586576488</v>
      </c>
      <c r="C34" s="204">
        <v>1.1683705102228865</v>
      </c>
      <c r="D34" s="204">
        <v>1.535686792405583</v>
      </c>
      <c r="E34" s="204">
        <v>1.5346601563206408</v>
      </c>
      <c r="F34" s="204">
        <v>1.4771189355044045</v>
      </c>
      <c r="G34" s="204">
        <v>1.9875616136165213</v>
      </c>
      <c r="H34" s="204">
        <v>1.4881021479710042</v>
      </c>
      <c r="I34" s="204">
        <v>1.4500638451275902</v>
      </c>
      <c r="J34" s="204">
        <v>1.4073030267778817</v>
      </c>
      <c r="K34" s="204">
        <v>1.2607342640228356</v>
      </c>
      <c r="L34" s="204">
        <v>1.4258233797037325</v>
      </c>
      <c r="M34" s="204">
        <v>1.5346964779365511</v>
      </c>
      <c r="N34" s="204">
        <v>1.5137834052136929</v>
      </c>
      <c r="O34" s="204">
        <v>1.3046207544786408</v>
      </c>
      <c r="P34" s="204">
        <v>1.6348479958009552</v>
      </c>
      <c r="Q34" s="204">
        <v>1.5374090159868945</v>
      </c>
    </row>
    <row r="35" spans="1:17" x14ac:dyDescent="0.25">
      <c r="A35" s="152" t="s">
        <v>330</v>
      </c>
      <c r="B35" s="151">
        <v>1.1555474963858667</v>
      </c>
      <c r="C35" s="151">
        <v>0.60281889890951279</v>
      </c>
      <c r="D35" s="151">
        <v>0.79184816296601401</v>
      </c>
      <c r="E35" s="151">
        <v>0.79122092690189261</v>
      </c>
      <c r="F35" s="151">
        <v>0.75577102138156238</v>
      </c>
      <c r="G35" s="151">
        <v>1.0160910446062015</v>
      </c>
      <c r="H35" s="151">
        <v>0.7618867146691285</v>
      </c>
      <c r="I35" s="151">
        <v>0.73915635880556463</v>
      </c>
      <c r="J35" s="151">
        <v>0.71773026559254804</v>
      </c>
      <c r="K35" s="151">
        <v>0.656124914346633</v>
      </c>
      <c r="L35" s="151">
        <v>0.72595939580489011</v>
      </c>
      <c r="M35" s="151">
        <v>0.78547358571057413</v>
      </c>
      <c r="N35" s="151">
        <v>0.77202902012326391</v>
      </c>
      <c r="O35" s="151">
        <v>0.66857517302536906</v>
      </c>
      <c r="P35" s="151">
        <v>0.82813870587788962</v>
      </c>
      <c r="Q35" s="151">
        <v>0.79079036556965143</v>
      </c>
    </row>
    <row r="36" spans="1:17" x14ac:dyDescent="0.25">
      <c r="A36" s="154" t="s">
        <v>33</v>
      </c>
      <c r="B36" s="83">
        <v>0</v>
      </c>
      <c r="C36" s="83">
        <v>7.0960816919213507E-3</v>
      </c>
      <c r="D36" s="83">
        <v>0</v>
      </c>
      <c r="E36" s="83">
        <v>0</v>
      </c>
      <c r="F36" s="83">
        <v>0</v>
      </c>
      <c r="G36" s="83">
        <v>0</v>
      </c>
      <c r="H36" s="83">
        <v>0</v>
      </c>
      <c r="I36" s="83">
        <v>0</v>
      </c>
      <c r="J36" s="83">
        <v>0</v>
      </c>
      <c r="K36" s="83">
        <v>0</v>
      </c>
      <c r="L36" s="83">
        <v>0</v>
      </c>
      <c r="M36" s="83">
        <v>0</v>
      </c>
      <c r="N36" s="83">
        <v>0</v>
      </c>
      <c r="O36" s="83">
        <v>0</v>
      </c>
      <c r="P36" s="83">
        <v>0</v>
      </c>
      <c r="Q36" s="83">
        <v>0</v>
      </c>
    </row>
    <row r="37" spans="1:17" x14ac:dyDescent="0.25">
      <c r="A37" s="154" t="s">
        <v>30</v>
      </c>
      <c r="B37" s="83">
        <v>0.11995503007162751</v>
      </c>
      <c r="C37" s="83">
        <v>0</v>
      </c>
      <c r="D37" s="83">
        <v>0</v>
      </c>
      <c r="E37" s="83">
        <v>0</v>
      </c>
      <c r="F37" s="83">
        <v>0</v>
      </c>
      <c r="G37" s="83">
        <v>0</v>
      </c>
      <c r="H37" s="83">
        <v>0</v>
      </c>
      <c r="I37" s="83">
        <v>0</v>
      </c>
      <c r="J37" s="83">
        <v>0</v>
      </c>
      <c r="K37" s="83">
        <v>0</v>
      </c>
      <c r="L37" s="83">
        <v>0</v>
      </c>
      <c r="M37" s="83">
        <v>0</v>
      </c>
      <c r="N37" s="83">
        <v>0</v>
      </c>
      <c r="O37" s="83">
        <v>0</v>
      </c>
      <c r="P37" s="83">
        <v>0</v>
      </c>
      <c r="Q37" s="83">
        <v>0</v>
      </c>
    </row>
    <row r="38" spans="1:17" x14ac:dyDescent="0.25">
      <c r="A38" s="154" t="s">
        <v>125</v>
      </c>
      <c r="B38" s="83">
        <v>5.5942726374588969E-2</v>
      </c>
      <c r="C38" s="83">
        <v>6.303383118126582E-2</v>
      </c>
      <c r="D38" s="83">
        <v>3.5930204557327067E-2</v>
      </c>
      <c r="E38" s="83">
        <v>3.7540391293511416E-2</v>
      </c>
      <c r="F38" s="83">
        <v>3.4514595898106799E-2</v>
      </c>
      <c r="G38" s="83">
        <v>2.6235387838560754E-2</v>
      </c>
      <c r="H38" s="83">
        <v>3.5337574643184905E-2</v>
      </c>
      <c r="I38" s="83">
        <v>8.925224661113744E-2</v>
      </c>
      <c r="J38" s="83">
        <v>1.4362582321473832E-2</v>
      </c>
      <c r="K38" s="83">
        <v>0</v>
      </c>
      <c r="L38" s="83">
        <v>0</v>
      </c>
      <c r="M38" s="83">
        <v>0</v>
      </c>
      <c r="N38" s="83">
        <v>1.1853916858997874E-2</v>
      </c>
      <c r="O38" s="83">
        <v>0</v>
      </c>
      <c r="P38" s="83">
        <v>0</v>
      </c>
      <c r="Q38" s="83">
        <v>0</v>
      </c>
    </row>
    <row r="39" spans="1:17" x14ac:dyDescent="0.25">
      <c r="A39" s="154" t="s">
        <v>29</v>
      </c>
      <c r="B39" s="83">
        <v>0</v>
      </c>
      <c r="C39" s="83">
        <v>0</v>
      </c>
      <c r="D39" s="83">
        <v>0</v>
      </c>
      <c r="E39" s="83">
        <v>0</v>
      </c>
      <c r="F39" s="83">
        <v>0</v>
      </c>
      <c r="G39" s="83">
        <v>0</v>
      </c>
      <c r="H39" s="83">
        <v>0</v>
      </c>
      <c r="I39" s="83">
        <v>0</v>
      </c>
      <c r="J39" s="83">
        <v>0</v>
      </c>
      <c r="K39" s="83">
        <v>0</v>
      </c>
      <c r="L39" s="83">
        <v>0</v>
      </c>
      <c r="M39" s="83">
        <v>0</v>
      </c>
      <c r="N39" s="83">
        <v>0</v>
      </c>
      <c r="O39" s="83">
        <v>0</v>
      </c>
      <c r="P39" s="83">
        <v>0</v>
      </c>
      <c r="Q39" s="83">
        <v>0</v>
      </c>
    </row>
    <row r="40" spans="1:17" x14ac:dyDescent="0.25">
      <c r="A40" s="154" t="s">
        <v>26</v>
      </c>
      <c r="B40" s="83">
        <v>0.97964973993965032</v>
      </c>
      <c r="C40" s="83">
        <v>0.53268898603632564</v>
      </c>
      <c r="D40" s="83">
        <v>0.75591795840868692</v>
      </c>
      <c r="E40" s="83">
        <v>0.75368053560838122</v>
      </c>
      <c r="F40" s="83">
        <v>0.72125642548345559</v>
      </c>
      <c r="G40" s="83">
        <v>0.98985565676764065</v>
      </c>
      <c r="H40" s="83">
        <v>0.72654914002594362</v>
      </c>
      <c r="I40" s="83">
        <v>0.64990411219442723</v>
      </c>
      <c r="J40" s="83">
        <v>0.70336768327107424</v>
      </c>
      <c r="K40" s="83">
        <v>0.656124914346633</v>
      </c>
      <c r="L40" s="83">
        <v>0.72595939580489011</v>
      </c>
      <c r="M40" s="83">
        <v>0.78547358571057413</v>
      </c>
      <c r="N40" s="83">
        <v>0.76017510326426607</v>
      </c>
      <c r="O40" s="83">
        <v>0.66857517302536906</v>
      </c>
      <c r="P40" s="83">
        <v>0.82813870587788962</v>
      </c>
      <c r="Q40" s="83">
        <v>0.79079036556965143</v>
      </c>
    </row>
    <row r="41" spans="1:17" x14ac:dyDescent="0.25">
      <c r="A41" s="152" t="s">
        <v>329</v>
      </c>
      <c r="B41" s="151">
        <v>0.88277450103587363</v>
      </c>
      <c r="C41" s="151">
        <v>0.48093122162694646</v>
      </c>
      <c r="D41" s="151">
        <v>0.63348318173310691</v>
      </c>
      <c r="E41" s="151">
        <v>0.63315234595100867</v>
      </c>
      <c r="F41" s="151">
        <v>0.61601778894778736</v>
      </c>
      <c r="G41" s="151">
        <v>0.83009221811558243</v>
      </c>
      <c r="H41" s="151">
        <v>0.62002672327612951</v>
      </c>
      <c r="I41" s="151">
        <v>0.60725450813891235</v>
      </c>
      <c r="J41" s="151">
        <v>0.58975612527637156</v>
      </c>
      <c r="K41" s="151">
        <v>0.51351137022268312</v>
      </c>
      <c r="L41" s="151">
        <v>0.59907001513303404</v>
      </c>
      <c r="M41" s="151">
        <v>0.64016582853620918</v>
      </c>
      <c r="N41" s="151">
        <v>0.63442763636390265</v>
      </c>
      <c r="O41" s="151">
        <v>0.54321897779343664</v>
      </c>
      <c r="P41" s="151">
        <v>0.69172849714543916</v>
      </c>
      <c r="Q41" s="151">
        <v>0.63682339207616667</v>
      </c>
    </row>
    <row r="42" spans="1:17" x14ac:dyDescent="0.25">
      <c r="A42" s="150" t="s">
        <v>33</v>
      </c>
      <c r="B42" s="87">
        <v>2.9785765839841186E-3</v>
      </c>
      <c r="C42" s="87">
        <v>4.9992565539376868E-4</v>
      </c>
      <c r="D42" s="87">
        <v>0</v>
      </c>
      <c r="E42" s="87">
        <v>0</v>
      </c>
      <c r="F42" s="87">
        <v>0</v>
      </c>
      <c r="G42" s="87">
        <v>2.3651354602104756E-3</v>
      </c>
      <c r="H42" s="87">
        <v>0</v>
      </c>
      <c r="I42" s="87">
        <v>0</v>
      </c>
      <c r="J42" s="87">
        <v>0</v>
      </c>
      <c r="K42" s="87">
        <v>0</v>
      </c>
      <c r="L42" s="87">
        <v>0</v>
      </c>
      <c r="M42" s="87">
        <v>0</v>
      </c>
      <c r="N42" s="87">
        <v>0</v>
      </c>
      <c r="O42" s="87">
        <v>0</v>
      </c>
      <c r="P42" s="87">
        <v>0</v>
      </c>
      <c r="Q42" s="87">
        <v>0</v>
      </c>
    </row>
    <row r="43" spans="1:17" x14ac:dyDescent="0.25">
      <c r="A43" s="150" t="s">
        <v>31</v>
      </c>
      <c r="B43" s="87">
        <v>0</v>
      </c>
      <c r="C43" s="87">
        <v>0</v>
      </c>
      <c r="D43" s="87">
        <v>0</v>
      </c>
      <c r="E43" s="87">
        <v>0</v>
      </c>
      <c r="F43" s="87">
        <v>0</v>
      </c>
      <c r="G43" s="87">
        <v>0</v>
      </c>
      <c r="H43" s="87">
        <v>0</v>
      </c>
      <c r="I43" s="87">
        <v>0</v>
      </c>
      <c r="J43" s="87">
        <v>0</v>
      </c>
      <c r="K43" s="87">
        <v>0</v>
      </c>
      <c r="L43" s="87">
        <v>0</v>
      </c>
      <c r="M43" s="87">
        <v>0</v>
      </c>
      <c r="N43" s="87">
        <v>0</v>
      </c>
      <c r="O43" s="87">
        <v>0</v>
      </c>
      <c r="P43" s="87">
        <v>0</v>
      </c>
      <c r="Q43" s="87">
        <v>0</v>
      </c>
    </row>
    <row r="44" spans="1:17" x14ac:dyDescent="0.25">
      <c r="A44" s="150" t="s">
        <v>30</v>
      </c>
      <c r="B44" s="87">
        <v>0</v>
      </c>
      <c r="C44" s="87">
        <v>0</v>
      </c>
      <c r="D44" s="87">
        <v>0</v>
      </c>
      <c r="E44" s="87">
        <v>0</v>
      </c>
      <c r="F44" s="87">
        <v>0</v>
      </c>
      <c r="G44" s="87">
        <v>0</v>
      </c>
      <c r="H44" s="87">
        <v>0</v>
      </c>
      <c r="I44" s="87">
        <v>0</v>
      </c>
      <c r="J44" s="87">
        <v>0</v>
      </c>
      <c r="K44" s="87">
        <v>0</v>
      </c>
      <c r="L44" s="87">
        <v>0</v>
      </c>
      <c r="M44" s="87">
        <v>0</v>
      </c>
      <c r="N44" s="87">
        <v>0</v>
      </c>
      <c r="O44" s="87">
        <v>0</v>
      </c>
      <c r="P44" s="87">
        <v>0</v>
      </c>
      <c r="Q44" s="87">
        <v>0</v>
      </c>
    </row>
    <row r="45" spans="1:17" x14ac:dyDescent="0.25">
      <c r="A45" s="150" t="s">
        <v>125</v>
      </c>
      <c r="B45" s="87">
        <v>1.4554895232277089E-4</v>
      </c>
      <c r="C45" s="87">
        <v>7.7512325791660237E-6</v>
      </c>
      <c r="D45" s="87">
        <v>2.6694263064224876E-3</v>
      </c>
      <c r="E45" s="87">
        <v>2.5623159430576527E-3</v>
      </c>
      <c r="F45" s="87">
        <v>3.652815756089021E-3</v>
      </c>
      <c r="G45" s="87">
        <v>6.2315288892007227E-3</v>
      </c>
      <c r="H45" s="87">
        <v>3.7398789477554239E-3</v>
      </c>
      <c r="I45" s="87">
        <v>1.6856172322780621E-2</v>
      </c>
      <c r="J45" s="87">
        <v>5.7923056396238784E-3</v>
      </c>
      <c r="K45" s="87">
        <v>0</v>
      </c>
      <c r="L45" s="87">
        <v>0</v>
      </c>
      <c r="M45" s="87">
        <v>0</v>
      </c>
      <c r="N45" s="87">
        <v>8.3248962608809905E-3</v>
      </c>
      <c r="O45" s="87">
        <v>0</v>
      </c>
      <c r="P45" s="87">
        <v>0</v>
      </c>
      <c r="Q45" s="87">
        <v>0</v>
      </c>
    </row>
    <row r="46" spans="1:17" x14ac:dyDescent="0.25">
      <c r="A46" s="150" t="s">
        <v>29</v>
      </c>
      <c r="B46" s="87">
        <v>0</v>
      </c>
      <c r="C46" s="87">
        <v>0</v>
      </c>
      <c r="D46" s="87">
        <v>0</v>
      </c>
      <c r="E46" s="87">
        <v>2.8861294807485505E-2</v>
      </c>
      <c r="F46" s="87">
        <v>0</v>
      </c>
      <c r="G46" s="87">
        <v>8.1373742052493776E-3</v>
      </c>
      <c r="H46" s="87">
        <v>8.6210250567851903E-3</v>
      </c>
      <c r="I46" s="87">
        <v>0</v>
      </c>
      <c r="J46" s="87">
        <v>0</v>
      </c>
      <c r="K46" s="87">
        <v>0.13822187344162204</v>
      </c>
      <c r="L46" s="87">
        <v>0</v>
      </c>
      <c r="M46" s="87">
        <v>0</v>
      </c>
      <c r="N46" s="87">
        <v>0</v>
      </c>
      <c r="O46" s="87">
        <v>0</v>
      </c>
      <c r="P46" s="87">
        <v>0</v>
      </c>
      <c r="Q46" s="87">
        <v>0</v>
      </c>
    </row>
    <row r="47" spans="1:17" x14ac:dyDescent="0.25">
      <c r="A47" s="150" t="s">
        <v>28</v>
      </c>
      <c r="B47" s="87">
        <v>0</v>
      </c>
      <c r="C47" s="87">
        <v>0.15570465181795032</v>
      </c>
      <c r="D47" s="87">
        <v>0.21915869295737128</v>
      </c>
      <c r="E47" s="87">
        <v>0.14240279179584561</v>
      </c>
      <c r="F47" s="87">
        <v>9.1964522751657951E-2</v>
      </c>
      <c r="G47" s="87">
        <v>9.0970388433783161E-2</v>
      </c>
      <c r="H47" s="87">
        <v>5.8632397415698909E-2</v>
      </c>
      <c r="I47" s="87">
        <v>4.4327609446764941E-2</v>
      </c>
      <c r="J47" s="87">
        <v>2.7684329679413474E-2</v>
      </c>
      <c r="K47" s="87">
        <v>2.4899020544081371E-2</v>
      </c>
      <c r="L47" s="87">
        <v>0</v>
      </c>
      <c r="M47" s="87">
        <v>0.10317000927088585</v>
      </c>
      <c r="N47" s="87">
        <v>4.9579459955902988E-2</v>
      </c>
      <c r="O47" s="87">
        <v>7.5619474825283556E-2</v>
      </c>
      <c r="P47" s="87">
        <v>0.10011150579185817</v>
      </c>
      <c r="Q47" s="87">
        <v>1.9314846329157229E-2</v>
      </c>
    </row>
    <row r="48" spans="1:17" x14ac:dyDescent="0.25">
      <c r="A48" s="150" t="s">
        <v>26</v>
      </c>
      <c r="B48" s="87">
        <v>1.9980735502751088E-3</v>
      </c>
      <c r="C48" s="87">
        <v>5.9021462785325242E-5</v>
      </c>
      <c r="D48" s="87">
        <v>4.614982533927009E-2</v>
      </c>
      <c r="E48" s="87">
        <v>4.2613004002072623E-2</v>
      </c>
      <c r="F48" s="87">
        <v>6.289449311923237E-2</v>
      </c>
      <c r="G48" s="87">
        <v>0.16877844267086378</v>
      </c>
      <c r="H48" s="87">
        <v>6.3515491699920504E-2</v>
      </c>
      <c r="I48" s="87">
        <v>0.11626259617134004</v>
      </c>
      <c r="J48" s="87">
        <v>0.25262173005005306</v>
      </c>
      <c r="K48" s="87">
        <v>0.19534658246923264</v>
      </c>
      <c r="L48" s="87">
        <v>0.42650436341261561</v>
      </c>
      <c r="M48" s="87">
        <v>0.42140967863968021</v>
      </c>
      <c r="N48" s="87">
        <v>0.45067301572896168</v>
      </c>
      <c r="O48" s="87">
        <v>0.3540807533609141</v>
      </c>
      <c r="P48" s="87">
        <v>0.55676581011524351</v>
      </c>
      <c r="Q48" s="87">
        <v>0.39527811344114083</v>
      </c>
    </row>
    <row r="49" spans="1:17" x14ac:dyDescent="0.25">
      <c r="A49" s="150" t="s">
        <v>25</v>
      </c>
      <c r="B49" s="87">
        <v>0.23172204844187688</v>
      </c>
      <c r="C49" s="87">
        <v>0.27087114394716261</v>
      </c>
      <c r="D49" s="87">
        <v>0.33946732944725683</v>
      </c>
      <c r="E49" s="87">
        <v>0.35843337167624789</v>
      </c>
      <c r="F49" s="87">
        <v>0.41547451178875661</v>
      </c>
      <c r="G49" s="87">
        <v>0.48369338555814245</v>
      </c>
      <c r="H49" s="87">
        <v>0.41742169752275682</v>
      </c>
      <c r="I49" s="87">
        <v>0.34828439228470076</v>
      </c>
      <c r="J49" s="87">
        <v>0.21134913103643146</v>
      </c>
      <c r="K49" s="87">
        <v>3.2614872301827663E-2</v>
      </c>
      <c r="L49" s="87">
        <v>3.8644092354891954E-2</v>
      </c>
      <c r="M49" s="87">
        <v>5.5742373081146025E-3</v>
      </c>
      <c r="N49" s="87">
        <v>0</v>
      </c>
      <c r="O49" s="87">
        <v>0</v>
      </c>
      <c r="P49" s="87">
        <v>0</v>
      </c>
      <c r="Q49" s="87">
        <v>0</v>
      </c>
    </row>
    <row r="50" spans="1:17" x14ac:dyDescent="0.25">
      <c r="A50" s="150" t="s">
        <v>86</v>
      </c>
      <c r="B50" s="87">
        <v>0.62597762281707303</v>
      </c>
      <c r="C50" s="87">
        <v>5.3788727511075281E-2</v>
      </c>
      <c r="D50" s="87">
        <v>2.6037907682786195E-2</v>
      </c>
      <c r="E50" s="87">
        <v>5.8279567726299386E-2</v>
      </c>
      <c r="F50" s="87">
        <v>4.2031445532051459E-2</v>
      </c>
      <c r="G50" s="87">
        <v>6.9915962898132358E-2</v>
      </c>
      <c r="H50" s="87">
        <v>6.8096232633212739E-2</v>
      </c>
      <c r="I50" s="87">
        <v>8.1523737913326011E-2</v>
      </c>
      <c r="J50" s="87">
        <v>9.2308628870849632E-2</v>
      </c>
      <c r="K50" s="87">
        <v>0.12242902146591934</v>
      </c>
      <c r="L50" s="87">
        <v>0.13392155936552649</v>
      </c>
      <c r="M50" s="87">
        <v>0.11001190331752851</v>
      </c>
      <c r="N50" s="87">
        <v>0.12585026441815697</v>
      </c>
      <c r="O50" s="87">
        <v>0.11351874960723894</v>
      </c>
      <c r="P50" s="87">
        <v>3.4851181238337553E-2</v>
      </c>
      <c r="Q50" s="87">
        <v>0.22223043230586856</v>
      </c>
    </row>
    <row r="51" spans="1:17" x14ac:dyDescent="0.25">
      <c r="A51" s="150" t="s">
        <v>22</v>
      </c>
      <c r="B51" s="87">
        <v>1.9952630690341699E-2</v>
      </c>
      <c r="C51" s="87">
        <v>0</v>
      </c>
      <c r="D51" s="87">
        <v>0</v>
      </c>
      <c r="E51" s="87">
        <v>0</v>
      </c>
      <c r="F51" s="87">
        <v>0</v>
      </c>
      <c r="G51" s="87">
        <v>0</v>
      </c>
      <c r="H51" s="87">
        <v>0</v>
      </c>
      <c r="I51" s="87">
        <v>0</v>
      </c>
      <c r="J51" s="87">
        <v>0</v>
      </c>
      <c r="K51" s="87">
        <v>0</v>
      </c>
      <c r="L51" s="87">
        <v>0</v>
      </c>
      <c r="M51" s="87">
        <v>0</v>
      </c>
      <c r="N51" s="87">
        <v>0</v>
      </c>
      <c r="O51" s="87">
        <v>0</v>
      </c>
      <c r="P51" s="87">
        <v>0</v>
      </c>
      <c r="Q51" s="87">
        <v>0</v>
      </c>
    </row>
    <row r="52" spans="1:17" x14ac:dyDescent="0.25">
      <c r="A52" s="152" t="s">
        <v>328</v>
      </c>
      <c r="B52" s="151">
        <v>0.16246246123590821</v>
      </c>
      <c r="C52" s="151">
        <v>8.4620389686427294E-2</v>
      </c>
      <c r="D52" s="151">
        <v>0.11035544770646202</v>
      </c>
      <c r="E52" s="151">
        <v>0.11028688346773943</v>
      </c>
      <c r="F52" s="151">
        <v>0.10533012517505475</v>
      </c>
      <c r="G52" s="151">
        <v>0.14137835089473746</v>
      </c>
      <c r="H52" s="151">
        <v>0.10618871002574606</v>
      </c>
      <c r="I52" s="151">
        <v>0.10365297818311318</v>
      </c>
      <c r="J52" s="151">
        <v>9.9816635908962101E-2</v>
      </c>
      <c r="K52" s="151">
        <v>9.1097979453519343E-2</v>
      </c>
      <c r="L52" s="151">
        <v>0.10079396876580837</v>
      </c>
      <c r="M52" s="151">
        <v>0.10905706368976767</v>
      </c>
      <c r="N52" s="151">
        <v>0.10732674872652628</v>
      </c>
      <c r="O52" s="151">
        <v>9.282660365983518E-2</v>
      </c>
      <c r="P52" s="151">
        <v>0.11498079277762641</v>
      </c>
      <c r="Q52" s="151">
        <v>0.10979525834107637</v>
      </c>
    </row>
    <row r="53" spans="1:17" x14ac:dyDescent="0.25">
      <c r="A53" s="156" t="s">
        <v>321</v>
      </c>
      <c r="B53" s="204">
        <v>3.0344008010879095</v>
      </c>
      <c r="C53" s="204">
        <v>1.5839049568448478</v>
      </c>
      <c r="D53" s="204">
        <v>2.0666209519868732</v>
      </c>
      <c r="E53" s="204">
        <v>2.0653470607077606</v>
      </c>
      <c r="F53" s="204">
        <v>1.9743454019960427</v>
      </c>
      <c r="G53" s="204">
        <v>2.6505694229021839</v>
      </c>
      <c r="H53" s="204">
        <v>1.9902759348288206</v>
      </c>
      <c r="I53" s="204">
        <v>1.9430767598348289</v>
      </c>
      <c r="J53" s="204">
        <v>1.8719624557352523</v>
      </c>
      <c r="K53" s="204">
        <v>1.7044688806555834</v>
      </c>
      <c r="L53" s="204">
        <v>1.8908615032543721</v>
      </c>
      <c r="M53" s="204">
        <v>2.0445832053473927</v>
      </c>
      <c r="N53" s="204">
        <v>2.0128553374012226</v>
      </c>
      <c r="O53" s="204">
        <v>1.7400276749775436</v>
      </c>
      <c r="P53" s="204">
        <v>2.1583448759035062</v>
      </c>
      <c r="Q53" s="204">
        <v>2.0571863493840756</v>
      </c>
    </row>
    <row r="54" spans="1:17" x14ac:dyDescent="0.25">
      <c r="A54" s="152" t="s">
        <v>327</v>
      </c>
      <c r="B54" s="151">
        <v>0.43370642826203876</v>
      </c>
      <c r="C54" s="151">
        <v>0.2259008431230792</v>
      </c>
      <c r="D54" s="151">
        <v>0.2946026220452776</v>
      </c>
      <c r="E54" s="151">
        <v>0.29441958437087168</v>
      </c>
      <c r="F54" s="151">
        <v>0.28118712489362135</v>
      </c>
      <c r="G54" s="151">
        <v>0.37742072312383051</v>
      </c>
      <c r="H54" s="151">
        <v>0.28347918526326271</v>
      </c>
      <c r="I54" s="151">
        <v>0.27670984795215503</v>
      </c>
      <c r="J54" s="151">
        <v>0.26646842791791886</v>
      </c>
      <c r="K54" s="151">
        <v>0.24319328286737674</v>
      </c>
      <c r="L54" s="151">
        <v>0.26907749551015753</v>
      </c>
      <c r="M54" s="151">
        <v>0.29113648291314093</v>
      </c>
      <c r="N54" s="151">
        <v>0.28651726985452503</v>
      </c>
      <c r="O54" s="151">
        <v>0.24780798231625376</v>
      </c>
      <c r="P54" s="151">
        <v>0.30695034763698342</v>
      </c>
      <c r="Q54" s="151">
        <v>0.29310715209509014</v>
      </c>
    </row>
    <row r="55" spans="1:17" x14ac:dyDescent="0.25">
      <c r="A55" s="152" t="s">
        <v>326</v>
      </c>
      <c r="B55" s="151">
        <v>0.14219850519191474</v>
      </c>
      <c r="C55" s="151">
        <v>7.7469048704085927E-2</v>
      </c>
      <c r="D55" s="151">
        <v>0.10204232383350778</v>
      </c>
      <c r="E55" s="151">
        <v>0.10198903236029105</v>
      </c>
      <c r="F55" s="151">
        <v>9.9228974848293766E-2</v>
      </c>
      <c r="G55" s="151">
        <v>0.1337123721278396</v>
      </c>
      <c r="H55" s="151">
        <v>9.9874739387520811E-2</v>
      </c>
      <c r="I55" s="151">
        <v>9.7817373776744057E-2</v>
      </c>
      <c r="J55" s="151">
        <v>9.4998710705473471E-2</v>
      </c>
      <c r="K55" s="151">
        <v>8.2717102905705789E-2</v>
      </c>
      <c r="L55" s="151">
        <v>9.649900462377925E-2</v>
      </c>
      <c r="M55" s="151">
        <v>0.10311877357804798</v>
      </c>
      <c r="N55" s="151">
        <v>0.10219445785704738</v>
      </c>
      <c r="O55" s="151">
        <v>8.7502444331440429E-2</v>
      </c>
      <c r="P55" s="151">
        <v>0.11142455766145186</v>
      </c>
      <c r="Q55" s="151">
        <v>0.10258036941281747</v>
      </c>
    </row>
    <row r="56" spans="1:17" x14ac:dyDescent="0.25">
      <c r="A56" s="150" t="s">
        <v>33</v>
      </c>
      <c r="B56" s="87">
        <v>4.7979312649513127E-4</v>
      </c>
      <c r="C56" s="87">
        <v>8.052869766929679E-5</v>
      </c>
      <c r="D56" s="87">
        <v>0</v>
      </c>
      <c r="E56" s="87">
        <v>0</v>
      </c>
      <c r="F56" s="87">
        <v>0</v>
      </c>
      <c r="G56" s="87">
        <v>3.8097920434230332E-4</v>
      </c>
      <c r="H56" s="87">
        <v>0</v>
      </c>
      <c r="I56" s="87">
        <v>0</v>
      </c>
      <c r="J56" s="87">
        <v>0</v>
      </c>
      <c r="K56" s="87">
        <v>0</v>
      </c>
      <c r="L56" s="87">
        <v>0</v>
      </c>
      <c r="M56" s="87">
        <v>0</v>
      </c>
      <c r="N56" s="87">
        <v>0</v>
      </c>
      <c r="O56" s="87">
        <v>0</v>
      </c>
      <c r="P56" s="87">
        <v>0</v>
      </c>
      <c r="Q56" s="87">
        <v>0</v>
      </c>
    </row>
    <row r="57" spans="1:17" x14ac:dyDescent="0.25">
      <c r="A57" s="150" t="s">
        <v>31</v>
      </c>
      <c r="B57" s="87">
        <v>0</v>
      </c>
      <c r="C57" s="87">
        <v>0</v>
      </c>
      <c r="D57" s="87">
        <v>0</v>
      </c>
      <c r="E57" s="87">
        <v>0</v>
      </c>
      <c r="F57" s="87">
        <v>0</v>
      </c>
      <c r="G57" s="87">
        <v>0</v>
      </c>
      <c r="H57" s="87">
        <v>0</v>
      </c>
      <c r="I57" s="87">
        <v>0</v>
      </c>
      <c r="J57" s="87">
        <v>0</v>
      </c>
      <c r="K57" s="87">
        <v>0</v>
      </c>
      <c r="L57" s="87">
        <v>0</v>
      </c>
      <c r="M57" s="87">
        <v>0</v>
      </c>
      <c r="N57" s="87">
        <v>0</v>
      </c>
      <c r="O57" s="87">
        <v>0</v>
      </c>
      <c r="P57" s="87">
        <v>0</v>
      </c>
      <c r="Q57" s="87">
        <v>0</v>
      </c>
    </row>
    <row r="58" spans="1:17" x14ac:dyDescent="0.25">
      <c r="A58" s="150" t="s">
        <v>30</v>
      </c>
      <c r="B58" s="87">
        <v>0</v>
      </c>
      <c r="C58" s="87">
        <v>0</v>
      </c>
      <c r="D58" s="87">
        <v>0</v>
      </c>
      <c r="E58" s="87">
        <v>0</v>
      </c>
      <c r="F58" s="87">
        <v>0</v>
      </c>
      <c r="G58" s="87">
        <v>0</v>
      </c>
      <c r="H58" s="87">
        <v>0</v>
      </c>
      <c r="I58" s="87">
        <v>0</v>
      </c>
      <c r="J58" s="87">
        <v>0</v>
      </c>
      <c r="K58" s="87">
        <v>0</v>
      </c>
      <c r="L58" s="87">
        <v>0</v>
      </c>
      <c r="M58" s="87">
        <v>0</v>
      </c>
      <c r="N58" s="87">
        <v>0</v>
      </c>
      <c r="O58" s="87">
        <v>0</v>
      </c>
      <c r="P58" s="87">
        <v>0</v>
      </c>
      <c r="Q58" s="87">
        <v>0</v>
      </c>
    </row>
    <row r="59" spans="1:17" x14ac:dyDescent="0.25">
      <c r="A59" s="150" t="s">
        <v>125</v>
      </c>
      <c r="B59" s="87">
        <v>2.3445221206843878E-5</v>
      </c>
      <c r="C59" s="87">
        <v>1.2485789800893753E-6</v>
      </c>
      <c r="D59" s="87">
        <v>4.2999478354645683E-4</v>
      </c>
      <c r="E59" s="87">
        <v>4.1274130200256309E-4</v>
      </c>
      <c r="F59" s="87">
        <v>5.8840048013147623E-4</v>
      </c>
      <c r="G59" s="87">
        <v>1.0037830635850754E-3</v>
      </c>
      <c r="H59" s="87">
        <v>6.024247362667321E-4</v>
      </c>
      <c r="I59" s="87">
        <v>2.7152149328555707E-3</v>
      </c>
      <c r="J59" s="87">
        <v>9.3303239117431384E-4</v>
      </c>
      <c r="K59" s="87">
        <v>0</v>
      </c>
      <c r="L59" s="87">
        <v>0</v>
      </c>
      <c r="M59" s="87">
        <v>0</v>
      </c>
      <c r="N59" s="87">
        <v>1.3409854983191581E-3</v>
      </c>
      <c r="O59" s="87">
        <v>0</v>
      </c>
      <c r="P59" s="87">
        <v>0</v>
      </c>
      <c r="Q59" s="87">
        <v>0</v>
      </c>
    </row>
    <row r="60" spans="1:17" x14ac:dyDescent="0.25">
      <c r="A60" s="150" t="s">
        <v>29</v>
      </c>
      <c r="B60" s="87">
        <v>0</v>
      </c>
      <c r="C60" s="87">
        <v>0</v>
      </c>
      <c r="D60" s="87">
        <v>0</v>
      </c>
      <c r="E60" s="87">
        <v>4.6490162263543126E-3</v>
      </c>
      <c r="F60" s="87">
        <v>0</v>
      </c>
      <c r="G60" s="87">
        <v>1.3107791931188599E-3</v>
      </c>
      <c r="H60" s="87">
        <v>1.3886863234703682E-3</v>
      </c>
      <c r="I60" s="87">
        <v>0</v>
      </c>
      <c r="J60" s="87">
        <v>0</v>
      </c>
      <c r="K60" s="87">
        <v>2.2264965475510424E-2</v>
      </c>
      <c r="L60" s="87">
        <v>0</v>
      </c>
      <c r="M60" s="87">
        <v>0</v>
      </c>
      <c r="N60" s="87">
        <v>0</v>
      </c>
      <c r="O60" s="87">
        <v>0</v>
      </c>
      <c r="P60" s="87">
        <v>0</v>
      </c>
      <c r="Q60" s="87">
        <v>0</v>
      </c>
    </row>
    <row r="61" spans="1:17" x14ac:dyDescent="0.25">
      <c r="A61" s="150" t="s">
        <v>28</v>
      </c>
      <c r="B61" s="87">
        <v>0</v>
      </c>
      <c r="C61" s="87">
        <v>2.5081114955132051E-2</v>
      </c>
      <c r="D61" s="87">
        <v>3.5302377336208966E-2</v>
      </c>
      <c r="E61" s="87">
        <v>2.2938433433185239E-2</v>
      </c>
      <c r="F61" s="87">
        <v>1.4813769145606722E-2</v>
      </c>
      <c r="G61" s="87">
        <v>1.4653632651183855E-2</v>
      </c>
      <c r="H61" s="87">
        <v>9.4445855182124904E-3</v>
      </c>
      <c r="I61" s="87">
        <v>7.1403510122511147E-3</v>
      </c>
      <c r="J61" s="87">
        <v>4.4594290988619976E-3</v>
      </c>
      <c r="K61" s="87">
        <v>4.0107677532104724E-3</v>
      </c>
      <c r="L61" s="87">
        <v>0</v>
      </c>
      <c r="M61" s="87">
        <v>1.6618764001158859E-2</v>
      </c>
      <c r="N61" s="87">
        <v>7.9863261633395331E-3</v>
      </c>
      <c r="O61" s="87">
        <v>1.2180886818700687E-2</v>
      </c>
      <c r="P61" s="87">
        <v>1.612609614279677E-2</v>
      </c>
      <c r="Q61" s="87">
        <v>3.1112614521543445E-3</v>
      </c>
    </row>
    <row r="62" spans="1:17" x14ac:dyDescent="0.25">
      <c r="A62" s="150" t="s">
        <v>26</v>
      </c>
      <c r="B62" s="87">
        <v>3.218523776788118E-4</v>
      </c>
      <c r="C62" s="87">
        <v>9.5072566917884006E-6</v>
      </c>
      <c r="D62" s="87">
        <v>7.4338760016420952E-3</v>
      </c>
      <c r="E62" s="87">
        <v>6.8641600586802232E-3</v>
      </c>
      <c r="F62" s="87">
        <v>1.0131129632611095E-2</v>
      </c>
      <c r="G62" s="87">
        <v>2.7187058788233864E-2</v>
      </c>
      <c r="H62" s="87">
        <v>1.0231160920099047E-2</v>
      </c>
      <c r="I62" s="87">
        <v>1.8727735526905476E-2</v>
      </c>
      <c r="J62" s="87">
        <v>4.0692648405635322E-2</v>
      </c>
      <c r="K62" s="87">
        <v>3.1466690518222332E-2</v>
      </c>
      <c r="L62" s="87">
        <v>6.8701897102755718E-2</v>
      </c>
      <c r="M62" s="87">
        <v>6.7881238420062315E-2</v>
      </c>
      <c r="N62" s="87">
        <v>7.2595016158476924E-2</v>
      </c>
      <c r="O62" s="87">
        <v>5.7035804484686814E-2</v>
      </c>
      <c r="P62" s="87">
        <v>8.9684586321253229E-2</v>
      </c>
      <c r="Q62" s="87">
        <v>6.3671930714417166E-2</v>
      </c>
    </row>
    <row r="63" spans="1:17" x14ac:dyDescent="0.25">
      <c r="A63" s="150" t="s">
        <v>25</v>
      </c>
      <c r="B63" s="87">
        <v>3.7326099552918927E-2</v>
      </c>
      <c r="C63" s="87">
        <v>4.363228856714025E-2</v>
      </c>
      <c r="D63" s="87">
        <v>5.4681854485202838E-2</v>
      </c>
      <c r="E63" s="87">
        <v>5.7736930103273569E-2</v>
      </c>
      <c r="F63" s="87">
        <v>6.6925193752623915E-2</v>
      </c>
      <c r="G63" s="87">
        <v>7.7913981789092576E-2</v>
      </c>
      <c r="H63" s="87">
        <v>6.7238849052341967E-2</v>
      </c>
      <c r="I63" s="87">
        <v>5.6102118838326429E-2</v>
      </c>
      <c r="J63" s="87">
        <v>3.4044402587212218E-2</v>
      </c>
      <c r="K63" s="87">
        <v>5.2536475429489195E-3</v>
      </c>
      <c r="L63" s="87">
        <v>6.224842426821104E-3</v>
      </c>
      <c r="M63" s="87">
        <v>8.9790565072822386E-4</v>
      </c>
      <c r="N63" s="87">
        <v>0</v>
      </c>
      <c r="O63" s="87">
        <v>0</v>
      </c>
      <c r="P63" s="87">
        <v>0</v>
      </c>
      <c r="Q63" s="87">
        <v>0</v>
      </c>
    </row>
    <row r="64" spans="1:17" x14ac:dyDescent="0.25">
      <c r="A64" s="150" t="s">
        <v>86</v>
      </c>
      <c r="B64" s="87">
        <v>0.10083331829785006</v>
      </c>
      <c r="C64" s="87">
        <v>8.6643606484724488E-3</v>
      </c>
      <c r="D64" s="87">
        <v>4.1942212269074223E-3</v>
      </c>
      <c r="E64" s="87">
        <v>9.3877512367951318E-3</v>
      </c>
      <c r="F64" s="87">
        <v>6.7704818373205567E-3</v>
      </c>
      <c r="G64" s="87">
        <v>1.1262157438283071E-2</v>
      </c>
      <c r="H64" s="87">
        <v>1.0969032837130209E-2</v>
      </c>
      <c r="I64" s="87">
        <v>1.3131953466405452E-2</v>
      </c>
      <c r="J64" s="87">
        <v>1.4869198222589607E-2</v>
      </c>
      <c r="K64" s="87">
        <v>1.9721031615813636E-2</v>
      </c>
      <c r="L64" s="87">
        <v>2.1572265094202424E-2</v>
      </c>
      <c r="M64" s="87">
        <v>1.7720865506098579E-2</v>
      </c>
      <c r="N64" s="87">
        <v>2.0272130036911768E-2</v>
      </c>
      <c r="O64" s="87">
        <v>1.8285753028052923E-2</v>
      </c>
      <c r="P64" s="87">
        <v>5.6138751974018691E-3</v>
      </c>
      <c r="Q64" s="87">
        <v>3.5797177246245954E-2</v>
      </c>
    </row>
    <row r="65" spans="1:17" x14ac:dyDescent="0.25">
      <c r="A65" s="150" t="s">
        <v>22</v>
      </c>
      <c r="B65" s="87">
        <v>3.2139966157649739E-3</v>
      </c>
      <c r="C65" s="87">
        <v>0</v>
      </c>
      <c r="D65" s="87">
        <v>0</v>
      </c>
      <c r="E65" s="87">
        <v>0</v>
      </c>
      <c r="F65" s="87">
        <v>0</v>
      </c>
      <c r="G65" s="87">
        <v>0</v>
      </c>
      <c r="H65" s="87">
        <v>0</v>
      </c>
      <c r="I65" s="87">
        <v>0</v>
      </c>
      <c r="J65" s="87">
        <v>0</v>
      </c>
      <c r="K65" s="87">
        <v>0</v>
      </c>
      <c r="L65" s="87">
        <v>0</v>
      </c>
      <c r="M65" s="87">
        <v>0</v>
      </c>
      <c r="N65" s="87">
        <v>0</v>
      </c>
      <c r="O65" s="87">
        <v>0</v>
      </c>
      <c r="P65" s="87">
        <v>0</v>
      </c>
      <c r="Q65" s="87">
        <v>0</v>
      </c>
    </row>
    <row r="66" spans="1:17" x14ac:dyDescent="0.25">
      <c r="A66" s="152" t="s">
        <v>325</v>
      </c>
      <c r="B66" s="151">
        <v>2.4584958676339559</v>
      </c>
      <c r="C66" s="151">
        <v>1.2805350650176828</v>
      </c>
      <c r="D66" s="151">
        <v>1.6699760061080877</v>
      </c>
      <c r="E66" s="151">
        <v>1.6689384439765977</v>
      </c>
      <c r="F66" s="151">
        <v>1.5939293022541277</v>
      </c>
      <c r="G66" s="151">
        <v>2.1394363276505137</v>
      </c>
      <c r="H66" s="151">
        <v>1.606922010178037</v>
      </c>
      <c r="I66" s="151">
        <v>1.5685495381059298</v>
      </c>
      <c r="J66" s="151">
        <v>1.51049531711186</v>
      </c>
      <c r="K66" s="151">
        <v>1.3785584948825009</v>
      </c>
      <c r="L66" s="151">
        <v>1.5252850031204352</v>
      </c>
      <c r="M66" s="151">
        <v>1.6503279488562039</v>
      </c>
      <c r="N66" s="151">
        <v>1.62414360968965</v>
      </c>
      <c r="O66" s="151">
        <v>1.4047172483298496</v>
      </c>
      <c r="P66" s="151">
        <v>1.7399699706050711</v>
      </c>
      <c r="Q66" s="151">
        <v>1.661498827876168</v>
      </c>
    </row>
    <row r="67" spans="1:17" x14ac:dyDescent="0.25">
      <c r="A67" s="156" t="s">
        <v>333</v>
      </c>
      <c r="B67" s="204">
        <v>2.1497666202551842</v>
      </c>
      <c r="C67" s="204">
        <v>1.6023191821717437</v>
      </c>
      <c r="D67" s="204">
        <v>1.8795668697055641</v>
      </c>
      <c r="E67" s="204">
        <v>1.6199068376878214</v>
      </c>
      <c r="F67" s="204">
        <v>1.7664096229042303</v>
      </c>
      <c r="G67" s="204">
        <v>1.7553539434009828</v>
      </c>
      <c r="H67" s="204">
        <v>1.759852348448316</v>
      </c>
      <c r="I67" s="204">
        <v>1.8006695776044932</v>
      </c>
      <c r="J67" s="204">
        <v>1.9632301301444832</v>
      </c>
      <c r="K67" s="204">
        <v>1.7013775664777502</v>
      </c>
      <c r="L67" s="204">
        <v>1.6866289655160995</v>
      </c>
      <c r="M67" s="204">
        <v>1.8639821425580836</v>
      </c>
      <c r="N67" s="204">
        <v>1.6443738546769673</v>
      </c>
      <c r="O67" s="204">
        <v>0.98796488014433592</v>
      </c>
      <c r="P67" s="204">
        <v>1.2805672572893934</v>
      </c>
      <c r="Q67" s="204">
        <v>1.1386821505289959</v>
      </c>
    </row>
    <row r="68" spans="1:17" x14ac:dyDescent="0.25">
      <c r="A68" s="72" t="s">
        <v>319</v>
      </c>
      <c r="B68" s="306">
        <v>6.6007605016579465</v>
      </c>
      <c r="C68" s="306">
        <v>6.5337600727433189</v>
      </c>
      <c r="D68" s="306">
        <v>8.0529796602990142</v>
      </c>
      <c r="E68" s="306">
        <v>8.9920106838327243</v>
      </c>
      <c r="F68" s="306">
        <v>9.6000147909421116</v>
      </c>
      <c r="G68" s="306">
        <v>14.127840098988433</v>
      </c>
      <c r="H68" s="306">
        <v>11.289884717077459</v>
      </c>
      <c r="I68" s="306">
        <v>12.568971514847876</v>
      </c>
      <c r="J68" s="306">
        <v>17.275720798759814</v>
      </c>
      <c r="K68" s="306">
        <v>18.404090471178161</v>
      </c>
      <c r="L68" s="306">
        <v>19.303100252821775</v>
      </c>
      <c r="M68" s="306">
        <v>20.637043433423091</v>
      </c>
      <c r="N68" s="306">
        <v>17.934897459423947</v>
      </c>
      <c r="O68" s="306">
        <v>15.353233612702812</v>
      </c>
      <c r="P68" s="306">
        <v>20.025606839943702</v>
      </c>
      <c r="Q68" s="306">
        <v>20.574496400693299</v>
      </c>
    </row>
    <row r="70" spans="1:17" ht="12.75" x14ac:dyDescent="0.25">
      <c r="A70" s="98" t="s">
        <v>90</v>
      </c>
      <c r="B70" s="197"/>
      <c r="C70" s="197"/>
      <c r="D70" s="197"/>
      <c r="E70" s="197"/>
      <c r="F70" s="197"/>
      <c r="G70" s="197"/>
      <c r="H70" s="197"/>
      <c r="I70" s="197"/>
      <c r="J70" s="197"/>
      <c r="K70" s="197"/>
      <c r="L70" s="197"/>
      <c r="M70" s="197"/>
      <c r="N70" s="197"/>
      <c r="O70" s="197"/>
      <c r="P70" s="197"/>
      <c r="Q70" s="197"/>
    </row>
    <row r="72" spans="1:17" x14ac:dyDescent="0.25">
      <c r="A72" s="78" t="s">
        <v>3</v>
      </c>
      <c r="B72" s="77">
        <f t="shared" ref="B72:Q72" si="0">SUM(B$73:B$77,B$78,B$80:B$81,B$83:B$85,B$87:B$89,B$90:B$91)</f>
        <v>1</v>
      </c>
      <c r="C72" s="77">
        <f t="shared" si="0"/>
        <v>1</v>
      </c>
      <c r="D72" s="77">
        <f t="shared" si="0"/>
        <v>1</v>
      </c>
      <c r="E72" s="77">
        <f t="shared" si="0"/>
        <v>1</v>
      </c>
      <c r="F72" s="77">
        <f t="shared" si="0"/>
        <v>1.0000000000000002</v>
      </c>
      <c r="G72" s="77">
        <f t="shared" si="0"/>
        <v>0.99999999999999989</v>
      </c>
      <c r="H72" s="77">
        <f t="shared" si="0"/>
        <v>1.0000000000000002</v>
      </c>
      <c r="I72" s="77">
        <f t="shared" si="0"/>
        <v>1</v>
      </c>
      <c r="J72" s="77">
        <f t="shared" si="0"/>
        <v>1.0000000000000002</v>
      </c>
      <c r="K72" s="77">
        <f t="shared" si="0"/>
        <v>1</v>
      </c>
      <c r="L72" s="77">
        <f t="shared" si="0"/>
        <v>0.99999999999999978</v>
      </c>
      <c r="M72" s="77">
        <f t="shared" si="0"/>
        <v>1</v>
      </c>
      <c r="N72" s="77">
        <f t="shared" si="0"/>
        <v>1</v>
      </c>
      <c r="O72" s="77">
        <f t="shared" si="0"/>
        <v>1</v>
      </c>
      <c r="P72" s="77">
        <f t="shared" si="0"/>
        <v>1</v>
      </c>
      <c r="Q72" s="77">
        <f t="shared" si="0"/>
        <v>1</v>
      </c>
    </row>
    <row r="73" spans="1:17" x14ac:dyDescent="0.25">
      <c r="A73" s="132" t="s">
        <v>83</v>
      </c>
      <c r="B73" s="203">
        <f t="shared" ref="B73:Q73" si="1">IF(B$6=0,0,B$6/B$5)</f>
        <v>1.2579982249007443E-2</v>
      </c>
      <c r="C73" s="203">
        <f t="shared" si="1"/>
        <v>2.3858962095671066E-2</v>
      </c>
      <c r="D73" s="203">
        <f t="shared" si="1"/>
        <v>2.119272011676436E-2</v>
      </c>
      <c r="E73" s="203">
        <f t="shared" si="1"/>
        <v>2.0544186349278709E-2</v>
      </c>
      <c r="F73" s="203">
        <f t="shared" si="1"/>
        <v>2.0064180089228233E-2</v>
      </c>
      <c r="G73" s="203">
        <f t="shared" si="1"/>
        <v>1.8889732225108674E-2</v>
      </c>
      <c r="H73" s="203">
        <f t="shared" si="1"/>
        <v>2.0599285821475341E-2</v>
      </c>
      <c r="I73" s="203">
        <f t="shared" si="1"/>
        <v>2.078830466169598E-2</v>
      </c>
      <c r="J73" s="203">
        <f t="shared" si="1"/>
        <v>1.9703608663479397E-2</v>
      </c>
      <c r="K73" s="203">
        <f t="shared" si="1"/>
        <v>1.7704935858813168E-2</v>
      </c>
      <c r="L73" s="203">
        <f t="shared" si="1"/>
        <v>1.7557092865935649E-2</v>
      </c>
      <c r="M73" s="203">
        <f t="shared" si="1"/>
        <v>1.7757802781168494E-2</v>
      </c>
      <c r="N73" s="203">
        <f t="shared" si="1"/>
        <v>1.6631520930424155E-2</v>
      </c>
      <c r="O73" s="203">
        <f t="shared" si="1"/>
        <v>1.6204288993043135E-2</v>
      </c>
      <c r="P73" s="203">
        <f t="shared" si="1"/>
        <v>1.5299774316000924E-2</v>
      </c>
      <c r="Q73" s="203">
        <f t="shared" si="1"/>
        <v>1.5670536723713612E-2</v>
      </c>
    </row>
    <row r="74" spans="1:17" x14ac:dyDescent="0.25">
      <c r="A74" s="76" t="s">
        <v>82</v>
      </c>
      <c r="B74" s="202">
        <f t="shared" ref="B74:Q74" si="2">IF(B$7=0,0,B$7/B$5)</f>
        <v>2.9081801836180533E-3</v>
      </c>
      <c r="C74" s="202">
        <f t="shared" si="2"/>
        <v>2.8958190648904129E-3</v>
      </c>
      <c r="D74" s="202">
        <f t="shared" si="2"/>
        <v>2.8306899682000309E-3</v>
      </c>
      <c r="E74" s="202">
        <f t="shared" si="2"/>
        <v>2.7619177949116691E-3</v>
      </c>
      <c r="F74" s="202">
        <f t="shared" si="2"/>
        <v>2.6935201392036725E-3</v>
      </c>
      <c r="G74" s="202">
        <f t="shared" si="2"/>
        <v>2.6457085462226241E-3</v>
      </c>
      <c r="H74" s="202">
        <f t="shared" si="2"/>
        <v>2.7630131951068846E-3</v>
      </c>
      <c r="I74" s="202">
        <f t="shared" si="2"/>
        <v>2.7789064857244566E-3</v>
      </c>
      <c r="J74" s="202">
        <f t="shared" si="2"/>
        <v>2.7163692245013439E-3</v>
      </c>
      <c r="K74" s="202">
        <f t="shared" si="2"/>
        <v>2.7759881652407339E-3</v>
      </c>
      <c r="L74" s="202">
        <f t="shared" si="2"/>
        <v>2.7495079584724754E-3</v>
      </c>
      <c r="M74" s="202">
        <f t="shared" si="2"/>
        <v>2.7846304885608439E-3</v>
      </c>
      <c r="N74" s="202">
        <f t="shared" si="2"/>
        <v>2.606866337049831E-3</v>
      </c>
      <c r="O74" s="202">
        <f t="shared" si="2"/>
        <v>2.5962361263456172E-3</v>
      </c>
      <c r="P74" s="202">
        <f t="shared" si="2"/>
        <v>2.4820434929349764E-3</v>
      </c>
      <c r="Q74" s="202">
        <f t="shared" si="2"/>
        <v>2.5070192886863674E-3</v>
      </c>
    </row>
    <row r="75" spans="1:17" x14ac:dyDescent="0.25">
      <c r="A75" s="76" t="s">
        <v>81</v>
      </c>
      <c r="B75" s="202">
        <f t="shared" ref="B75:Q75" si="3">IF(B$8=0,0,B$8/B$5)</f>
        <v>1.6497237816329627E-2</v>
      </c>
      <c r="C75" s="202">
        <f t="shared" si="3"/>
        <v>3.6488305497590114E-2</v>
      </c>
      <c r="D75" s="202">
        <f t="shared" si="3"/>
        <v>3.3798748554052287E-2</v>
      </c>
      <c r="E75" s="202">
        <f t="shared" si="3"/>
        <v>3.3054912973893971E-2</v>
      </c>
      <c r="F75" s="202">
        <f t="shared" si="3"/>
        <v>3.2412845223365017E-2</v>
      </c>
      <c r="G75" s="202">
        <f t="shared" si="3"/>
        <v>3.115677045791453E-2</v>
      </c>
      <c r="H75" s="202">
        <f t="shared" si="3"/>
        <v>3.3026961472763336E-2</v>
      </c>
      <c r="I75" s="202">
        <f t="shared" si="3"/>
        <v>3.3181745246317715E-2</v>
      </c>
      <c r="J75" s="202">
        <f t="shared" si="3"/>
        <v>3.1766192261982143E-2</v>
      </c>
      <c r="K75" s="202">
        <f t="shared" si="3"/>
        <v>2.9777519613864021E-2</v>
      </c>
      <c r="L75" s="202">
        <f t="shared" si="3"/>
        <v>2.9625736793357886E-2</v>
      </c>
      <c r="M75" s="202">
        <f t="shared" si="3"/>
        <v>2.9879101404343002E-2</v>
      </c>
      <c r="N75" s="202">
        <f t="shared" si="3"/>
        <v>2.862492262222097E-2</v>
      </c>
      <c r="O75" s="202">
        <f t="shared" si="3"/>
        <v>2.820071553827155E-2</v>
      </c>
      <c r="P75" s="202">
        <f t="shared" si="3"/>
        <v>2.7040098975911503E-2</v>
      </c>
      <c r="Q75" s="202">
        <f t="shared" si="3"/>
        <v>2.7447343085456481E-2</v>
      </c>
    </row>
    <row r="76" spans="1:17" x14ac:dyDescent="0.25">
      <c r="A76" s="76" t="s">
        <v>80</v>
      </c>
      <c r="B76" s="202">
        <f t="shared" ref="B76:Q76" si="4">IF(B$9=0,0,B$9/B$5)</f>
        <v>1.9219045318982143E-2</v>
      </c>
      <c r="C76" s="202">
        <f t="shared" si="4"/>
        <v>2.6758671533042334E-2</v>
      </c>
      <c r="D76" s="202">
        <f t="shared" si="4"/>
        <v>2.1521446656013826E-2</v>
      </c>
      <c r="E76" s="202">
        <f t="shared" si="4"/>
        <v>2.0073131852441205E-2</v>
      </c>
      <c r="F76" s="202">
        <f t="shared" si="4"/>
        <v>1.9145345695139631E-2</v>
      </c>
      <c r="G76" s="202">
        <f t="shared" si="4"/>
        <v>1.6902479914579157E-2</v>
      </c>
      <c r="H76" s="202">
        <f t="shared" si="4"/>
        <v>2.0451528890019451E-2</v>
      </c>
      <c r="I76" s="202">
        <f t="shared" si="4"/>
        <v>2.1039252448378568E-2</v>
      </c>
      <c r="J76" s="202">
        <f t="shared" si="4"/>
        <v>1.9638744283433252E-2</v>
      </c>
      <c r="K76" s="202">
        <f t="shared" si="4"/>
        <v>1.6579317925651146E-2</v>
      </c>
      <c r="L76" s="202">
        <f t="shared" si="4"/>
        <v>1.6095914806315458E-2</v>
      </c>
      <c r="M76" s="202">
        <f t="shared" si="4"/>
        <v>1.6590637554873472E-2</v>
      </c>
      <c r="N76" s="202">
        <f t="shared" si="4"/>
        <v>1.3438485698719051E-2</v>
      </c>
      <c r="O76" s="202">
        <f t="shared" si="4"/>
        <v>1.2575529757277036E-2</v>
      </c>
      <c r="P76" s="202">
        <f t="shared" si="4"/>
        <v>1.0796087540752904E-2</v>
      </c>
      <c r="Q76" s="202">
        <f t="shared" si="4"/>
        <v>1.1556337238849808E-2</v>
      </c>
    </row>
    <row r="77" spans="1:17" x14ac:dyDescent="0.25">
      <c r="A77" s="129" t="s">
        <v>79</v>
      </c>
      <c r="B77" s="201">
        <f t="shared" ref="B77:Q77" si="5">IF(B$10=0,0,B$10/B$5)</f>
        <v>3.4952799481336519E-2</v>
      </c>
      <c r="C77" s="201">
        <f t="shared" si="5"/>
        <v>3.6501580064813445E-2</v>
      </c>
      <c r="D77" s="201">
        <f t="shared" si="5"/>
        <v>3.5014428090817389E-2</v>
      </c>
      <c r="E77" s="201">
        <f t="shared" si="5"/>
        <v>3.3165477618177036E-2</v>
      </c>
      <c r="F77" s="201">
        <f t="shared" si="5"/>
        <v>3.1609600012952523E-2</v>
      </c>
      <c r="G77" s="201">
        <f t="shared" si="5"/>
        <v>3.0608773664722227E-2</v>
      </c>
      <c r="H77" s="201">
        <f t="shared" si="5"/>
        <v>3.3597646608802795E-2</v>
      </c>
      <c r="I77" s="201">
        <f t="shared" si="5"/>
        <v>3.4290144476167767E-2</v>
      </c>
      <c r="J77" s="201">
        <f t="shared" si="5"/>
        <v>3.4112738765658041E-2</v>
      </c>
      <c r="K77" s="201">
        <f t="shared" si="5"/>
        <v>3.7491990634431663E-2</v>
      </c>
      <c r="L77" s="201">
        <f t="shared" si="5"/>
        <v>3.6611136610052032E-2</v>
      </c>
      <c r="M77" s="201">
        <f t="shared" si="5"/>
        <v>3.755774496123427E-2</v>
      </c>
      <c r="N77" s="201">
        <f t="shared" si="5"/>
        <v>3.1374151259195682E-2</v>
      </c>
      <c r="O77" s="201">
        <f t="shared" si="5"/>
        <v>3.1900772678725299E-2</v>
      </c>
      <c r="P77" s="201">
        <f t="shared" si="5"/>
        <v>2.9297841340495279E-2</v>
      </c>
      <c r="Q77" s="201">
        <f t="shared" si="5"/>
        <v>2.9902638515903343E-2</v>
      </c>
    </row>
    <row r="78" spans="1:17" x14ac:dyDescent="0.25">
      <c r="A78" s="127" t="s">
        <v>324</v>
      </c>
      <c r="B78" s="200">
        <f t="shared" ref="B78:Q78" si="6">IF(B$15=0,0,B$15/B$5)</f>
        <v>0.46950228010728973</v>
      </c>
      <c r="C78" s="200">
        <f t="shared" si="6"/>
        <v>0.33011590651282513</v>
      </c>
      <c r="D78" s="200">
        <f t="shared" si="6"/>
        <v>0.37046534599722836</v>
      </c>
      <c r="E78" s="200">
        <f t="shared" si="6"/>
        <v>0.35677872922605591</v>
      </c>
      <c r="F78" s="200">
        <f t="shared" si="6"/>
        <v>0.3296455555709969</v>
      </c>
      <c r="G78" s="200">
        <f t="shared" si="6"/>
        <v>0.32668155187067083</v>
      </c>
      <c r="H78" s="200">
        <f t="shared" si="6"/>
        <v>0.2894561767892857</v>
      </c>
      <c r="I78" s="200">
        <f t="shared" si="6"/>
        <v>0.2608894152530612</v>
      </c>
      <c r="J78" s="200">
        <f t="shared" si="6"/>
        <v>0.18814311586377433</v>
      </c>
      <c r="K78" s="200">
        <f t="shared" si="6"/>
        <v>0.17563099265726584</v>
      </c>
      <c r="L78" s="200">
        <f t="shared" si="6"/>
        <v>0.1769620276164873</v>
      </c>
      <c r="M78" s="200">
        <f t="shared" si="6"/>
        <v>0.18892312188076518</v>
      </c>
      <c r="N78" s="200">
        <f t="shared" si="6"/>
        <v>0.19687952028235089</v>
      </c>
      <c r="O78" s="200">
        <f t="shared" si="6"/>
        <v>0.20769822815836322</v>
      </c>
      <c r="P78" s="200">
        <f t="shared" si="6"/>
        <v>0.19135478901724109</v>
      </c>
      <c r="Q78" s="200">
        <f t="shared" si="6"/>
        <v>0.16103781241912565</v>
      </c>
    </row>
    <row r="79" spans="1:17" x14ac:dyDescent="0.25">
      <c r="A79" s="127" t="s">
        <v>323</v>
      </c>
      <c r="B79" s="200">
        <f t="shared" ref="B79:Q79" si="7">IF(B$26=0,0,B$26/B$5)</f>
        <v>0.23296183790009212</v>
      </c>
      <c r="C79" s="200">
        <f t="shared" si="7"/>
        <v>0.30875200005067388</v>
      </c>
      <c r="D79" s="200">
        <f t="shared" si="7"/>
        <v>0.25468073280763986</v>
      </c>
      <c r="E79" s="200">
        <f t="shared" si="7"/>
        <v>0.24665984680062422</v>
      </c>
      <c r="F79" s="200">
        <f t="shared" si="7"/>
        <v>0.24500162987219673</v>
      </c>
      <c r="G79" s="200">
        <f t="shared" si="7"/>
        <v>0.22662706486763456</v>
      </c>
      <c r="H79" s="200">
        <f t="shared" si="7"/>
        <v>0.26328874827934634</v>
      </c>
      <c r="I79" s="200">
        <f t="shared" si="7"/>
        <v>0.2673847245241</v>
      </c>
      <c r="J79" s="200">
        <f t="shared" si="7"/>
        <v>0.23847355834185255</v>
      </c>
      <c r="K79" s="200">
        <f t="shared" si="7"/>
        <v>0.1830266219562344</v>
      </c>
      <c r="L79" s="200">
        <f t="shared" si="7"/>
        <v>0.19596853225620345</v>
      </c>
      <c r="M79" s="200">
        <f t="shared" si="7"/>
        <v>0.19596840912090324</v>
      </c>
      <c r="N79" s="200">
        <f t="shared" si="7"/>
        <v>0.18518916687122919</v>
      </c>
      <c r="O79" s="200">
        <f t="shared" si="7"/>
        <v>0.18020572816939234</v>
      </c>
      <c r="P79" s="200">
        <f t="shared" si="7"/>
        <v>0.15972948043236296</v>
      </c>
      <c r="Q79" s="200">
        <f t="shared" si="7"/>
        <v>0.16704695578042963</v>
      </c>
    </row>
    <row r="80" spans="1:17" x14ac:dyDescent="0.25">
      <c r="A80" s="142" t="s">
        <v>332</v>
      </c>
      <c r="B80" s="199">
        <f t="shared" ref="B80:Q80" si="8">IF(B$27=0,0,B$27/B$5)</f>
        <v>0.21317808740308131</v>
      </c>
      <c r="C80" s="199">
        <f t="shared" si="8"/>
        <v>0.29406026478471325</v>
      </c>
      <c r="D80" s="199">
        <f t="shared" si="8"/>
        <v>0.23756796876139266</v>
      </c>
      <c r="E80" s="199">
        <f t="shared" si="8"/>
        <v>0.22871771069167651</v>
      </c>
      <c r="F80" s="199">
        <f t="shared" si="8"/>
        <v>0.22670726105240543</v>
      </c>
      <c r="G80" s="199">
        <f t="shared" si="8"/>
        <v>0.20739416790398005</v>
      </c>
      <c r="H80" s="199">
        <f t="shared" si="8"/>
        <v>0.24585351949540432</v>
      </c>
      <c r="I80" s="199">
        <f t="shared" si="8"/>
        <v>0.25047537278792187</v>
      </c>
      <c r="J80" s="199">
        <f t="shared" si="8"/>
        <v>0.22185026630114557</v>
      </c>
      <c r="K80" s="199">
        <f t="shared" si="8"/>
        <v>0.16594173477982427</v>
      </c>
      <c r="L80" s="199">
        <f t="shared" si="8"/>
        <v>0.17844666762754527</v>
      </c>
      <c r="M80" s="199">
        <f t="shared" si="8"/>
        <v>0.17876760422939186</v>
      </c>
      <c r="N80" s="199">
        <f t="shared" si="8"/>
        <v>0.16553138596714226</v>
      </c>
      <c r="O80" s="199">
        <f t="shared" si="8"/>
        <v>0.16012005570992022</v>
      </c>
      <c r="P80" s="199">
        <f t="shared" si="8"/>
        <v>0.13891236054547873</v>
      </c>
      <c r="Q80" s="199">
        <f t="shared" si="8"/>
        <v>0.14660420253314607</v>
      </c>
    </row>
    <row r="81" spans="1:17" x14ac:dyDescent="0.25">
      <c r="A81" s="142" t="s">
        <v>331</v>
      </c>
      <c r="B81" s="199">
        <f t="shared" ref="B81:Q81" si="9">IF(B$33=0,0,B$33/B$5)</f>
        <v>1.9783750497010814E-2</v>
      </c>
      <c r="C81" s="199">
        <f t="shared" si="9"/>
        <v>1.4691735265960621E-2</v>
      </c>
      <c r="D81" s="199">
        <f t="shared" si="9"/>
        <v>1.7112764046247231E-2</v>
      </c>
      <c r="E81" s="199">
        <f t="shared" si="9"/>
        <v>1.7942136108947696E-2</v>
      </c>
      <c r="F81" s="199">
        <f t="shared" si="9"/>
        <v>1.829436881979131E-2</v>
      </c>
      <c r="G81" s="199">
        <f t="shared" si="9"/>
        <v>1.923289696365453E-2</v>
      </c>
      <c r="H81" s="199">
        <f t="shared" si="9"/>
        <v>1.7435228783942051E-2</v>
      </c>
      <c r="I81" s="199">
        <f t="shared" si="9"/>
        <v>1.6909351736178156E-2</v>
      </c>
      <c r="J81" s="199">
        <f t="shared" si="9"/>
        <v>1.6623292040706991E-2</v>
      </c>
      <c r="K81" s="199">
        <f t="shared" si="9"/>
        <v>1.7084887176410154E-2</v>
      </c>
      <c r="L81" s="199">
        <f t="shared" si="9"/>
        <v>1.7521864628658172E-2</v>
      </c>
      <c r="M81" s="199">
        <f t="shared" si="9"/>
        <v>1.7200804891511382E-2</v>
      </c>
      <c r="N81" s="199">
        <f t="shared" si="9"/>
        <v>1.9657780904086947E-2</v>
      </c>
      <c r="O81" s="199">
        <f t="shared" si="9"/>
        <v>2.0085672459472119E-2</v>
      </c>
      <c r="P81" s="199">
        <f t="shared" si="9"/>
        <v>2.0817119886884217E-2</v>
      </c>
      <c r="Q81" s="199">
        <f t="shared" si="9"/>
        <v>2.044275324728357E-2</v>
      </c>
    </row>
    <row r="82" spans="1:17" x14ac:dyDescent="0.25">
      <c r="A82" s="127" t="s">
        <v>322</v>
      </c>
      <c r="B82" s="200">
        <f t="shared" ref="B82:Q82" si="10">IF(B$34=0,0,B$34/B$5)</f>
        <v>3.3262432858781374E-2</v>
      </c>
      <c r="C82" s="200">
        <f t="shared" si="10"/>
        <v>2.5176743906931955E-2</v>
      </c>
      <c r="D82" s="200">
        <f t="shared" si="10"/>
        <v>2.955629120746521E-2</v>
      </c>
      <c r="E82" s="200">
        <f t="shared" si="10"/>
        <v>3.0987276173634812E-2</v>
      </c>
      <c r="F82" s="200">
        <f t="shared" si="10"/>
        <v>3.1842063051269118E-2</v>
      </c>
      <c r="G82" s="200">
        <f t="shared" si="10"/>
        <v>3.3558558409426502E-2</v>
      </c>
      <c r="H82" s="200">
        <f t="shared" si="10"/>
        <v>3.0325149563985628E-2</v>
      </c>
      <c r="I82" s="200">
        <f t="shared" si="10"/>
        <v>2.93598072439561E-2</v>
      </c>
      <c r="J82" s="200">
        <f t="shared" si="10"/>
        <v>2.9088587296458447E-2</v>
      </c>
      <c r="K82" s="200">
        <f t="shared" si="10"/>
        <v>2.934592676229909E-2</v>
      </c>
      <c r="L82" s="200">
        <f t="shared" si="10"/>
        <v>3.0763263752179894E-2</v>
      </c>
      <c r="M82" s="200">
        <f t="shared" si="10"/>
        <v>3.0042658991978197E-2</v>
      </c>
      <c r="N82" s="200">
        <f t="shared" si="10"/>
        <v>3.4412098662062338E-2</v>
      </c>
      <c r="O82" s="200">
        <f t="shared" si="10"/>
        <v>3.5036369767210959E-2</v>
      </c>
      <c r="P82" s="200">
        <f t="shared" si="10"/>
        <v>3.6736148866869121E-2</v>
      </c>
      <c r="Q82" s="200">
        <f t="shared" si="10"/>
        <v>3.5527621037183849E-2</v>
      </c>
    </row>
    <row r="83" spans="1:17" x14ac:dyDescent="0.25">
      <c r="A83" s="142" t="s">
        <v>330</v>
      </c>
      <c r="B83" s="199">
        <f t="shared" ref="B83:Q83" si="11">IF(B$35=0,0,B$35/B$5)</f>
        <v>1.7464827535683226E-2</v>
      </c>
      <c r="C83" s="199">
        <f t="shared" si="11"/>
        <v>1.2989900812549807E-2</v>
      </c>
      <c r="D83" s="199">
        <f t="shared" si="11"/>
        <v>1.5240148585284396E-2</v>
      </c>
      <c r="E83" s="199">
        <f t="shared" si="11"/>
        <v>1.5976033048938881E-2</v>
      </c>
      <c r="F83" s="199">
        <f t="shared" si="11"/>
        <v>1.6292058775169642E-2</v>
      </c>
      <c r="G83" s="199">
        <f t="shared" si="11"/>
        <v>1.7155971636857819E-2</v>
      </c>
      <c r="H83" s="199">
        <f t="shared" si="11"/>
        <v>1.5526036706994361E-2</v>
      </c>
      <c r="I83" s="199">
        <f t="shared" si="11"/>
        <v>1.4965884633697857E-2</v>
      </c>
      <c r="J83" s="199">
        <f t="shared" si="11"/>
        <v>1.4835297792118181E-2</v>
      </c>
      <c r="K83" s="199">
        <f t="shared" si="11"/>
        <v>1.5272523506973787E-2</v>
      </c>
      <c r="L83" s="199">
        <f t="shared" si="11"/>
        <v>1.5663146420813685E-2</v>
      </c>
      <c r="M83" s="199">
        <f t="shared" si="11"/>
        <v>1.5376144678742617E-2</v>
      </c>
      <c r="N83" s="199">
        <f t="shared" si="11"/>
        <v>1.7550158575497611E-2</v>
      </c>
      <c r="O83" s="199">
        <f t="shared" si="11"/>
        <v>1.795498569134359E-2</v>
      </c>
      <c r="P83" s="199">
        <f t="shared" si="11"/>
        <v>1.860884122541414E-2</v>
      </c>
      <c r="Q83" s="199">
        <f t="shared" si="11"/>
        <v>1.827418737347521E-2</v>
      </c>
    </row>
    <row r="84" spans="1:17" x14ac:dyDescent="0.25">
      <c r="A84" s="142" t="s">
        <v>329</v>
      </c>
      <c r="B84" s="199">
        <f t="shared" ref="B84:Q84" si="12">IF(B$41=0,0,B$41/B$5)</f>
        <v>1.3342164179067244E-2</v>
      </c>
      <c r="C84" s="199">
        <f t="shared" si="12"/>
        <v>1.0363392517874921E-2</v>
      </c>
      <c r="D84" s="199">
        <f t="shared" si="12"/>
        <v>1.2192208389710732E-2</v>
      </c>
      <c r="E84" s="199">
        <f t="shared" si="12"/>
        <v>1.2784372177229761E-2</v>
      </c>
      <c r="F84" s="199">
        <f t="shared" si="12"/>
        <v>1.3279416304876385E-2</v>
      </c>
      <c r="G84" s="199">
        <f t="shared" si="12"/>
        <v>1.4015514284437588E-2</v>
      </c>
      <c r="H84" s="199">
        <f t="shared" si="12"/>
        <v>1.2635156224089344E-2</v>
      </c>
      <c r="I84" s="199">
        <f t="shared" si="12"/>
        <v>1.2295234700795596E-2</v>
      </c>
      <c r="J84" s="199">
        <f t="shared" si="12"/>
        <v>1.2190105618546689E-2</v>
      </c>
      <c r="K84" s="199">
        <f t="shared" si="12"/>
        <v>1.1952928933713631E-2</v>
      </c>
      <c r="L84" s="199">
        <f t="shared" si="12"/>
        <v>1.29254079740152E-2</v>
      </c>
      <c r="M84" s="199">
        <f t="shared" si="12"/>
        <v>1.2531652976026207E-2</v>
      </c>
      <c r="N84" s="199">
        <f t="shared" si="12"/>
        <v>1.4422133537268971E-2</v>
      </c>
      <c r="O84" s="199">
        <f t="shared" si="12"/>
        <v>1.4588470178172995E-2</v>
      </c>
      <c r="P84" s="199">
        <f t="shared" si="12"/>
        <v>1.5543610850586002E-2</v>
      </c>
      <c r="Q84" s="199">
        <f t="shared" si="12"/>
        <v>1.4716201027852474E-2</v>
      </c>
    </row>
    <row r="85" spans="1:17" x14ac:dyDescent="0.25">
      <c r="A85" s="142" t="s">
        <v>328</v>
      </c>
      <c r="B85" s="199">
        <f t="shared" ref="B85:Q85" si="13">IF(B$52=0,0,B$52/B$5)</f>
        <v>2.4554411440309031E-3</v>
      </c>
      <c r="C85" s="199">
        <f t="shared" si="13"/>
        <v>1.8234505765072275E-3</v>
      </c>
      <c r="D85" s="199">
        <f t="shared" si="13"/>
        <v>2.1239342324700793E-3</v>
      </c>
      <c r="E85" s="199">
        <f t="shared" si="13"/>
        <v>2.2268709474661669E-3</v>
      </c>
      <c r="F85" s="199">
        <f t="shared" si="13"/>
        <v>2.2705879712230938E-3</v>
      </c>
      <c r="G85" s="199">
        <f t="shared" si="13"/>
        <v>2.3870724881310946E-3</v>
      </c>
      <c r="H85" s="199">
        <f t="shared" si="13"/>
        <v>2.1639566329019204E-3</v>
      </c>
      <c r="I85" s="199">
        <f t="shared" si="13"/>
        <v>2.0986879094626472E-3</v>
      </c>
      <c r="J85" s="199">
        <f t="shared" si="13"/>
        <v>2.0631838857935775E-3</v>
      </c>
      <c r="K85" s="199">
        <f t="shared" si="13"/>
        <v>2.1204743216116663E-3</v>
      </c>
      <c r="L85" s="199">
        <f t="shared" si="13"/>
        <v>2.1747093573510072E-3</v>
      </c>
      <c r="M85" s="199">
        <f t="shared" si="13"/>
        <v>2.1348613372093712E-3</v>
      </c>
      <c r="N85" s="199">
        <f t="shared" si="13"/>
        <v>2.4398065492957535E-3</v>
      </c>
      <c r="O85" s="199">
        <f t="shared" si="13"/>
        <v>2.4929138976943739E-3</v>
      </c>
      <c r="P85" s="199">
        <f t="shared" si="13"/>
        <v>2.5836967908689813E-3</v>
      </c>
      <c r="Q85" s="199">
        <f t="shared" si="13"/>
        <v>2.5372326358561641E-3</v>
      </c>
    </row>
    <row r="86" spans="1:17" x14ac:dyDescent="0.25">
      <c r="A86" s="127" t="s">
        <v>321</v>
      </c>
      <c r="B86" s="200">
        <f t="shared" ref="B86:Q86" si="14">IF(B$53=0,0,B$53/B$5)</f>
        <v>4.5861625619794413E-2</v>
      </c>
      <c r="C86" s="200">
        <f t="shared" si="14"/>
        <v>3.4130927751501977E-2</v>
      </c>
      <c r="D86" s="200">
        <f t="shared" si="14"/>
        <v>3.9774810185540105E-2</v>
      </c>
      <c r="E86" s="200">
        <f t="shared" si="14"/>
        <v>4.1702704993655089E-2</v>
      </c>
      <c r="F86" s="200">
        <f t="shared" si="14"/>
        <v>4.2560710085185832E-2</v>
      </c>
      <c r="G86" s="200">
        <f t="shared" si="14"/>
        <v>4.4752971775729136E-2</v>
      </c>
      <c r="H86" s="200">
        <f t="shared" si="14"/>
        <v>4.0558650815455531E-2</v>
      </c>
      <c r="I86" s="200">
        <f t="shared" si="14"/>
        <v>3.9341963680186581E-2</v>
      </c>
      <c r="J86" s="200">
        <f t="shared" si="14"/>
        <v>3.8692976759966878E-2</v>
      </c>
      <c r="K86" s="200">
        <f t="shared" si="14"/>
        <v>3.9674672425203998E-2</v>
      </c>
      <c r="L86" s="200">
        <f t="shared" si="14"/>
        <v>4.0796827974264517E-2</v>
      </c>
      <c r="M86" s="200">
        <f t="shared" si="14"/>
        <v>4.0024015759497253E-2</v>
      </c>
      <c r="N86" s="200">
        <f t="shared" si="14"/>
        <v>4.5757257098040155E-2</v>
      </c>
      <c r="O86" s="200">
        <f t="shared" si="14"/>
        <v>4.6729482737729727E-2</v>
      </c>
      <c r="P86" s="200">
        <f t="shared" si="14"/>
        <v>4.849948060669057E-2</v>
      </c>
      <c r="Q86" s="200">
        <f t="shared" si="14"/>
        <v>4.7539032400476147E-2</v>
      </c>
    </row>
    <row r="87" spans="1:17" x14ac:dyDescent="0.25">
      <c r="A87" s="142" t="s">
        <v>327</v>
      </c>
      <c r="B87" s="199">
        <f t="shared" ref="B87:Q87" si="15">IF(B$54=0,0,B$54/B$5)</f>
        <v>6.5549949218048596E-3</v>
      </c>
      <c r="C87" s="199">
        <f t="shared" si="15"/>
        <v>4.8678459665887994E-3</v>
      </c>
      <c r="D87" s="199">
        <f t="shared" si="15"/>
        <v>5.6700109232647317E-3</v>
      </c>
      <c r="E87" s="199">
        <f t="shared" si="15"/>
        <v>5.9448086498186427E-3</v>
      </c>
      <c r="F87" s="199">
        <f t="shared" si="15"/>
        <v>6.0615147127677437E-3</v>
      </c>
      <c r="G87" s="199">
        <f t="shared" si="15"/>
        <v>6.3724793712597646E-3</v>
      </c>
      <c r="H87" s="199">
        <f t="shared" si="15"/>
        <v>5.7768538961565537E-3</v>
      </c>
      <c r="I87" s="199">
        <f t="shared" si="15"/>
        <v>5.602613861229561E-3</v>
      </c>
      <c r="J87" s="199">
        <f t="shared" si="15"/>
        <v>5.5078330535444937E-3</v>
      </c>
      <c r="K87" s="199">
        <f t="shared" si="15"/>
        <v>5.6607744167567545E-3</v>
      </c>
      <c r="L87" s="199">
        <f t="shared" si="15"/>
        <v>5.8055591470768109E-3</v>
      </c>
      <c r="M87" s="199">
        <f t="shared" si="15"/>
        <v>5.6991816962031153E-3</v>
      </c>
      <c r="N87" s="199">
        <f t="shared" si="15"/>
        <v>6.5132571308818233E-3</v>
      </c>
      <c r="O87" s="199">
        <f t="shared" si="15"/>
        <v>6.6550314103874597E-3</v>
      </c>
      <c r="P87" s="199">
        <f t="shared" si="15"/>
        <v>6.8973835454377869E-3</v>
      </c>
      <c r="Q87" s="199">
        <f t="shared" si="15"/>
        <v>6.7733437976737728E-3</v>
      </c>
    </row>
    <row r="88" spans="1:17" x14ac:dyDescent="0.25">
      <c r="A88" s="142" t="s">
        <v>326</v>
      </c>
      <c r="B88" s="199">
        <f t="shared" ref="B88:Q88" si="16">IF(B$55=0,0,B$55/B$5)</f>
        <v>2.149173769815734E-3</v>
      </c>
      <c r="C88" s="199">
        <f t="shared" si="16"/>
        <v>1.6693492200212539E-3</v>
      </c>
      <c r="D88" s="199">
        <f t="shared" si="16"/>
        <v>1.9639373429690106E-3</v>
      </c>
      <c r="E88" s="199">
        <f t="shared" si="16"/>
        <v>2.059323883150201E-3</v>
      </c>
      <c r="F88" s="199">
        <f t="shared" si="16"/>
        <v>2.139066257757513E-3</v>
      </c>
      <c r="G88" s="199">
        <f t="shared" si="16"/>
        <v>2.2576379113854396E-3</v>
      </c>
      <c r="H88" s="199">
        <f t="shared" si="16"/>
        <v>2.0352879765144116E-3</v>
      </c>
      <c r="I88" s="199">
        <f t="shared" si="16"/>
        <v>1.9805329598728909E-3</v>
      </c>
      <c r="J88" s="199">
        <f t="shared" si="16"/>
        <v>1.9635986257587421E-3</v>
      </c>
      <c r="K88" s="199">
        <f t="shared" si="16"/>
        <v>1.9253938860318242E-3</v>
      </c>
      <c r="L88" s="199">
        <f t="shared" si="16"/>
        <v>2.0820421191865921E-3</v>
      </c>
      <c r="M88" s="199">
        <f t="shared" si="16"/>
        <v>2.0186155339599245E-3</v>
      </c>
      <c r="N88" s="199">
        <f t="shared" si="16"/>
        <v>2.323136688102515E-3</v>
      </c>
      <c r="O88" s="199">
        <f t="shared" si="16"/>
        <v>2.3499304181745116E-3</v>
      </c>
      <c r="P88" s="199">
        <f t="shared" si="16"/>
        <v>2.50378576368546E-3</v>
      </c>
      <c r="Q88" s="199">
        <f t="shared" si="16"/>
        <v>2.3705054754173307E-3</v>
      </c>
    </row>
    <row r="89" spans="1:17" x14ac:dyDescent="0.25">
      <c r="A89" s="142" t="s">
        <v>325</v>
      </c>
      <c r="B89" s="199">
        <f t="shared" ref="B89:Q89" si="17">IF(B$66=0,0,B$66/B$5)</f>
        <v>3.7157456928173821E-2</v>
      </c>
      <c r="C89" s="199">
        <f t="shared" si="17"/>
        <v>2.7593732564891928E-2</v>
      </c>
      <c r="D89" s="199">
        <f t="shared" si="17"/>
        <v>3.214086191930636E-2</v>
      </c>
      <c r="E89" s="199">
        <f t="shared" si="17"/>
        <v>3.3698572460686242E-2</v>
      </c>
      <c r="F89" s="199">
        <f t="shared" si="17"/>
        <v>3.4360129114660576E-2</v>
      </c>
      <c r="G89" s="199">
        <f t="shared" si="17"/>
        <v>3.6122854493083931E-2</v>
      </c>
      <c r="H89" s="199">
        <f t="shared" si="17"/>
        <v>3.2746508942784566E-2</v>
      </c>
      <c r="I89" s="199">
        <f t="shared" si="17"/>
        <v>3.1758816859084132E-2</v>
      </c>
      <c r="J89" s="199">
        <f t="shared" si="17"/>
        <v>3.1221545080663642E-2</v>
      </c>
      <c r="K89" s="199">
        <f t="shared" si="17"/>
        <v>3.2088504122415422E-2</v>
      </c>
      <c r="L89" s="199">
        <f t="shared" si="17"/>
        <v>3.2909226708001109E-2</v>
      </c>
      <c r="M89" s="199">
        <f t="shared" si="17"/>
        <v>3.230621852933422E-2</v>
      </c>
      <c r="N89" s="199">
        <f t="shared" si="17"/>
        <v>3.6920863279055811E-2</v>
      </c>
      <c r="O89" s="199">
        <f t="shared" si="17"/>
        <v>3.7724520909167759E-2</v>
      </c>
      <c r="P89" s="199">
        <f t="shared" si="17"/>
        <v>3.9098311297567322E-2</v>
      </c>
      <c r="Q89" s="199">
        <f t="shared" si="17"/>
        <v>3.8395183127385039E-2</v>
      </c>
    </row>
    <row r="90" spans="1:17" x14ac:dyDescent="0.25">
      <c r="A90" s="127" t="s">
        <v>320</v>
      </c>
      <c r="B90" s="200">
        <f t="shared" ref="B90:Q90" si="18">IF(B$67=0,0,B$67/B$5)</f>
        <v>3.249135442909399E-2</v>
      </c>
      <c r="C90" s="200">
        <f t="shared" si="18"/>
        <v>3.4527728450632393E-2</v>
      </c>
      <c r="D90" s="200">
        <f t="shared" si="18"/>
        <v>3.6174710897851896E-2</v>
      </c>
      <c r="E90" s="200">
        <f t="shared" si="18"/>
        <v>3.2708544851609643E-2</v>
      </c>
      <c r="F90" s="200">
        <f t="shared" si="18"/>
        <v>3.8078265219501882E-2</v>
      </c>
      <c r="G90" s="200">
        <f t="shared" si="18"/>
        <v>2.96378977312069E-2</v>
      </c>
      <c r="H90" s="200">
        <f t="shared" si="18"/>
        <v>3.5862985447600075E-2</v>
      </c>
      <c r="I90" s="200">
        <f t="shared" si="18"/>
        <v>3.6458609657888552E-2</v>
      </c>
      <c r="J90" s="200">
        <f t="shared" si="18"/>
        <v>4.0579455836528035E-2</v>
      </c>
      <c r="K90" s="200">
        <f t="shared" si="18"/>
        <v>3.9602716357973397E-2</v>
      </c>
      <c r="L90" s="200">
        <f t="shared" si="18"/>
        <v>3.6390349924700617E-2</v>
      </c>
      <c r="M90" s="200">
        <f t="shared" si="18"/>
        <v>3.6488635167327567E-2</v>
      </c>
      <c r="N90" s="200">
        <f t="shared" si="18"/>
        <v>3.7380747555804755E-2</v>
      </c>
      <c r="O90" s="200">
        <f t="shared" si="18"/>
        <v>2.653238708561563E-2</v>
      </c>
      <c r="P90" s="200">
        <f t="shared" si="18"/>
        <v>2.8775219175513494E-2</v>
      </c>
      <c r="Q90" s="200">
        <f t="shared" si="18"/>
        <v>2.6313536284182003E-2</v>
      </c>
    </row>
    <row r="91" spans="1:17" x14ac:dyDescent="0.25">
      <c r="A91" s="72" t="s">
        <v>319</v>
      </c>
      <c r="B91" s="71">
        <f t="shared" ref="B91:Q91" si="19">IF(B$68=0,0,B$68/B$5)</f>
        <v>9.9763224035674447E-2</v>
      </c>
      <c r="C91" s="71">
        <f t="shared" si="19"/>
        <v>0.14079335507142737</v>
      </c>
      <c r="D91" s="71">
        <f t="shared" si="19"/>
        <v>0.15499007551842678</v>
      </c>
      <c r="E91" s="71">
        <f t="shared" si="19"/>
        <v>0.18156327136571784</v>
      </c>
      <c r="F91" s="71">
        <f t="shared" si="19"/>
        <v>0.20694628504096063</v>
      </c>
      <c r="G91" s="71">
        <f t="shared" si="19"/>
        <v>0.23853849053678475</v>
      </c>
      <c r="H91" s="71">
        <f t="shared" si="19"/>
        <v>0.23006985311615893</v>
      </c>
      <c r="I91" s="71">
        <f t="shared" si="19"/>
        <v>0.25448712632252302</v>
      </c>
      <c r="J91" s="71">
        <f t="shared" si="19"/>
        <v>0.35708465270236556</v>
      </c>
      <c r="K91" s="71">
        <f t="shared" si="19"/>
        <v>0.42838931764302263</v>
      </c>
      <c r="L91" s="71">
        <f t="shared" si="19"/>
        <v>0.41647960944203061</v>
      </c>
      <c r="M91" s="71">
        <f t="shared" si="19"/>
        <v>0.40398324188934848</v>
      </c>
      <c r="N91" s="71">
        <f t="shared" si="19"/>
        <v>0.40770526268290297</v>
      </c>
      <c r="O91" s="71">
        <f t="shared" si="19"/>
        <v>0.41232026098802549</v>
      </c>
      <c r="P91" s="71">
        <f t="shared" si="19"/>
        <v>0.44998903623522707</v>
      </c>
      <c r="Q91" s="71">
        <f t="shared" si="19"/>
        <v>0.47545116722599318</v>
      </c>
    </row>
    <row r="93" spans="1:17" ht="12.75" x14ac:dyDescent="0.25">
      <c r="A93" s="98" t="s">
        <v>128</v>
      </c>
      <c r="B93" s="197"/>
      <c r="C93" s="197"/>
      <c r="D93" s="197"/>
      <c r="E93" s="197"/>
      <c r="F93" s="197"/>
      <c r="G93" s="197"/>
      <c r="H93" s="197"/>
      <c r="I93" s="197"/>
      <c r="J93" s="197"/>
      <c r="K93" s="197"/>
      <c r="L93" s="197"/>
      <c r="M93" s="197"/>
      <c r="N93" s="197"/>
      <c r="O93" s="197"/>
      <c r="P93" s="197"/>
      <c r="Q93" s="197"/>
    </row>
    <row r="95" spans="1:17" x14ac:dyDescent="0.25">
      <c r="A95" s="78" t="s">
        <v>3</v>
      </c>
      <c r="B95" s="253">
        <f>IF(B$5=0,0,B$5/OIS_fec!B$5)</f>
        <v>0.20267837509657666</v>
      </c>
      <c r="C95" s="253">
        <f>IF(C$5=0,0,C$5/OIS_fec!C$5)</f>
        <v>0.20356510108829734</v>
      </c>
      <c r="D95" s="253">
        <f>IF(D$5=0,0,D$5/OIS_fec!D$5)</f>
        <v>0.20976783281677708</v>
      </c>
      <c r="E95" s="253">
        <f>IF(E$5=0,0,E$5/OIS_fec!E$5)</f>
        <v>0.21153555803320781</v>
      </c>
      <c r="F95" s="253">
        <f>IF(F$5=0,0,F$5/OIS_fec!F$5)</f>
        <v>0.21406393866969975</v>
      </c>
      <c r="G95" s="253">
        <f>IF(G$5=0,0,G$5/OIS_fec!G$5)</f>
        <v>0.21785378735389463</v>
      </c>
      <c r="H95" s="253">
        <f>IF(H$5=0,0,H$5/OIS_fec!H$5)</f>
        <v>0.21290473315539168</v>
      </c>
      <c r="I95" s="253">
        <f>IF(I$5=0,0,I$5/OIS_fec!I$5)</f>
        <v>0.21843394421502324</v>
      </c>
      <c r="J95" s="253">
        <f>IF(J$5=0,0,J$5/OIS_fec!J$5)</f>
        <v>0.2290035133366306</v>
      </c>
      <c r="K95" s="253">
        <f>IF(K$5=0,0,K$5/OIS_fec!K$5)</f>
        <v>0.24035909376832537</v>
      </c>
      <c r="L95" s="253">
        <f>IF(L$5=0,0,L$5/OIS_fec!L$5)</f>
        <v>0.2401116310548542</v>
      </c>
      <c r="M95" s="253">
        <f>IF(M$5=0,0,M$5/OIS_fec!M$5)</f>
        <v>0.2445420705359885</v>
      </c>
      <c r="N95" s="253">
        <f>IF(N$5=0,0,N$5/OIS_fec!N$5)</f>
        <v>0.24562949582714649</v>
      </c>
      <c r="O95" s="253">
        <f>IF(O$5=0,0,O$5/OIS_fec!O$5)</f>
        <v>0.24678791640875056</v>
      </c>
      <c r="P95" s="253">
        <f>IF(P$5=0,0,P$5/OIS_fec!P$5)</f>
        <v>0.25226760161532713</v>
      </c>
      <c r="Q95" s="253">
        <f>IF(Q$5=0,0,Q$5/OIS_fec!Q$5)</f>
        <v>0.25084343729436043</v>
      </c>
    </row>
    <row r="96" spans="1:17" x14ac:dyDescent="0.25">
      <c r="A96" s="132" t="s">
        <v>83</v>
      </c>
      <c r="B96" s="282">
        <f>IF(B$6=0,0,B$6/OIS_fec!B$6)</f>
        <v>0.26691064332882836</v>
      </c>
      <c r="C96" s="282">
        <f>IF(C$6=0,0,C$6/OIS_fec!C$6)</f>
        <v>0.2669106433288283</v>
      </c>
      <c r="D96" s="282">
        <f>IF(D$6=0,0,D$6/OIS_fec!D$6)</f>
        <v>0.26691064332882836</v>
      </c>
      <c r="E96" s="282">
        <f>IF(E$6=0,0,E$6/OIS_fec!E$6)</f>
        <v>0.26691064332882836</v>
      </c>
      <c r="F96" s="282">
        <f>IF(F$6=0,0,F$6/OIS_fec!F$6)</f>
        <v>0.26691064332882836</v>
      </c>
      <c r="G96" s="282">
        <f>IF(G$6=0,0,G$6/OIS_fec!G$6)</f>
        <v>0.26691064332882836</v>
      </c>
      <c r="H96" s="282">
        <f>IF(H$6=0,0,H$6/OIS_fec!H$6)</f>
        <v>0.26691064332882836</v>
      </c>
      <c r="I96" s="282">
        <f>IF(I$6=0,0,I$6/OIS_fec!I$6)</f>
        <v>0.27321117280111384</v>
      </c>
      <c r="J96" s="282">
        <f>IF(J$6=0,0,J$6/OIS_fec!J$6)</f>
        <v>0.2762400676769543</v>
      </c>
      <c r="K96" s="282">
        <f>IF(K$6=0,0,K$6/OIS_fec!K$6)</f>
        <v>0.27952055562442629</v>
      </c>
      <c r="L96" s="282">
        <f>IF(L$6=0,0,L$6/OIS_fec!L$6)</f>
        <v>0.27952055562442624</v>
      </c>
      <c r="M96" s="282">
        <f>IF(M$6=0,0,M$6/OIS_fec!M$6)</f>
        <v>0.2855525825721143</v>
      </c>
      <c r="N96" s="282">
        <f>IF(N$6=0,0,N$6/OIS_fec!N$6)</f>
        <v>0.2855525825721143</v>
      </c>
      <c r="O96" s="282">
        <f>IF(O$6=0,0,O$6/OIS_fec!O$6)</f>
        <v>0.2855525825721143</v>
      </c>
      <c r="P96" s="282">
        <f>IF(P$6=0,0,P$6/OIS_fec!P$6)</f>
        <v>0.2855525825721143</v>
      </c>
      <c r="Q96" s="282">
        <f>IF(Q$6=0,0,Q$6/OIS_fec!Q$6)</f>
        <v>0.28555258257211436</v>
      </c>
    </row>
    <row r="97" spans="1:17" x14ac:dyDescent="0.25">
      <c r="A97" s="76" t="s">
        <v>82</v>
      </c>
      <c r="B97" s="281">
        <f>IF(B$7=0,0,B$7/OIS_fec!B$7)</f>
        <v>6.9882594512375246E-2</v>
      </c>
      <c r="C97" s="281">
        <f>IF(C$7=0,0,C$7/OIS_fec!C$7)</f>
        <v>6.9882594512375232E-2</v>
      </c>
      <c r="D97" s="281">
        <f>IF(D$7=0,0,D$7/OIS_fec!D$7)</f>
        <v>6.9882594512375246E-2</v>
      </c>
      <c r="E97" s="281">
        <f>IF(E$7=0,0,E$7/OIS_fec!E$7)</f>
        <v>6.9882594512375232E-2</v>
      </c>
      <c r="F97" s="281">
        <f>IF(F$7=0,0,F$7/OIS_fec!F$7)</f>
        <v>6.9882594512375246E-2</v>
      </c>
      <c r="G97" s="281">
        <f>IF(G$7=0,0,G$7/OIS_fec!G$7)</f>
        <v>6.988259451237526E-2</v>
      </c>
      <c r="H97" s="281">
        <f>IF(H$7=0,0,H$7/OIS_fec!H$7)</f>
        <v>6.9882594512375232E-2</v>
      </c>
      <c r="I97" s="281">
        <f>IF(I$7=0,0,I$7/OIS_fec!I$7)</f>
        <v>7.1532200316151914E-2</v>
      </c>
      <c r="J97" s="281">
        <f>IF(J$7=0,0,J$7/OIS_fec!J$7)</f>
        <v>7.2325226138536203E-2</v>
      </c>
      <c r="K97" s="281">
        <f>IF(K$7=0,0,K$7/OIS_fec!K$7)</f>
        <v>7.3184124105948808E-2</v>
      </c>
      <c r="L97" s="281">
        <f>IF(L$7=0,0,L$7/OIS_fec!L$7)</f>
        <v>7.3184124105948808E-2</v>
      </c>
      <c r="M97" s="281">
        <f>IF(M$7=0,0,M$7/OIS_fec!M$7)</f>
        <v>7.4763430528561881E-2</v>
      </c>
      <c r="N97" s="281">
        <f>IF(N$7=0,0,N$7/OIS_fec!N$7)</f>
        <v>7.4763430528561881E-2</v>
      </c>
      <c r="O97" s="281">
        <f>IF(O$7=0,0,O$7/OIS_fec!O$7)</f>
        <v>7.4763430528561867E-2</v>
      </c>
      <c r="P97" s="281">
        <f>IF(P$7=0,0,P$7/OIS_fec!P$7)</f>
        <v>7.4763430528561867E-2</v>
      </c>
      <c r="Q97" s="281">
        <f>IF(Q$7=0,0,Q$7/OIS_fec!Q$7)</f>
        <v>7.4763430528561881E-2</v>
      </c>
    </row>
    <row r="98" spans="1:17" x14ac:dyDescent="0.25">
      <c r="A98" s="76" t="s">
        <v>81</v>
      </c>
      <c r="B98" s="281">
        <f>IF(B$8=0,0,B$8/OIS_fec!B$8)</f>
        <v>0.38321590564678493</v>
      </c>
      <c r="C98" s="281">
        <f>IF(C$8=0,0,C$8/OIS_fec!C$8)</f>
        <v>0.38321590564678498</v>
      </c>
      <c r="D98" s="281">
        <f>IF(D$8=0,0,D$8/OIS_fec!D$8)</f>
        <v>0.38321590564678504</v>
      </c>
      <c r="E98" s="281">
        <f>IF(E$8=0,0,E$8/OIS_fec!E$8)</f>
        <v>0.38321590564678498</v>
      </c>
      <c r="F98" s="281">
        <f>IF(F$8=0,0,F$8/OIS_fec!F$8)</f>
        <v>0.38321590564678504</v>
      </c>
      <c r="G98" s="281">
        <f>IF(G$8=0,0,G$8/OIS_fec!G$8)</f>
        <v>0.38321590564678493</v>
      </c>
      <c r="H98" s="281">
        <f>IF(H$8=0,0,H$8/OIS_fec!H$8)</f>
        <v>0.38321590564678504</v>
      </c>
      <c r="I98" s="281">
        <f>IF(I$8=0,0,I$8/OIS_fec!I$8)</f>
        <v>0.39226186603886115</v>
      </c>
      <c r="J98" s="281">
        <f>IF(J$8=0,0,J$8/OIS_fec!J$8)</f>
        <v>0.39661058993566028</v>
      </c>
      <c r="K98" s="281">
        <f>IF(K$8=0,0,K$8/OIS_fec!K$8)</f>
        <v>0.401320537594829</v>
      </c>
      <c r="L98" s="281">
        <f>IF(L$8=0,0,L$8/OIS_fec!L$8)</f>
        <v>0.401320537594829</v>
      </c>
      <c r="M98" s="281">
        <f>IF(M$8=0,0,M$8/OIS_fec!M$8)</f>
        <v>0.40998099654399234</v>
      </c>
      <c r="N98" s="281">
        <f>IF(N$8=0,0,N$8/OIS_fec!N$8)</f>
        <v>0.40998099654399223</v>
      </c>
      <c r="O98" s="281">
        <f>IF(O$8=0,0,O$8/OIS_fec!O$8)</f>
        <v>0.40998099654399228</v>
      </c>
      <c r="P98" s="281">
        <f>IF(P$8=0,0,P$8/OIS_fec!P$8)</f>
        <v>0.40998099654399234</v>
      </c>
      <c r="Q98" s="281">
        <f>IF(Q$8=0,0,Q$8/OIS_fec!Q$8)</f>
        <v>0.40998099654399228</v>
      </c>
    </row>
    <row r="99" spans="1:17" x14ac:dyDescent="0.25">
      <c r="A99" s="76" t="s">
        <v>80</v>
      </c>
      <c r="B99" s="281">
        <f>IF(B$9=0,0,B$9/OIS_fec!B$9)</f>
        <v>0.26825470023406439</v>
      </c>
      <c r="C99" s="281">
        <f>IF(C$9=0,0,C$9/OIS_fec!C$9)</f>
        <v>0.26825470023406434</v>
      </c>
      <c r="D99" s="281">
        <f>IF(D$9=0,0,D$9/OIS_fec!D$9)</f>
        <v>0.26825470023406434</v>
      </c>
      <c r="E99" s="281">
        <f>IF(E$9=0,0,E$9/OIS_fec!E$9)</f>
        <v>0.26825470023406439</v>
      </c>
      <c r="F99" s="281">
        <f>IF(F$9=0,0,F$9/OIS_fec!F$9)</f>
        <v>0.26825470023406434</v>
      </c>
      <c r="G99" s="281">
        <f>IF(G$9=0,0,G$9/OIS_fec!G$9)</f>
        <v>0.26825470023406439</v>
      </c>
      <c r="H99" s="281">
        <f>IF(H$9=0,0,H$9/OIS_fec!H$9)</f>
        <v>0.26825470023406439</v>
      </c>
      <c r="I99" s="281">
        <f>IF(I$9=0,0,I$9/OIS_fec!I$9)</f>
        <v>0.27458695669197425</v>
      </c>
      <c r="J99" s="281">
        <f>IF(J$9=0,0,J$9/OIS_fec!J$9)</f>
        <v>0.277631103889799</v>
      </c>
      <c r="K99" s="281">
        <f>IF(K$9=0,0,K$9/OIS_fec!K$9)</f>
        <v>0.28092811108290072</v>
      </c>
      <c r="L99" s="281">
        <f>IF(L$9=0,0,L$9/OIS_fec!L$9)</f>
        <v>0.28092811108290072</v>
      </c>
      <c r="M99" s="281">
        <f>IF(M$9=0,0,M$9/OIS_fec!M$9)</f>
        <v>0.28699051294322053</v>
      </c>
      <c r="N99" s="281">
        <f>IF(N$9=0,0,N$9/OIS_fec!N$9)</f>
        <v>0.28699051294322053</v>
      </c>
      <c r="O99" s="281">
        <f>IF(O$9=0,0,O$9/OIS_fec!O$9)</f>
        <v>0.28699051294322053</v>
      </c>
      <c r="P99" s="281">
        <f>IF(P$9=0,0,P$9/OIS_fec!P$9)</f>
        <v>0.28699051294322053</v>
      </c>
      <c r="Q99" s="281">
        <f>IF(Q$9=0,0,Q$9/OIS_fec!Q$9)</f>
        <v>0.28699051294322053</v>
      </c>
    </row>
    <row r="100" spans="1:17" x14ac:dyDescent="0.25">
      <c r="A100" s="129" t="s">
        <v>79</v>
      </c>
      <c r="B100" s="280">
        <f>IF(B$10=0,0,B$10/OIS_fec!B$10)</f>
        <v>0.4041343243485197</v>
      </c>
      <c r="C100" s="280">
        <f>IF(C$10=0,0,C$10/OIS_fec!C$10)</f>
        <v>0.40057869844957716</v>
      </c>
      <c r="D100" s="280">
        <f>IF(D$10=0,0,D$10/OIS_fec!D$10)</f>
        <v>0.40244609466155479</v>
      </c>
      <c r="E100" s="280">
        <f>IF(E$10=0,0,E$10/OIS_fec!E$10)</f>
        <v>0.40358607957472659</v>
      </c>
      <c r="F100" s="280">
        <f>IF(F$10=0,0,F$10/OIS_fec!F$10)</f>
        <v>0.40441414743979931</v>
      </c>
      <c r="G100" s="280">
        <f>IF(G$10=0,0,G$10/OIS_fec!G$10)</f>
        <v>0.40550639569663194</v>
      </c>
      <c r="H100" s="280">
        <f>IF(H$10=0,0,H$10/OIS_fec!H$10)</f>
        <v>0.40310432172466265</v>
      </c>
      <c r="I100" s="280">
        <f>IF(I$10=0,0,I$10/OIS_fec!I$10)</f>
        <v>0.41204379569871119</v>
      </c>
      <c r="J100" s="280">
        <f>IF(J$10=0,0,J$10/OIS_fec!J$10)</f>
        <v>0.41850431850358144</v>
      </c>
      <c r="K100" s="280">
        <f>IF(K$10=0,0,K$10/OIS_fec!K$10)</f>
        <v>0.43059635252437639</v>
      </c>
      <c r="L100" s="280">
        <f>IF(L$10=0,0,L$10/OIS_fec!L$10)</f>
        <v>0.4316521065440575</v>
      </c>
      <c r="M100" s="280">
        <f>IF(M$10=0,0,M$10/OIS_fec!M$10)</f>
        <v>0.43999613241341956</v>
      </c>
      <c r="N100" s="280">
        <f>IF(N$10=0,0,N$10/OIS_fec!N$10)</f>
        <v>0.43641431673177772</v>
      </c>
      <c r="O100" s="280">
        <f>IF(O$10=0,0,O$10/OIS_fec!O$10)</f>
        <v>0.44821535825319081</v>
      </c>
      <c r="P100" s="280">
        <f>IF(P$10=0,0,P$10/OIS_fec!P$10)</f>
        <v>0.45219686288448058</v>
      </c>
      <c r="Q100" s="280">
        <f>IF(Q$10=0,0,Q$10/OIS_fec!Q$10)</f>
        <v>0.45086569535325505</v>
      </c>
    </row>
    <row r="101" spans="1:17" x14ac:dyDescent="0.25">
      <c r="A101" s="127" t="s">
        <v>324</v>
      </c>
      <c r="B101" s="305">
        <f>IF(B$15=0,0,B$15/OIS_fec!B$15)</f>
        <v>0.21218764273965202</v>
      </c>
      <c r="C101" s="305">
        <f>IF(C$15=0,0,C$15/OIS_fec!C$15)</f>
        <v>0.22259423602277484</v>
      </c>
      <c r="D101" s="305">
        <f>IF(D$15=0,0,D$15/OIS_fec!D$15)</f>
        <v>0.2243951067045214</v>
      </c>
      <c r="E101" s="305">
        <f>IF(E$15=0,0,E$15/OIS_fec!E$15)</f>
        <v>0.2244672775138786</v>
      </c>
      <c r="F101" s="305">
        <f>IF(F$15=0,0,F$15/OIS_fec!F$15)</f>
        <v>0.22826470077656941</v>
      </c>
      <c r="G101" s="305">
        <f>IF(G$15=0,0,G$15/OIS_fec!G$15)</f>
        <v>0.22959862950824531</v>
      </c>
      <c r="H101" s="305">
        <f>IF(H$15=0,0,H$15/OIS_fec!H$15)</f>
        <v>0.22815956435289886</v>
      </c>
      <c r="I101" s="305">
        <f>IF(I$15=0,0,I$15/OIS_fec!I$15)</f>
        <v>0.2343459960087996</v>
      </c>
      <c r="J101" s="305">
        <f>IF(J$15=0,0,J$15/OIS_fec!J$15)</f>
        <v>0.23902918974434195</v>
      </c>
      <c r="K101" s="305">
        <f>IF(K$15=0,0,K$15/OIS_fec!K$15)</f>
        <v>0.23364251305419922</v>
      </c>
      <c r="L101" s="305">
        <f>IF(L$15=0,0,L$15/OIS_fec!L$15)</f>
        <v>0.24431951513165634</v>
      </c>
      <c r="M101" s="305">
        <f>IF(M$15=0,0,M$15/OIS_fec!M$15)</f>
        <v>0.24641974929455529</v>
      </c>
      <c r="N101" s="305">
        <f>IF(N$15=0,0,N$15/OIS_fec!N$15)</f>
        <v>0.24744331877634279</v>
      </c>
      <c r="O101" s="305">
        <f>IF(O$15=0,0,O$15/OIS_fec!O$15)</f>
        <v>0.24502010389873952</v>
      </c>
      <c r="P101" s="305">
        <f>IF(P$15=0,0,P$15/OIS_fec!P$15)</f>
        <v>0.25078605636485513</v>
      </c>
      <c r="Q101" s="305">
        <f>IF(Q$15=0,0,Q$15/OIS_fec!Q$15)</f>
        <v>0.24214866388818745</v>
      </c>
    </row>
    <row r="102" spans="1:17" x14ac:dyDescent="0.25">
      <c r="A102" s="127" t="s">
        <v>323</v>
      </c>
      <c r="B102" s="305">
        <f>IF(B$26=0,0,B$26/OIS_fec!B$26)</f>
        <v>0.14799400803608886</v>
      </c>
      <c r="C102" s="305">
        <f>IF(C$26=0,0,C$26/OIS_fec!C$26)</f>
        <v>0.14795031528411212</v>
      </c>
      <c r="D102" s="305">
        <f>IF(D$26=0,0,D$26/OIS_fec!D$26)</f>
        <v>0.14847794142002546</v>
      </c>
      <c r="E102" s="305">
        <f>IF(E$26=0,0,E$26/OIS_fec!E$26)</f>
        <v>0.14839587164107293</v>
      </c>
      <c r="F102" s="305">
        <f>IF(F$26=0,0,F$26/OIS_fec!F$26)</f>
        <v>0.14936109850274443</v>
      </c>
      <c r="G102" s="305">
        <f>IF(G$26=0,0,G$26/OIS_fec!G$26)</f>
        <v>0.14956058263964908</v>
      </c>
      <c r="H102" s="305">
        <f>IF(H$26=0,0,H$26/OIS_fec!H$26)</f>
        <v>0.14867624899234011</v>
      </c>
      <c r="I102" s="305">
        <f>IF(I$26=0,0,I$26/OIS_fec!I$26)</f>
        <v>0.15176397190816657</v>
      </c>
      <c r="J102" s="305">
        <f>IF(J$26=0,0,J$26/OIS_fec!J$26)</f>
        <v>0.15450136445375903</v>
      </c>
      <c r="K102" s="305">
        <f>IF(K$26=0,0,K$26/OIS_fec!K$26)</f>
        <v>0.15660111706290822</v>
      </c>
      <c r="L102" s="305">
        <f>IF(L$26=0,0,L$26/OIS_fec!L$26)</f>
        <v>0.15621816071931111</v>
      </c>
      <c r="M102" s="305">
        <f>IF(M$26=0,0,M$26/OIS_fec!M$26)</f>
        <v>0.16024794925499572</v>
      </c>
      <c r="N102" s="305">
        <f>IF(N$26=0,0,N$26/OIS_fec!N$26)</f>
        <v>0.1604992200085974</v>
      </c>
      <c r="O102" s="305">
        <f>IF(O$26=0,0,O$26/OIS_fec!O$26)</f>
        <v>0.16104912493507922</v>
      </c>
      <c r="P102" s="305">
        <f>IF(P$26=0,0,P$26/OIS_fec!P$26)</f>
        <v>0.1615352740408392</v>
      </c>
      <c r="Q102" s="305">
        <f>IF(Q$26=0,0,Q$26/OIS_fec!Q$26)</f>
        <v>0.16121980700251132</v>
      </c>
    </row>
    <row r="103" spans="1:17" x14ac:dyDescent="0.25">
      <c r="A103" s="127" t="s">
        <v>322</v>
      </c>
      <c r="B103" s="305">
        <f>IF(B$34=0,0,B$34/OIS_fec!B$34)</f>
        <v>0.14924599442963735</v>
      </c>
      <c r="C103" s="305">
        <f>IF(C$34=0,0,C$34/OIS_fec!C$34)</f>
        <v>0.15211910714711729</v>
      </c>
      <c r="D103" s="305">
        <f>IF(D$34=0,0,D$34/OIS_fec!D$34)</f>
        <v>0.15331585666211495</v>
      </c>
      <c r="E103" s="305">
        <f>IF(E$34=0,0,E$34/OIS_fec!E$34)</f>
        <v>0.1533086132661754</v>
      </c>
      <c r="F103" s="305">
        <f>IF(F$34=0,0,F$34/OIS_fec!F$34)</f>
        <v>0.15450447655820343</v>
      </c>
      <c r="G103" s="305">
        <f>IF(G$34=0,0,G$34/OIS_fec!G$34)</f>
        <v>0.15488732910594588</v>
      </c>
      <c r="H103" s="305">
        <f>IF(H$34=0,0,H$34/OIS_fec!H$34)</f>
        <v>0.15439477550830427</v>
      </c>
      <c r="I103" s="305">
        <f>IF(I$34=0,0,I$34/OIS_fec!I$34)</f>
        <v>0.1577669772786518</v>
      </c>
      <c r="J103" s="305">
        <f>IF(J$34=0,0,J$34/OIS_fec!J$34)</f>
        <v>0.16076210138413849</v>
      </c>
      <c r="K103" s="305">
        <f>IF(K$34=0,0,K$34/OIS_fec!K$34)</f>
        <v>0.1596764514014066</v>
      </c>
      <c r="L103" s="305">
        <f>IF(L$34=0,0,L$34/OIS_fec!L$34)</f>
        <v>0.16321393913595295</v>
      </c>
      <c r="M103" s="305">
        <f>IF(M$34=0,0,M$34/OIS_fec!M$34)</f>
        <v>0.1658697149133527</v>
      </c>
      <c r="N103" s="305">
        <f>IF(N$34=0,0,N$34/OIS_fec!N$34)</f>
        <v>0.16624713463952623</v>
      </c>
      <c r="O103" s="305">
        <f>IF(O$34=0,0,O$34/OIS_fec!O$34)</f>
        <v>0.16565716492971988</v>
      </c>
      <c r="P103" s="305">
        <f>IF(P$34=0,0,P$34/OIS_fec!P$34)</f>
        <v>0.16759091906265675</v>
      </c>
      <c r="Q103" s="305">
        <f>IF(Q$34=0,0,Q$34/OIS_fec!Q$34)</f>
        <v>0.16504571020588921</v>
      </c>
    </row>
    <row r="104" spans="1:17" x14ac:dyDescent="0.25">
      <c r="A104" s="127" t="s">
        <v>321</v>
      </c>
      <c r="B104" s="305">
        <f>IF(B$53=0,0,B$53/OIS_fec!B$53)</f>
        <v>0.39783671181343799</v>
      </c>
      <c r="C104" s="305">
        <f>IF(C$53=0,0,C$53/OIS_fec!C$53)</f>
        <v>0.39869339199371295</v>
      </c>
      <c r="D104" s="305">
        <f>IF(D$53=0,0,D$53/OIS_fec!D$53)</f>
        <v>0.39888893721829566</v>
      </c>
      <c r="E104" s="305">
        <f>IF(E$53=0,0,E$53/OIS_fec!E$53)</f>
        <v>0.39889088938703804</v>
      </c>
      <c r="F104" s="305">
        <f>IF(F$53=0,0,F$53/OIS_fec!F$53)</f>
        <v>0.39925969718944859</v>
      </c>
      <c r="G104" s="305">
        <f>IF(G$53=0,0,G$53/OIS_fec!G$53)</f>
        <v>0.39933852802713954</v>
      </c>
      <c r="H104" s="305">
        <f>IF(H$53=0,0,H$53/OIS_fec!H$53)</f>
        <v>0.39922698365463949</v>
      </c>
      <c r="I104" s="305">
        <f>IF(I$53=0,0,I$53/OIS_fec!I$53)</f>
        <v>0.4087197996344944</v>
      </c>
      <c r="J104" s="305">
        <f>IF(J$53=0,0,J$53/OIS_fec!J$53)</f>
        <v>0.41342803735131306</v>
      </c>
      <c r="K104" s="305">
        <f>IF(K$53=0,0,K$53/OIS_fec!K$53)</f>
        <v>0.41736221790014288</v>
      </c>
      <c r="L104" s="305">
        <f>IF(L$53=0,0,L$53/OIS_fec!L$53)</f>
        <v>0.41846387625528814</v>
      </c>
      <c r="M104" s="305">
        <f>IF(M$53=0,0,M$53/OIS_fec!M$53)</f>
        <v>0.42722447987299567</v>
      </c>
      <c r="N104" s="305">
        <f>IF(N$53=0,0,N$53/OIS_fec!N$53)</f>
        <v>0.42737560749642223</v>
      </c>
      <c r="O104" s="305">
        <f>IF(O$53=0,0,O$53/OIS_fec!O$53)</f>
        <v>0.42715828672041789</v>
      </c>
      <c r="P104" s="305">
        <f>IF(P$53=0,0,P$53/OIS_fec!P$53)</f>
        <v>0.42776050404446447</v>
      </c>
      <c r="Q104" s="305">
        <f>IF(Q$53=0,0,Q$53/OIS_fec!Q$53)</f>
        <v>0.42696786508341189</v>
      </c>
    </row>
    <row r="105" spans="1:17" x14ac:dyDescent="0.25">
      <c r="A105" s="127" t="s">
        <v>320</v>
      </c>
      <c r="B105" s="305">
        <f>IF(B$67=0,0,B$67/OIS_fec!B$67)</f>
        <v>0.19524375753313664</v>
      </c>
      <c r="C105" s="305">
        <f>IF(C$67=0,0,C$67/OIS_fec!C$67)</f>
        <v>0.19524375753313666</v>
      </c>
      <c r="D105" s="305">
        <f>IF(D$67=0,0,D$67/OIS_fec!D$67)</f>
        <v>0.19524375753313664</v>
      </c>
      <c r="E105" s="305">
        <f>IF(E$67=0,0,E$67/OIS_fec!E$67)</f>
        <v>0.19524375753313664</v>
      </c>
      <c r="F105" s="305">
        <f>IF(F$67=0,0,F$67/OIS_fec!F$67)</f>
        <v>0.19524375753313666</v>
      </c>
      <c r="G105" s="305">
        <f>IF(G$67=0,0,G$67/OIS_fec!G$67)</f>
        <v>0.19524375753313664</v>
      </c>
      <c r="H105" s="305">
        <f>IF(H$67=0,0,H$67/OIS_fec!H$67)</f>
        <v>0.19524375753313666</v>
      </c>
      <c r="I105" s="305">
        <f>IF(I$67=0,0,I$67/OIS_fec!I$67)</f>
        <v>0.19985256231242671</v>
      </c>
      <c r="J105" s="305">
        <f>IF(J$67=0,0,J$67/OIS_fec!J$67)</f>
        <v>0.20206818327589426</v>
      </c>
      <c r="K105" s="305">
        <f>IF(K$67=0,0,K$67/OIS_fec!K$67)</f>
        <v>0.20446784327228307</v>
      </c>
      <c r="L105" s="305">
        <f>IF(L$67=0,0,L$67/OIS_fec!L$67)</f>
        <v>0.20446784327228307</v>
      </c>
      <c r="M105" s="305">
        <f>IF(M$67=0,0,M$67/OIS_fec!M$67)</f>
        <v>0.2088802398411109</v>
      </c>
      <c r="N105" s="305">
        <f>IF(N$67=0,0,N$67/OIS_fec!N$67)</f>
        <v>0.20888023984111087</v>
      </c>
      <c r="O105" s="305">
        <f>IF(O$67=0,0,O$67/OIS_fec!O$67)</f>
        <v>0.2088802398411109</v>
      </c>
      <c r="P105" s="305">
        <f>IF(P$67=0,0,P$67/OIS_fec!P$67)</f>
        <v>0.2088802398411109</v>
      </c>
      <c r="Q105" s="305">
        <f>IF(Q$67=0,0,Q$67/OIS_fec!Q$67)</f>
        <v>0.20888023984111087</v>
      </c>
    </row>
    <row r="106" spans="1:17" x14ac:dyDescent="0.25">
      <c r="A106" s="72" t="s">
        <v>319</v>
      </c>
      <c r="B106" s="304">
        <f>IF(B$68=0,0,B$68/OIS_fec!B$68)</f>
        <v>0.28291244121717629</v>
      </c>
      <c r="C106" s="304">
        <f>IF(C$68=0,0,C$68/OIS_fec!C$68)</f>
        <v>0.28291244121717629</v>
      </c>
      <c r="D106" s="304">
        <f>IF(D$68=0,0,D$68/OIS_fec!D$68)</f>
        <v>0.28291244121717624</v>
      </c>
      <c r="E106" s="304">
        <f>IF(E$68=0,0,E$68/OIS_fec!E$68)</f>
        <v>0.28291244121717635</v>
      </c>
      <c r="F106" s="304">
        <f>IF(F$68=0,0,F$68/OIS_fec!F$68)</f>
        <v>0.28291244121717624</v>
      </c>
      <c r="G106" s="304">
        <f>IF(G$68=0,0,G$68/OIS_fec!G$68)</f>
        <v>0.28291244121717629</v>
      </c>
      <c r="H106" s="304">
        <f>IF(H$68=0,0,H$68/OIS_fec!H$68)</f>
        <v>0.28291244121717629</v>
      </c>
      <c r="I106" s="304">
        <f>IF(I$68=0,0,I$68/OIS_fec!I$68)</f>
        <v>0.28959069934781612</v>
      </c>
      <c r="J106" s="304">
        <f>IF(J$68=0,0,J$68/OIS_fec!J$68)</f>
        <v>0.292801182200156</v>
      </c>
      <c r="K106" s="304">
        <f>IF(K$68=0,0,K$68/OIS_fec!K$68)</f>
        <v>0.29627834160462169</v>
      </c>
      <c r="L106" s="304">
        <f>IF(L$68=0,0,L$68/OIS_fec!L$68)</f>
        <v>0.29627834160462174</v>
      </c>
      <c r="M106" s="304">
        <f>IF(M$68=0,0,M$68/OIS_fec!M$68)</f>
        <v>0.30267199997648286</v>
      </c>
      <c r="N106" s="304">
        <f>IF(N$68=0,0,N$68/OIS_fec!N$68)</f>
        <v>0.30267199997648292</v>
      </c>
      <c r="O106" s="304">
        <f>IF(O$68=0,0,O$68/OIS_fec!O$68)</f>
        <v>0.30267199997648286</v>
      </c>
      <c r="P106" s="304">
        <f>IF(P$68=0,0,P$68/OIS_fec!P$68)</f>
        <v>0.30267199997648286</v>
      </c>
      <c r="Q106" s="304">
        <f>IF(Q$68=0,0,Q$68/OIS_fec!Q$68)</f>
        <v>0.30267199997648292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Q47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17" width="9.7109375" style="14" customWidth="1"/>
    <col min="18" max="16384" width="9.140625" style="13"/>
  </cols>
  <sheetData>
    <row r="1" spans="1:17" ht="12.75" x14ac:dyDescent="0.25">
      <c r="A1" s="12" t="str">
        <f>index!$A$1&amp;": Industry Summary / useful energy demand"</f>
        <v>SK: Industry Summary / useful energy demand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2" spans="1:17" x14ac:dyDescent="0.25">
      <c r="A2" s="40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</row>
    <row r="3" spans="1:17" ht="12.75" x14ac:dyDescent="0.25">
      <c r="A3" s="80" t="s">
        <v>91</v>
      </c>
      <c r="B3" s="79"/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</row>
    <row r="4" spans="1:17" x14ac:dyDescent="0.25">
      <c r="A4" s="40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</row>
    <row r="5" spans="1:17" ht="12.75" x14ac:dyDescent="0.25">
      <c r="A5" s="97" t="s">
        <v>88</v>
      </c>
      <c r="B5" s="96">
        <f t="shared" ref="B5" si="0">SUM(B6:B10,B15,B26)</f>
        <v>2051.7232281234119</v>
      </c>
      <c r="C5" s="96">
        <f t="shared" ref="C5:Q5" si="1">SUM(C6:C10,C15,C26)</f>
        <v>2070.7059336295274</v>
      </c>
      <c r="D5" s="96">
        <f t="shared" si="1"/>
        <v>2151.4505458857825</v>
      </c>
      <c r="E5" s="96">
        <f t="shared" si="1"/>
        <v>2264.810466891965</v>
      </c>
      <c r="F5" s="96">
        <f t="shared" si="1"/>
        <v>2171.812773391503</v>
      </c>
      <c r="G5" s="96">
        <f t="shared" si="1"/>
        <v>2214.5302421053184</v>
      </c>
      <c r="H5" s="96">
        <f t="shared" si="1"/>
        <v>2297.9941833595476</v>
      </c>
      <c r="I5" s="96">
        <f t="shared" si="1"/>
        <v>2230.5375625931588</v>
      </c>
      <c r="J5" s="96">
        <f t="shared" si="1"/>
        <v>2219.1799006596184</v>
      </c>
      <c r="K5" s="96">
        <f t="shared" si="1"/>
        <v>2008.4927653203554</v>
      </c>
      <c r="L5" s="96">
        <f t="shared" si="1"/>
        <v>2148.9180107999118</v>
      </c>
      <c r="M5" s="96">
        <f t="shared" si="1"/>
        <v>2107.8104009524327</v>
      </c>
      <c r="N5" s="96">
        <f t="shared" si="1"/>
        <v>2142.7648603786606</v>
      </c>
      <c r="O5" s="96">
        <f t="shared" si="1"/>
        <v>2158.8302459247702</v>
      </c>
      <c r="P5" s="96">
        <f t="shared" si="1"/>
        <v>2248.6038714623191</v>
      </c>
      <c r="Q5" s="96">
        <f t="shared" si="1"/>
        <v>2276.0756221914194</v>
      </c>
    </row>
    <row r="6" spans="1:17" x14ac:dyDescent="0.25">
      <c r="A6" s="76" t="s">
        <v>83</v>
      </c>
      <c r="B6" s="95">
        <v>16.004746689429645</v>
      </c>
      <c r="C6" s="95">
        <v>17.224233220393014</v>
      </c>
      <c r="D6" s="95">
        <v>19.237712155736546</v>
      </c>
      <c r="E6" s="95">
        <v>19.720445776105073</v>
      </c>
      <c r="F6" s="95">
        <v>21.352492486214793</v>
      </c>
      <c r="G6" s="95">
        <v>21.074769089242238</v>
      </c>
      <c r="H6" s="95">
        <v>21.222222010930086</v>
      </c>
      <c r="I6" s="95">
        <v>20.571294052515761</v>
      </c>
      <c r="J6" s="95">
        <v>22.488789159152898</v>
      </c>
      <c r="K6" s="95">
        <v>17.76764643785414</v>
      </c>
      <c r="L6" s="95">
        <v>19.782529151025564</v>
      </c>
      <c r="M6" s="95">
        <v>19.276223404085034</v>
      </c>
      <c r="N6" s="95">
        <v>20.170217138561725</v>
      </c>
      <c r="O6" s="95">
        <v>18.259603750121737</v>
      </c>
      <c r="P6" s="95">
        <v>19.070893206546053</v>
      </c>
      <c r="Q6" s="95">
        <v>19.883721934320786</v>
      </c>
    </row>
    <row r="7" spans="1:17" x14ac:dyDescent="0.25">
      <c r="A7" s="76" t="s">
        <v>82</v>
      </c>
      <c r="B7" s="95">
        <v>6.2061001030948022</v>
      </c>
      <c r="C7" s="95">
        <v>5.4379132064355744</v>
      </c>
      <c r="D7" s="95">
        <v>7.1603199844520944</v>
      </c>
      <c r="E7" s="95">
        <v>6.8679620248417459</v>
      </c>
      <c r="F7" s="95">
        <v>7.0017138155289711</v>
      </c>
      <c r="G7" s="95">
        <v>7.0929157547046611</v>
      </c>
      <c r="H7" s="95">
        <v>6.8977130894760617</v>
      </c>
      <c r="I7" s="95">
        <v>6.878292637583538</v>
      </c>
      <c r="J7" s="95">
        <v>7.6772544458199468</v>
      </c>
      <c r="K7" s="95">
        <v>5.9396498296883262</v>
      </c>
      <c r="L7" s="95">
        <v>6.4454766740258442</v>
      </c>
      <c r="M7" s="95">
        <v>6.2964325003732515</v>
      </c>
      <c r="N7" s="95">
        <v>7.0220336420293252</v>
      </c>
      <c r="O7" s="95">
        <v>6.0428378736783408</v>
      </c>
      <c r="P7" s="95">
        <v>6.2995119729110254</v>
      </c>
      <c r="Q7" s="95">
        <v>6.7330223006933698</v>
      </c>
    </row>
    <row r="8" spans="1:17" x14ac:dyDescent="0.25">
      <c r="A8" s="76" t="s">
        <v>81</v>
      </c>
      <c r="B8" s="95">
        <v>56.037711241648168</v>
      </c>
      <c r="C8" s="95">
        <v>61.11929057280549</v>
      </c>
      <c r="D8" s="95">
        <v>66.820228418460644</v>
      </c>
      <c r="E8" s="95">
        <v>71.055908620236195</v>
      </c>
      <c r="F8" s="95">
        <v>72.945357114906912</v>
      </c>
      <c r="G8" s="95">
        <v>72.183955756347629</v>
      </c>
      <c r="H8" s="95">
        <v>76.177766099292342</v>
      </c>
      <c r="I8" s="95">
        <v>73.229042284815804</v>
      </c>
      <c r="J8" s="95">
        <v>75.480483972709536</v>
      </c>
      <c r="K8" s="95">
        <v>64.902187760719713</v>
      </c>
      <c r="L8" s="95">
        <v>71.461935244095386</v>
      </c>
      <c r="M8" s="95">
        <v>69.028364016731331</v>
      </c>
      <c r="N8" s="95">
        <v>71.734879802575591</v>
      </c>
      <c r="O8" s="95">
        <v>69.403093288837766</v>
      </c>
      <c r="P8" s="95">
        <v>72.680544870215613</v>
      </c>
      <c r="Q8" s="95">
        <v>72.206539622300994</v>
      </c>
    </row>
    <row r="9" spans="1:17" x14ac:dyDescent="0.25">
      <c r="A9" s="76" t="s">
        <v>80</v>
      </c>
      <c r="B9" s="95">
        <v>30.023720458262094</v>
      </c>
      <c r="C9" s="95">
        <v>28.775646329936656</v>
      </c>
      <c r="D9" s="95">
        <v>35.782122938988103</v>
      </c>
      <c r="E9" s="95">
        <v>34.438296408753203</v>
      </c>
      <c r="F9" s="95">
        <v>34.236108228632972</v>
      </c>
      <c r="G9" s="95">
        <v>34.678852967078321</v>
      </c>
      <c r="H9" s="95">
        <v>33.486217278196939</v>
      </c>
      <c r="I9" s="95">
        <v>33.675233935364318</v>
      </c>
      <c r="J9" s="95">
        <v>37.444750154880332</v>
      </c>
      <c r="K9" s="95">
        <v>30.291614008833843</v>
      </c>
      <c r="L9" s="95">
        <v>31.262572388279036</v>
      </c>
      <c r="M9" s="95">
        <v>30.686038706417119</v>
      </c>
      <c r="N9" s="95">
        <v>33.69245472660527</v>
      </c>
      <c r="O9" s="95">
        <v>28.314648934384646</v>
      </c>
      <c r="P9" s="95">
        <v>29.292842276393809</v>
      </c>
      <c r="Q9" s="95">
        <v>31.747352987498733</v>
      </c>
    </row>
    <row r="10" spans="1:17" x14ac:dyDescent="0.25">
      <c r="A10" s="94" t="s">
        <v>79</v>
      </c>
      <c r="B10" s="93">
        <f t="shared" ref="B10" si="2">SUM(B11:B14)</f>
        <v>25.272895788868983</v>
      </c>
      <c r="C10" s="93">
        <f t="shared" ref="C10:Q10" si="3">SUM(C11:C14)</f>
        <v>24.542601424522346</v>
      </c>
      <c r="D10" s="93">
        <f t="shared" si="3"/>
        <v>27.050934536126533</v>
      </c>
      <c r="E10" s="93">
        <f t="shared" si="3"/>
        <v>25.818987176589275</v>
      </c>
      <c r="F10" s="93">
        <f t="shared" si="3"/>
        <v>23.885054418467131</v>
      </c>
      <c r="G10" s="93">
        <f t="shared" si="3"/>
        <v>24.728993301058431</v>
      </c>
      <c r="H10" s="93">
        <f t="shared" si="3"/>
        <v>23.332088281762232</v>
      </c>
      <c r="I10" s="93">
        <f t="shared" si="3"/>
        <v>24.330747404623793</v>
      </c>
      <c r="J10" s="93">
        <f t="shared" si="3"/>
        <v>25.132140985405442</v>
      </c>
      <c r="K10" s="93">
        <f t="shared" si="3"/>
        <v>22.006272465236744</v>
      </c>
      <c r="L10" s="93">
        <f t="shared" si="3"/>
        <v>21.991690067097782</v>
      </c>
      <c r="M10" s="93">
        <f t="shared" si="3"/>
        <v>22.720786738361895</v>
      </c>
      <c r="N10" s="93">
        <f t="shared" si="3"/>
        <v>23.263166877440604</v>
      </c>
      <c r="O10" s="93">
        <f t="shared" si="3"/>
        <v>20.818216929817083</v>
      </c>
      <c r="P10" s="93">
        <f t="shared" si="3"/>
        <v>22.518078550921086</v>
      </c>
      <c r="Q10" s="93">
        <f t="shared" si="3"/>
        <v>22.631225009509954</v>
      </c>
    </row>
    <row r="11" spans="1:17" x14ac:dyDescent="0.25">
      <c r="A11" s="92" t="s">
        <v>68</v>
      </c>
      <c r="B11" s="91">
        <v>1.4532142078514305</v>
      </c>
      <c r="C11" s="91">
        <v>1.3967568123115837</v>
      </c>
      <c r="D11" s="91">
        <v>1.0890497298884108</v>
      </c>
      <c r="E11" s="91">
        <v>0.83073708030284676</v>
      </c>
      <c r="F11" s="91">
        <v>0.86393911808975166</v>
      </c>
      <c r="G11" s="91">
        <v>0.70535599050779063</v>
      </c>
      <c r="H11" s="91">
        <v>0.88856798442200613</v>
      </c>
      <c r="I11" s="91">
        <v>0.59593705132529173</v>
      </c>
      <c r="J11" s="91">
        <v>0.51172881264478953</v>
      </c>
      <c r="K11" s="91">
        <v>0.78440470111523974</v>
      </c>
      <c r="L11" s="91">
        <v>0.85955209379171627</v>
      </c>
      <c r="M11" s="91">
        <v>1.0844972602209779</v>
      </c>
      <c r="N11" s="91">
        <v>1.5884456045617681</v>
      </c>
      <c r="O11" s="91">
        <v>0.90878199572217477</v>
      </c>
      <c r="P11" s="91">
        <v>1.7046729050162022</v>
      </c>
      <c r="Q11" s="91">
        <v>0.86988106928494136</v>
      </c>
    </row>
    <row r="12" spans="1:17" x14ac:dyDescent="0.25">
      <c r="A12" s="92" t="s">
        <v>66</v>
      </c>
      <c r="B12" s="91">
        <v>7.3624589789483963</v>
      </c>
      <c r="C12" s="91">
        <v>7.4919640531910456</v>
      </c>
      <c r="D12" s="91">
        <v>7.935685002208408</v>
      </c>
      <c r="E12" s="91">
        <v>7.2019205155812083</v>
      </c>
      <c r="F12" s="91">
        <v>6.8147365857520459</v>
      </c>
      <c r="G12" s="91">
        <v>6.9894852547753414</v>
      </c>
      <c r="H12" s="91">
        <v>7.0633115054610407</v>
      </c>
      <c r="I12" s="91">
        <v>7.4254034090179655</v>
      </c>
      <c r="J12" s="91">
        <v>7.648941214528624</v>
      </c>
      <c r="K12" s="91">
        <v>5.1663055145334269</v>
      </c>
      <c r="L12" s="91">
        <v>6.8844124306446499</v>
      </c>
      <c r="M12" s="91">
        <v>7.0254508484522615</v>
      </c>
      <c r="N12" s="91">
        <v>6.6980028574264354</v>
      </c>
      <c r="O12" s="91">
        <v>5.8428684634613814</v>
      </c>
      <c r="P12" s="91">
        <v>6.4556305330908783</v>
      </c>
      <c r="Q12" s="91">
        <v>6.604157020756892</v>
      </c>
    </row>
    <row r="13" spans="1:17" x14ac:dyDescent="0.25">
      <c r="A13" s="92" t="s">
        <v>72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0" t="s">
        <v>21</v>
      </c>
      <c r="B14" s="89">
        <v>16.457222602069155</v>
      </c>
      <c r="C14" s="89">
        <v>15.653880559019715</v>
      </c>
      <c r="D14" s="89">
        <v>18.026199804029716</v>
      </c>
      <c r="E14" s="89">
        <v>17.786329580705218</v>
      </c>
      <c r="F14" s="89">
        <v>16.206378714625334</v>
      </c>
      <c r="G14" s="89">
        <v>17.034152055775298</v>
      </c>
      <c r="H14" s="89">
        <v>15.380208791879184</v>
      </c>
      <c r="I14" s="89">
        <v>16.309406944280536</v>
      </c>
      <c r="J14" s="89">
        <v>16.971470958232029</v>
      </c>
      <c r="K14" s="89">
        <v>16.055562249588078</v>
      </c>
      <c r="L14" s="89">
        <v>14.247725542661415</v>
      </c>
      <c r="M14" s="89">
        <v>14.610838629688656</v>
      </c>
      <c r="N14" s="89">
        <v>14.976718415452398</v>
      </c>
      <c r="O14" s="89">
        <v>14.066566470633527</v>
      </c>
      <c r="P14" s="89">
        <v>14.357775112814005</v>
      </c>
      <c r="Q14" s="89">
        <v>15.157186919468121</v>
      </c>
    </row>
    <row r="15" spans="1:17" x14ac:dyDescent="0.25">
      <c r="A15" s="86" t="s">
        <v>87</v>
      </c>
      <c r="B15" s="85">
        <f t="shared" ref="B15" si="4">SUM(B16:B25)</f>
        <v>375.23019708880122</v>
      </c>
      <c r="C15" s="85">
        <f t="shared" ref="C15:Q15" si="5">SUM(C16:C25)</f>
        <v>476.81951319526189</v>
      </c>
      <c r="D15" s="85">
        <f t="shared" si="5"/>
        <v>526.56458196642859</v>
      </c>
      <c r="E15" s="85">
        <f t="shared" si="5"/>
        <v>540.24725112098372</v>
      </c>
      <c r="F15" s="85">
        <f t="shared" si="5"/>
        <v>497.25623463454986</v>
      </c>
      <c r="G15" s="85">
        <f t="shared" si="5"/>
        <v>511.3487917524248</v>
      </c>
      <c r="H15" s="85">
        <f t="shared" si="5"/>
        <v>477.43210079637333</v>
      </c>
      <c r="I15" s="85">
        <f t="shared" si="5"/>
        <v>513.08911380276697</v>
      </c>
      <c r="J15" s="85">
        <f t="shared" si="5"/>
        <v>530.9697482215239</v>
      </c>
      <c r="K15" s="85">
        <f t="shared" si="5"/>
        <v>522.02560915518416</v>
      </c>
      <c r="L15" s="85">
        <f t="shared" si="5"/>
        <v>464.63933319083014</v>
      </c>
      <c r="M15" s="85">
        <f t="shared" si="5"/>
        <v>461.03542553902173</v>
      </c>
      <c r="N15" s="85">
        <f t="shared" si="5"/>
        <v>429.59565855493059</v>
      </c>
      <c r="O15" s="85">
        <f t="shared" si="5"/>
        <v>379.41481121595433</v>
      </c>
      <c r="P15" s="85">
        <f t="shared" si="5"/>
        <v>378.96542722949323</v>
      </c>
      <c r="Q15" s="85">
        <f t="shared" si="5"/>
        <v>503.2321722992013</v>
      </c>
    </row>
    <row r="16" spans="1:17" x14ac:dyDescent="0.25">
      <c r="A16" s="88" t="s">
        <v>33</v>
      </c>
      <c r="B16" s="87">
        <v>116.43658221501123</v>
      </c>
      <c r="C16" s="87">
        <v>82.565001007455152</v>
      </c>
      <c r="D16" s="87">
        <v>70.808530636728236</v>
      </c>
      <c r="E16" s="87">
        <v>64.569997405012785</v>
      </c>
      <c r="F16" s="87">
        <v>59.931384302238207</v>
      </c>
      <c r="G16" s="87">
        <v>64.673328158816133</v>
      </c>
      <c r="H16" s="87">
        <v>59.183424771047591</v>
      </c>
      <c r="I16" s="87">
        <v>51.724036936586351</v>
      </c>
      <c r="J16" s="87">
        <v>55.411517505025742</v>
      </c>
      <c r="K16" s="87">
        <v>60.328645234549107</v>
      </c>
      <c r="L16" s="87">
        <v>12.918490093541344</v>
      </c>
      <c r="M16" s="87">
        <v>7.8101884221742068</v>
      </c>
      <c r="N16" s="87">
        <v>10.716086939569497</v>
      </c>
      <c r="O16" s="87">
        <v>11.361601155267584</v>
      </c>
      <c r="P16" s="87">
        <v>12.660974095411605</v>
      </c>
      <c r="Q16" s="87">
        <v>13.416558196461303</v>
      </c>
    </row>
    <row r="17" spans="1:17" x14ac:dyDescent="0.25">
      <c r="A17" s="88" t="s">
        <v>31</v>
      </c>
      <c r="B17" s="87">
        <v>48.478539515449114</v>
      </c>
      <c r="C17" s="87">
        <v>21.657202283800931</v>
      </c>
      <c r="D17" s="87">
        <v>9.799391265470021</v>
      </c>
      <c r="E17" s="87">
        <v>21.524047423769556</v>
      </c>
      <c r="F17" s="87">
        <v>38.005373169526287</v>
      </c>
      <c r="G17" s="87">
        <v>22.474896744339546</v>
      </c>
      <c r="H17" s="87">
        <v>2.9518987579081939</v>
      </c>
      <c r="I17" s="87">
        <v>3.9861168033447334</v>
      </c>
      <c r="J17" s="87">
        <v>5.3168854222742787</v>
      </c>
      <c r="K17" s="87">
        <v>1.7205881468343751</v>
      </c>
      <c r="L17" s="87">
        <v>1.8112400524007655</v>
      </c>
      <c r="M17" s="87">
        <v>2.2038746088800032</v>
      </c>
      <c r="N17" s="87">
        <v>1.1084738469862254</v>
      </c>
      <c r="O17" s="87">
        <v>2.5734885528356712</v>
      </c>
      <c r="P17" s="87">
        <v>1.1745200011396408</v>
      </c>
      <c r="Q17" s="87">
        <v>30.377537646123074</v>
      </c>
    </row>
    <row r="18" spans="1:17" x14ac:dyDescent="0.25">
      <c r="A18" s="88" t="s">
        <v>30</v>
      </c>
      <c r="B18" s="87">
        <v>0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0</v>
      </c>
      <c r="I18" s="87">
        <v>0</v>
      </c>
      <c r="J18" s="87">
        <v>0</v>
      </c>
      <c r="K18" s="87">
        <v>7.0640885664320754</v>
      </c>
      <c r="L18" s="87">
        <v>0</v>
      </c>
      <c r="M18" s="87">
        <v>0</v>
      </c>
      <c r="N18" s="87">
        <v>0</v>
      </c>
      <c r="O18" s="87">
        <v>0</v>
      </c>
      <c r="P18" s="87">
        <v>0</v>
      </c>
      <c r="Q18" s="87">
        <v>0</v>
      </c>
    </row>
    <row r="19" spans="1:17" x14ac:dyDescent="0.25">
      <c r="A19" s="88" t="s">
        <v>68</v>
      </c>
      <c r="B19" s="87">
        <v>2.4772478782513399</v>
      </c>
      <c r="C19" s="87">
        <v>1.9986764320627968</v>
      </c>
      <c r="D19" s="87">
        <v>2.8203064009903289</v>
      </c>
      <c r="E19" s="87">
        <v>0.70371360184437637</v>
      </c>
      <c r="F19" s="87">
        <v>1.8489474190314783</v>
      </c>
      <c r="G19" s="87">
        <v>0.46601005181784672</v>
      </c>
      <c r="H19" s="87">
        <v>0.52566559658594658</v>
      </c>
      <c r="I19" s="87">
        <v>0.3628902728447625</v>
      </c>
      <c r="J19" s="87">
        <v>0.39763997631051973</v>
      </c>
      <c r="K19" s="87">
        <v>0.24247649246680286</v>
      </c>
      <c r="L19" s="87">
        <v>0.18508711878697628</v>
      </c>
      <c r="M19" s="87">
        <v>0.38111680746880544</v>
      </c>
      <c r="N19" s="87">
        <v>0.82610262329466622</v>
      </c>
      <c r="O19" s="87">
        <v>0.11436623235362792</v>
      </c>
      <c r="P19" s="87">
        <v>0.43871172585909751</v>
      </c>
      <c r="Q19" s="87">
        <v>5.5149480332378528E-2</v>
      </c>
    </row>
    <row r="20" spans="1:17" x14ac:dyDescent="0.25">
      <c r="A20" s="88" t="s">
        <v>29</v>
      </c>
      <c r="B20" s="87">
        <v>33.322137243028088</v>
      </c>
      <c r="C20" s="87">
        <v>98.556363103094711</v>
      </c>
      <c r="D20" s="87">
        <v>114.78150480593854</v>
      </c>
      <c r="E20" s="87">
        <v>87.031529854560119</v>
      </c>
      <c r="F20" s="87">
        <v>56.02415113891167</v>
      </c>
      <c r="G20" s="87">
        <v>72.346050050378892</v>
      </c>
      <c r="H20" s="87">
        <v>63.788541932036956</v>
      </c>
      <c r="I20" s="87">
        <v>71.120831666155183</v>
      </c>
      <c r="J20" s="87">
        <v>68.638171940037481</v>
      </c>
      <c r="K20" s="87">
        <v>9.185607696379158</v>
      </c>
      <c r="L20" s="87">
        <v>26.225866930620054</v>
      </c>
      <c r="M20" s="87">
        <v>21.043930232084712</v>
      </c>
      <c r="N20" s="87">
        <v>46.909988407643894</v>
      </c>
      <c r="O20" s="87">
        <v>0</v>
      </c>
      <c r="P20" s="87">
        <v>2.7698870623927351E-2</v>
      </c>
      <c r="Q20" s="87">
        <v>0.60293677060874307</v>
      </c>
    </row>
    <row r="21" spans="1:17" x14ac:dyDescent="0.25">
      <c r="A21" s="88" t="s">
        <v>28</v>
      </c>
      <c r="B21" s="87">
        <v>0.40430725741818757</v>
      </c>
      <c r="C21" s="87">
        <v>5.6003365670397978</v>
      </c>
      <c r="D21" s="87">
        <v>8.6464546899092554</v>
      </c>
      <c r="E21" s="87">
        <v>6.0516635632997007</v>
      </c>
      <c r="F21" s="87">
        <v>2.3407745773453628</v>
      </c>
      <c r="G21" s="87">
        <v>2.1356937984840823</v>
      </c>
      <c r="H21" s="87">
        <v>1.3594894488553846</v>
      </c>
      <c r="I21" s="87">
        <v>0.95431263863817806</v>
      </c>
      <c r="J21" s="87">
        <v>0.43502258424413798</v>
      </c>
      <c r="K21" s="87">
        <v>4.858492427379244</v>
      </c>
      <c r="L21" s="87">
        <v>2.9879677791886352</v>
      </c>
      <c r="M21" s="87">
        <v>2.5412276532410676</v>
      </c>
      <c r="N21" s="87">
        <v>2.1394165898515682</v>
      </c>
      <c r="O21" s="87">
        <v>2.5548937388176878</v>
      </c>
      <c r="P21" s="87">
        <v>2.8456855860906964</v>
      </c>
      <c r="Q21" s="87">
        <v>0.74137319711969207</v>
      </c>
    </row>
    <row r="22" spans="1:17" x14ac:dyDescent="0.25">
      <c r="A22" s="88" t="s">
        <v>66</v>
      </c>
      <c r="B22" s="87">
        <v>135.20517477738443</v>
      </c>
      <c r="C22" s="87">
        <v>119.95742909467893</v>
      </c>
      <c r="D22" s="87">
        <v>174.27719832542189</v>
      </c>
      <c r="E22" s="87">
        <v>119.72174227978803</v>
      </c>
      <c r="F22" s="87">
        <v>118.43259381154895</v>
      </c>
      <c r="G22" s="87">
        <v>134.99386100317415</v>
      </c>
      <c r="H22" s="87">
        <v>165.24648954473912</v>
      </c>
      <c r="I22" s="87">
        <v>156.82788048355499</v>
      </c>
      <c r="J22" s="87">
        <v>181.4550239050823</v>
      </c>
      <c r="K22" s="87">
        <v>159.37899335625005</v>
      </c>
      <c r="L22" s="87">
        <v>139.9862844332626</v>
      </c>
      <c r="M22" s="87">
        <v>147.13947829810709</v>
      </c>
      <c r="N22" s="87">
        <v>107.95268502342978</v>
      </c>
      <c r="O22" s="87">
        <v>124.22641789262948</v>
      </c>
      <c r="P22" s="87">
        <v>83.271030880552772</v>
      </c>
      <c r="Q22" s="87">
        <v>110.3795999823197</v>
      </c>
    </row>
    <row r="23" spans="1:17" x14ac:dyDescent="0.25">
      <c r="A23" s="88" t="s">
        <v>25</v>
      </c>
      <c r="B23" s="87">
        <v>8.3720158117775796</v>
      </c>
      <c r="C23" s="87">
        <v>8.5176228623597741</v>
      </c>
      <c r="D23" s="87">
        <v>9.8704153544381175</v>
      </c>
      <c r="E23" s="87">
        <v>9.5086433630997433</v>
      </c>
      <c r="F23" s="87">
        <v>10.575079885493833</v>
      </c>
      <c r="G23" s="87">
        <v>11.355573848695007</v>
      </c>
      <c r="H23" s="87">
        <v>9.6786148702414838</v>
      </c>
      <c r="I23" s="87">
        <v>7.4980853140043138</v>
      </c>
      <c r="J23" s="87">
        <v>3.3210717480217946</v>
      </c>
      <c r="K23" s="87">
        <v>0.46486382069359328</v>
      </c>
      <c r="L23" s="87">
        <v>0.53137742735167914</v>
      </c>
      <c r="M23" s="87">
        <v>8.5276716447367909E-2</v>
      </c>
      <c r="N23" s="87">
        <v>0</v>
      </c>
      <c r="O23" s="87">
        <v>0</v>
      </c>
      <c r="P23" s="87">
        <v>0</v>
      </c>
      <c r="Q23" s="87">
        <v>0</v>
      </c>
    </row>
    <row r="24" spans="1:17" x14ac:dyDescent="0.25">
      <c r="A24" s="88" t="s">
        <v>86</v>
      </c>
      <c r="B24" s="87">
        <v>22.621165635802395</v>
      </c>
      <c r="C24" s="87">
        <v>127.52759491754516</v>
      </c>
      <c r="D24" s="87">
        <v>120.75215906618071</v>
      </c>
      <c r="E24" s="87">
        <v>143.18884230788157</v>
      </c>
      <c r="F24" s="87">
        <v>155.36491206638834</v>
      </c>
      <c r="G24" s="87">
        <v>156.06530392298362</v>
      </c>
      <c r="H24" s="87">
        <v>136.51609099677378</v>
      </c>
      <c r="I24" s="87">
        <v>184.6311750123017</v>
      </c>
      <c r="J24" s="87">
        <v>174.71130361419975</v>
      </c>
      <c r="K24" s="87">
        <v>229.66638878255387</v>
      </c>
      <c r="L24" s="87">
        <v>215.5888387960311</v>
      </c>
      <c r="M24" s="87">
        <v>215.10589488595826</v>
      </c>
      <c r="N24" s="87">
        <v>160.11204952831022</v>
      </c>
      <c r="O24" s="87">
        <v>146.16895654055392</v>
      </c>
      <c r="P24" s="87">
        <v>198.87994430626341</v>
      </c>
      <c r="Q24" s="87">
        <v>249.13316507031698</v>
      </c>
    </row>
    <row r="25" spans="1:17" x14ac:dyDescent="0.25">
      <c r="A25" s="88" t="s">
        <v>22</v>
      </c>
      <c r="B25" s="87">
        <v>7.9130267546788184</v>
      </c>
      <c r="C25" s="87">
        <v>10.439286927224646</v>
      </c>
      <c r="D25" s="87">
        <v>14.80862142135142</v>
      </c>
      <c r="E25" s="87">
        <v>87.947071321727762</v>
      </c>
      <c r="F25" s="87">
        <v>54.733018264065748</v>
      </c>
      <c r="G25" s="87">
        <v>46.838074173735485</v>
      </c>
      <c r="H25" s="87">
        <v>38.181884878184853</v>
      </c>
      <c r="I25" s="87">
        <v>35.983784675336793</v>
      </c>
      <c r="J25" s="87">
        <v>41.283111526327978</v>
      </c>
      <c r="K25" s="87">
        <v>49.115464631645864</v>
      </c>
      <c r="L25" s="87">
        <v>64.404180559646989</v>
      </c>
      <c r="M25" s="87">
        <v>64.724437914660228</v>
      </c>
      <c r="N25" s="87">
        <v>99.830855595844767</v>
      </c>
      <c r="O25" s="87">
        <v>92.415087103496319</v>
      </c>
      <c r="P25" s="87">
        <v>79.666861763552134</v>
      </c>
      <c r="Q25" s="87">
        <v>98.525851955919435</v>
      </c>
    </row>
    <row r="26" spans="1:17" x14ac:dyDescent="0.25">
      <c r="A26" s="86" t="s">
        <v>85</v>
      </c>
      <c r="B26" s="85">
        <f t="shared" ref="B26" si="6">SUM(B27:B36)</f>
        <v>1542.9478567533067</v>
      </c>
      <c r="C26" s="85">
        <f t="shared" ref="C26:Q26" si="7">SUM(C27:C36)</f>
        <v>1456.7867356801723</v>
      </c>
      <c r="D26" s="85">
        <f t="shared" si="7"/>
        <v>1468.8346458855901</v>
      </c>
      <c r="E26" s="85">
        <f t="shared" si="7"/>
        <v>1566.6616157644557</v>
      </c>
      <c r="F26" s="85">
        <f t="shared" si="7"/>
        <v>1515.1358126932023</v>
      </c>
      <c r="G26" s="85">
        <f t="shared" si="7"/>
        <v>1543.4219634844621</v>
      </c>
      <c r="H26" s="85">
        <f t="shared" si="7"/>
        <v>1659.4460758035168</v>
      </c>
      <c r="I26" s="85">
        <f t="shared" si="7"/>
        <v>1558.7638384754887</v>
      </c>
      <c r="J26" s="85">
        <f t="shared" si="7"/>
        <v>1519.9867337201265</v>
      </c>
      <c r="K26" s="85">
        <f t="shared" si="7"/>
        <v>1345.5597856628385</v>
      </c>
      <c r="L26" s="85">
        <f t="shared" si="7"/>
        <v>1533.3344740845582</v>
      </c>
      <c r="M26" s="85">
        <f t="shared" si="7"/>
        <v>1498.7671300474424</v>
      </c>
      <c r="N26" s="85">
        <f t="shared" si="7"/>
        <v>1557.2864496365175</v>
      </c>
      <c r="O26" s="85">
        <f t="shared" si="7"/>
        <v>1636.5770339319763</v>
      </c>
      <c r="P26" s="85">
        <f t="shared" si="7"/>
        <v>1719.7765733558385</v>
      </c>
      <c r="Q26" s="85">
        <f t="shared" si="7"/>
        <v>1619.6415880378943</v>
      </c>
    </row>
    <row r="27" spans="1:17" x14ac:dyDescent="0.25">
      <c r="A27" s="84" t="s">
        <v>33</v>
      </c>
      <c r="B27" s="83">
        <v>296.0313711166084</v>
      </c>
      <c r="C27" s="83">
        <v>328.13949032078887</v>
      </c>
      <c r="D27" s="83">
        <v>274.18075052080206</v>
      </c>
      <c r="E27" s="83">
        <v>293.5726390685129</v>
      </c>
      <c r="F27" s="83">
        <v>295.50965670523829</v>
      </c>
      <c r="G27" s="83">
        <v>292.33299658226338</v>
      </c>
      <c r="H27" s="83">
        <v>321.66633895969721</v>
      </c>
      <c r="I27" s="83">
        <v>306.2078545488194</v>
      </c>
      <c r="J27" s="83">
        <v>296.45951173662837</v>
      </c>
      <c r="K27" s="83">
        <v>272.29116533620493</v>
      </c>
      <c r="L27" s="83">
        <v>259.10384558279588</v>
      </c>
      <c r="M27" s="83">
        <v>285.15943396854709</v>
      </c>
      <c r="N27" s="83">
        <v>328.97396821164034</v>
      </c>
      <c r="O27" s="83">
        <v>320.85129389107652</v>
      </c>
      <c r="P27" s="83">
        <v>344.37452188844497</v>
      </c>
      <c r="Q27" s="83">
        <v>325.19664442936715</v>
      </c>
    </row>
    <row r="28" spans="1:17" x14ac:dyDescent="0.25">
      <c r="A28" s="84" t="s">
        <v>47</v>
      </c>
      <c r="B28" s="83">
        <v>303.08632459268762</v>
      </c>
      <c r="C28" s="83">
        <v>246.52681846323404</v>
      </c>
      <c r="D28" s="83">
        <v>313.64526993877121</v>
      </c>
      <c r="E28" s="83">
        <v>373.79690805857769</v>
      </c>
      <c r="F28" s="83">
        <v>363.39033974672674</v>
      </c>
      <c r="G28" s="83">
        <v>344.11810655708348</v>
      </c>
      <c r="H28" s="83">
        <v>359.1234786695785</v>
      </c>
      <c r="I28" s="83">
        <v>241.76695691154495</v>
      </c>
      <c r="J28" s="83">
        <v>275.11478715883436</v>
      </c>
      <c r="K28" s="83">
        <v>263.01377989892711</v>
      </c>
      <c r="L28" s="83">
        <v>357.30955811024495</v>
      </c>
      <c r="M28" s="83">
        <v>268.82440333943788</v>
      </c>
      <c r="N28" s="83">
        <v>259.13419845243374</v>
      </c>
      <c r="O28" s="83">
        <v>285.93287192375811</v>
      </c>
      <c r="P28" s="83">
        <v>277.99741939826305</v>
      </c>
      <c r="Q28" s="83">
        <v>242.10930461901103</v>
      </c>
    </row>
    <row r="29" spans="1:17" x14ac:dyDescent="0.25">
      <c r="A29" s="84" t="s">
        <v>30</v>
      </c>
      <c r="B29" s="83">
        <v>1.371576528162326</v>
      </c>
      <c r="C29" s="83">
        <v>1.408357300240497</v>
      </c>
      <c r="D29" s="83">
        <v>13.104320456478485</v>
      </c>
      <c r="E29" s="83">
        <v>2.1791508667024226</v>
      </c>
      <c r="F29" s="83">
        <v>1.1198622013124448</v>
      </c>
      <c r="G29" s="83">
        <v>6.7646139267828342</v>
      </c>
      <c r="H29" s="83">
        <v>1.335436639265535</v>
      </c>
      <c r="I29" s="83">
        <v>1.1574110400798507</v>
      </c>
      <c r="J29" s="83">
        <v>12.104899336538953</v>
      </c>
      <c r="K29" s="83">
        <v>6.3326785050248775</v>
      </c>
      <c r="L29" s="83">
        <v>0.62955527223821461</v>
      </c>
      <c r="M29" s="83">
        <v>0.57787491702467186</v>
      </c>
      <c r="N29" s="83">
        <v>1.3861630001041239</v>
      </c>
      <c r="O29" s="83">
        <v>1.4248200278904126</v>
      </c>
      <c r="P29" s="83">
        <v>0.99211980827914115</v>
      </c>
      <c r="Q29" s="83">
        <v>1.0012177488535448</v>
      </c>
    </row>
    <row r="30" spans="1:17" x14ac:dyDescent="0.25">
      <c r="A30" s="84" t="s">
        <v>68</v>
      </c>
      <c r="B30" s="83">
        <v>4.9100242056892869</v>
      </c>
      <c r="C30" s="83">
        <v>3.587250379012235</v>
      </c>
      <c r="D30" s="83">
        <v>3.4833138399177934</v>
      </c>
      <c r="E30" s="83">
        <v>4.6216542354437147</v>
      </c>
      <c r="F30" s="83">
        <v>8.9504336687883193</v>
      </c>
      <c r="G30" s="83">
        <v>3.3118323917006158</v>
      </c>
      <c r="H30" s="83">
        <v>2.7139325120100217</v>
      </c>
      <c r="I30" s="83">
        <v>3.6795197133188813</v>
      </c>
      <c r="J30" s="83">
        <v>3.22683741054216</v>
      </c>
      <c r="K30" s="83">
        <v>3.0053101385087313</v>
      </c>
      <c r="L30" s="83">
        <v>3.003884756963072</v>
      </c>
      <c r="M30" s="83">
        <v>3.2798704377585883</v>
      </c>
      <c r="N30" s="83">
        <v>3.2403255871844756</v>
      </c>
      <c r="O30" s="83">
        <v>2.4105655581406991</v>
      </c>
      <c r="P30" s="83">
        <v>3.1364781770585592</v>
      </c>
      <c r="Q30" s="83">
        <v>2.3824909959207456</v>
      </c>
    </row>
    <row r="31" spans="1:17" x14ac:dyDescent="0.25">
      <c r="A31" s="84" t="s">
        <v>29</v>
      </c>
      <c r="B31" s="83">
        <v>0</v>
      </c>
      <c r="C31" s="83">
        <v>7.3686013069514225</v>
      </c>
      <c r="D31" s="83">
        <v>1.155117781001187</v>
      </c>
      <c r="E31" s="83">
        <v>13.945584667329305</v>
      </c>
      <c r="F31" s="83">
        <v>2.0463257985141765</v>
      </c>
      <c r="G31" s="83">
        <v>14.342207884596768</v>
      </c>
      <c r="H31" s="83">
        <v>27.302158016922498</v>
      </c>
      <c r="I31" s="83">
        <v>28.262597009266184</v>
      </c>
      <c r="J31" s="83">
        <v>27.957568596233088</v>
      </c>
      <c r="K31" s="83">
        <v>15.661922279496897</v>
      </c>
      <c r="L31" s="83">
        <v>2.4103248223638487</v>
      </c>
      <c r="M31" s="83">
        <v>0</v>
      </c>
      <c r="N31" s="83">
        <v>0</v>
      </c>
      <c r="O31" s="83">
        <v>0</v>
      </c>
      <c r="P31" s="83">
        <v>0.5812785239718864</v>
      </c>
      <c r="Q31" s="83">
        <v>0.58298344700764559</v>
      </c>
    </row>
    <row r="32" spans="1:17" x14ac:dyDescent="0.25">
      <c r="A32" s="84" t="s">
        <v>28</v>
      </c>
      <c r="B32" s="83">
        <v>0</v>
      </c>
      <c r="C32" s="83">
        <v>15.920644059445561</v>
      </c>
      <c r="D32" s="83">
        <v>14.575964895758638</v>
      </c>
      <c r="E32" s="83">
        <v>10.517958285747888</v>
      </c>
      <c r="F32" s="83">
        <v>18.389410482296519</v>
      </c>
      <c r="G32" s="83">
        <v>15.224569576048937</v>
      </c>
      <c r="H32" s="83">
        <v>13.592863433527119</v>
      </c>
      <c r="I32" s="83">
        <v>4.9671586390424638</v>
      </c>
      <c r="J32" s="83">
        <v>6.1170040568171657</v>
      </c>
      <c r="K32" s="83">
        <v>9.858488210097045</v>
      </c>
      <c r="L32" s="83">
        <v>8.7355041436547154</v>
      </c>
      <c r="M32" s="83">
        <v>14.236407277967945</v>
      </c>
      <c r="N32" s="83">
        <v>18.031947056632912</v>
      </c>
      <c r="O32" s="83">
        <v>16.887974670510914</v>
      </c>
      <c r="P32" s="83">
        <v>18.793904264474204</v>
      </c>
      <c r="Q32" s="83">
        <v>19.321470897578003</v>
      </c>
    </row>
    <row r="33" spans="1:17" x14ac:dyDescent="0.25">
      <c r="A33" s="84" t="s">
        <v>66</v>
      </c>
      <c r="B33" s="83">
        <v>322.60409626178017</v>
      </c>
      <c r="C33" s="83">
        <v>325.52359694790539</v>
      </c>
      <c r="D33" s="83">
        <v>364.33728200312544</v>
      </c>
      <c r="E33" s="83">
        <v>301.48758722768264</v>
      </c>
      <c r="F33" s="83">
        <v>243.96519540691423</v>
      </c>
      <c r="G33" s="83">
        <v>282.24424448011723</v>
      </c>
      <c r="H33" s="83">
        <v>258.89740707953473</v>
      </c>
      <c r="I33" s="83">
        <v>283.56977455284198</v>
      </c>
      <c r="J33" s="83">
        <v>248.23296071333337</v>
      </c>
      <c r="K33" s="83">
        <v>190.50163173244451</v>
      </c>
      <c r="L33" s="83">
        <v>269.22470840964252</v>
      </c>
      <c r="M33" s="83">
        <v>280.28035840579344</v>
      </c>
      <c r="N33" s="83">
        <v>282.5414909854793</v>
      </c>
      <c r="O33" s="83">
        <v>263.90102537293308</v>
      </c>
      <c r="P33" s="83">
        <v>290.43080827766312</v>
      </c>
      <c r="Q33" s="83">
        <v>253.34875253964623</v>
      </c>
    </row>
    <row r="34" spans="1:17" x14ac:dyDescent="0.25">
      <c r="A34" s="84" t="s">
        <v>25</v>
      </c>
      <c r="B34" s="83">
        <v>243.27111023490278</v>
      </c>
      <c r="C34" s="83">
        <v>250.96340601761992</v>
      </c>
      <c r="D34" s="83">
        <v>262.58596529580069</v>
      </c>
      <c r="E34" s="83">
        <v>291.76328548348403</v>
      </c>
      <c r="F34" s="83">
        <v>287.54603117123935</v>
      </c>
      <c r="G34" s="83">
        <v>279.4504795293422</v>
      </c>
      <c r="H34" s="83">
        <v>329.45941345755529</v>
      </c>
      <c r="I34" s="83">
        <v>325.96336527139863</v>
      </c>
      <c r="J34" s="83">
        <v>281.3350921792977</v>
      </c>
      <c r="K34" s="83">
        <v>261.67192321587925</v>
      </c>
      <c r="L34" s="83">
        <v>310.65821799572467</v>
      </c>
      <c r="M34" s="83">
        <v>299.25300775677175</v>
      </c>
      <c r="N34" s="83">
        <v>293.79322808207235</v>
      </c>
      <c r="O34" s="83">
        <v>303.04354014451036</v>
      </c>
      <c r="P34" s="83">
        <v>327.22337700632784</v>
      </c>
      <c r="Q34" s="83">
        <v>315.42066634472928</v>
      </c>
    </row>
    <row r="35" spans="1:17" x14ac:dyDescent="0.25">
      <c r="A35" s="84" t="s">
        <v>23</v>
      </c>
      <c r="B35" s="83">
        <v>101.11256274209512</v>
      </c>
      <c r="C35" s="83">
        <v>6.4720640997567198</v>
      </c>
      <c r="D35" s="83">
        <v>2.5749046934391475</v>
      </c>
      <c r="E35" s="83">
        <v>0.2683044314749975</v>
      </c>
      <c r="F35" s="83">
        <v>0.19211658909981902</v>
      </c>
      <c r="G35" s="83">
        <v>1.3069704435877734</v>
      </c>
      <c r="H35" s="83">
        <v>0.74787207250820731</v>
      </c>
      <c r="I35" s="83">
        <v>0.43971424814859511</v>
      </c>
      <c r="J35" s="83">
        <v>0.43746725723642627</v>
      </c>
      <c r="K35" s="83">
        <v>0.43731215520886058</v>
      </c>
      <c r="L35" s="83">
        <v>0.41794976302674336</v>
      </c>
      <c r="M35" s="83">
        <v>0.51290359408329245</v>
      </c>
      <c r="N35" s="83">
        <v>0.62696281496659223</v>
      </c>
      <c r="O35" s="83">
        <v>52.47918463236482</v>
      </c>
      <c r="P35" s="83">
        <v>54.729834886100193</v>
      </c>
      <c r="Q35" s="83">
        <v>83.012584336236515</v>
      </c>
    </row>
    <row r="36" spans="1:17" x14ac:dyDescent="0.25">
      <c r="A36" s="82" t="s">
        <v>21</v>
      </c>
      <c r="B36" s="81">
        <v>270.56079107138083</v>
      </c>
      <c r="C36" s="81">
        <v>270.87650678521771</v>
      </c>
      <c r="D36" s="81">
        <v>219.19175646049547</v>
      </c>
      <c r="E36" s="81">
        <v>274.50854343950022</v>
      </c>
      <c r="F36" s="81">
        <v>294.02644092307241</v>
      </c>
      <c r="G36" s="81">
        <v>304.32594211293895</v>
      </c>
      <c r="H36" s="81">
        <v>344.60717496291772</v>
      </c>
      <c r="I36" s="81">
        <v>362.74948654102758</v>
      </c>
      <c r="J36" s="81">
        <v>369.00060527466491</v>
      </c>
      <c r="K36" s="81">
        <v>322.78557419104641</v>
      </c>
      <c r="L36" s="81">
        <v>321.84092522790348</v>
      </c>
      <c r="M36" s="81">
        <v>346.64287035005754</v>
      </c>
      <c r="N36" s="81">
        <v>369.55816544600361</v>
      </c>
      <c r="O36" s="81">
        <v>389.64575771079143</v>
      </c>
      <c r="P36" s="81">
        <v>401.51683112525569</v>
      </c>
      <c r="Q36" s="81">
        <v>377.26547267954419</v>
      </c>
    </row>
    <row r="37" spans="1:17" x14ac:dyDescent="0.25">
      <c r="A37" s="40"/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</row>
    <row r="38" spans="1:17" ht="12.75" x14ac:dyDescent="0.25">
      <c r="A38" s="80" t="s">
        <v>90</v>
      </c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79"/>
    </row>
    <row r="39" spans="1:17" x14ac:dyDescent="0.25">
      <c r="A39" s="40"/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</row>
    <row r="40" spans="1:17" x14ac:dyDescent="0.25">
      <c r="A40" s="78" t="str">
        <f>$A$5</f>
        <v>All Industrial Sectors</v>
      </c>
      <c r="B40" s="77">
        <f t="shared" ref="B40:Q40" si="8">SUM(B41:B45,B46,B47)</f>
        <v>0.99999999999999989</v>
      </c>
      <c r="C40" s="77">
        <f t="shared" si="8"/>
        <v>1</v>
      </c>
      <c r="D40" s="77">
        <f t="shared" si="8"/>
        <v>1</v>
      </c>
      <c r="E40" s="77">
        <f t="shared" si="8"/>
        <v>1</v>
      </c>
      <c r="F40" s="77">
        <f t="shared" si="8"/>
        <v>1</v>
      </c>
      <c r="G40" s="77">
        <f t="shared" si="8"/>
        <v>0.99999999999999989</v>
      </c>
      <c r="H40" s="77">
        <f t="shared" si="8"/>
        <v>1</v>
      </c>
      <c r="I40" s="77">
        <f t="shared" si="8"/>
        <v>1</v>
      </c>
      <c r="J40" s="77">
        <f t="shared" si="8"/>
        <v>1</v>
      </c>
      <c r="K40" s="77">
        <f t="shared" si="8"/>
        <v>1</v>
      </c>
      <c r="L40" s="77">
        <f t="shared" si="8"/>
        <v>1</v>
      </c>
      <c r="M40" s="77">
        <f t="shared" si="8"/>
        <v>1</v>
      </c>
      <c r="N40" s="77">
        <f t="shared" si="8"/>
        <v>1</v>
      </c>
      <c r="O40" s="77">
        <f t="shared" si="8"/>
        <v>1</v>
      </c>
      <c r="P40" s="77">
        <f t="shared" si="8"/>
        <v>1</v>
      </c>
      <c r="Q40" s="77">
        <f t="shared" si="8"/>
        <v>1</v>
      </c>
    </row>
    <row r="41" spans="1:17" x14ac:dyDescent="0.25">
      <c r="A41" s="76" t="s">
        <v>83</v>
      </c>
      <c r="B41" s="75">
        <f t="shared" ref="B41:Q41" si="9">IF(B6=0,0,B6/B$5)</f>
        <v>7.8006362993064257E-3</v>
      </c>
      <c r="C41" s="75">
        <f t="shared" si="9"/>
        <v>8.318048903352698E-3</v>
      </c>
      <c r="D41" s="75">
        <f t="shared" si="9"/>
        <v>8.9417403493307381E-3</v>
      </c>
      <c r="E41" s="75">
        <f t="shared" si="9"/>
        <v>8.7073271977446097E-3</v>
      </c>
      <c r="F41" s="75">
        <f t="shared" si="9"/>
        <v>9.8316451343412707E-3</v>
      </c>
      <c r="G41" s="75">
        <f t="shared" si="9"/>
        <v>9.5165867182770078E-3</v>
      </c>
      <c r="H41" s="75">
        <f t="shared" si="9"/>
        <v>9.2351069313431882E-3</v>
      </c>
      <c r="I41" s="75">
        <f t="shared" si="9"/>
        <v>9.2225723509449294E-3</v>
      </c>
      <c r="J41" s="75">
        <f t="shared" si="9"/>
        <v>1.0133828786241457E-2</v>
      </c>
      <c r="K41" s="75">
        <f t="shared" si="9"/>
        <v>8.8462586197168569E-3</v>
      </c>
      <c r="L41" s="75">
        <f t="shared" si="9"/>
        <v>9.2058091800634716E-3</v>
      </c>
      <c r="M41" s="75">
        <f t="shared" si="9"/>
        <v>9.1451410408521106E-3</v>
      </c>
      <c r="N41" s="75">
        <f t="shared" si="9"/>
        <v>9.413173377781324E-3</v>
      </c>
      <c r="O41" s="75">
        <f t="shared" si="9"/>
        <v>8.4581007629434702E-3</v>
      </c>
      <c r="P41" s="75">
        <f t="shared" si="9"/>
        <v>8.4812151435743142E-3</v>
      </c>
      <c r="Q41" s="75">
        <f t="shared" si="9"/>
        <v>8.7359671798499464E-3</v>
      </c>
    </row>
    <row r="42" spans="1:17" x14ac:dyDescent="0.25">
      <c r="A42" s="76" t="s">
        <v>82</v>
      </c>
      <c r="B42" s="75">
        <f t="shared" ref="B42:Q42" si="10">IF(B7=0,0,B7/B$5)</f>
        <v>3.024823240301836E-3</v>
      </c>
      <c r="C42" s="75">
        <f t="shared" si="10"/>
        <v>2.6261156246865126E-3</v>
      </c>
      <c r="D42" s="75">
        <f t="shared" si="10"/>
        <v>3.3281359862743624E-3</v>
      </c>
      <c r="E42" s="75">
        <f t="shared" si="10"/>
        <v>3.0324665685013182E-3</v>
      </c>
      <c r="F42" s="75">
        <f t="shared" si="10"/>
        <v>3.223903046023205E-3</v>
      </c>
      <c r="G42" s="75">
        <f t="shared" si="10"/>
        <v>3.2028985740838382E-3</v>
      </c>
      <c r="H42" s="75">
        <f t="shared" si="10"/>
        <v>3.0016233893995175E-3</v>
      </c>
      <c r="I42" s="75">
        <f t="shared" si="10"/>
        <v>3.0836928070321458E-3</v>
      </c>
      <c r="J42" s="75">
        <f t="shared" si="10"/>
        <v>3.4595007117440078E-3</v>
      </c>
      <c r="K42" s="75">
        <f t="shared" si="10"/>
        <v>2.957267226571737E-3</v>
      </c>
      <c r="L42" s="75">
        <f t="shared" si="10"/>
        <v>2.9994055806841064E-3</v>
      </c>
      <c r="M42" s="75">
        <f t="shared" si="10"/>
        <v>2.9871911143090255E-3</v>
      </c>
      <c r="N42" s="75">
        <f t="shared" si="10"/>
        <v>3.2770901613480914E-3</v>
      </c>
      <c r="O42" s="75">
        <f t="shared" si="10"/>
        <v>2.7991260012617584E-3</v>
      </c>
      <c r="P42" s="75">
        <f t="shared" si="10"/>
        <v>2.8015214475346014E-3</v>
      </c>
      <c r="Q42" s="75">
        <f t="shared" si="10"/>
        <v>2.958171615673637E-3</v>
      </c>
    </row>
    <row r="43" spans="1:17" x14ac:dyDescent="0.25">
      <c r="A43" s="76" t="s">
        <v>81</v>
      </c>
      <c r="B43" s="75">
        <f t="shared" ref="B43:Q43" si="11">IF(B8=0,0,B8/B$5)</f>
        <v>2.7312510027438008E-2</v>
      </c>
      <c r="C43" s="75">
        <f t="shared" si="11"/>
        <v>2.9516161411522E-2</v>
      </c>
      <c r="D43" s="75">
        <f t="shared" si="11"/>
        <v>3.1058221880229095E-2</v>
      </c>
      <c r="E43" s="75">
        <f t="shared" si="11"/>
        <v>3.1373887421911884E-2</v>
      </c>
      <c r="F43" s="75">
        <f t="shared" si="11"/>
        <v>3.3587313790863951E-2</v>
      </c>
      <c r="G43" s="75">
        <f t="shared" si="11"/>
        <v>3.2595606230115648E-2</v>
      </c>
      <c r="H43" s="75">
        <f t="shared" si="11"/>
        <v>3.3149677510464548E-2</v>
      </c>
      <c r="I43" s="75">
        <f t="shared" si="11"/>
        <v>3.2830221518297065E-2</v>
      </c>
      <c r="J43" s="75">
        <f t="shared" si="11"/>
        <v>3.4012782807862525E-2</v>
      </c>
      <c r="K43" s="75">
        <f t="shared" si="11"/>
        <v>3.2313876794257602E-2</v>
      </c>
      <c r="L43" s="75">
        <f t="shared" si="11"/>
        <v>3.325484494287171E-2</v>
      </c>
      <c r="M43" s="75">
        <f t="shared" si="11"/>
        <v>3.2748848751073749E-2</v>
      </c>
      <c r="N43" s="75">
        <f t="shared" si="11"/>
        <v>3.3477718964412595E-2</v>
      </c>
      <c r="O43" s="75">
        <f t="shared" si="11"/>
        <v>3.2148471803121241E-2</v>
      </c>
      <c r="P43" s="75">
        <f t="shared" si="11"/>
        <v>3.2322520561591746E-2</v>
      </c>
      <c r="Q43" s="75">
        <f t="shared" si="11"/>
        <v>3.172413909199559E-2</v>
      </c>
    </row>
    <row r="44" spans="1:17" x14ac:dyDescent="0.25">
      <c r="A44" s="76" t="s">
        <v>80</v>
      </c>
      <c r="B44" s="75">
        <f t="shared" ref="B44:Q44" si="12">IF(B9=0,0,B9/B$5)</f>
        <v>1.4633416460232303E-2</v>
      </c>
      <c r="C44" s="75">
        <f t="shared" si="12"/>
        <v>1.3896539273202731E-2</v>
      </c>
      <c r="D44" s="75">
        <f t="shared" si="12"/>
        <v>1.6631626977163957E-2</v>
      </c>
      <c r="E44" s="75">
        <f t="shared" si="12"/>
        <v>1.5205818284659122E-2</v>
      </c>
      <c r="F44" s="75">
        <f t="shared" si="12"/>
        <v>1.5763839612735062E-2</v>
      </c>
      <c r="G44" s="75">
        <f t="shared" si="12"/>
        <v>1.5659688139598262E-2</v>
      </c>
      <c r="H44" s="75">
        <f t="shared" si="12"/>
        <v>1.4571933001693606E-2</v>
      </c>
      <c r="I44" s="75">
        <f t="shared" si="12"/>
        <v>1.5097362402727018E-2</v>
      </c>
      <c r="J44" s="75">
        <f t="shared" si="12"/>
        <v>1.6873237786513132E-2</v>
      </c>
      <c r="K44" s="75">
        <f t="shared" si="12"/>
        <v>1.5081764063014844E-2</v>
      </c>
      <c r="L44" s="75">
        <f t="shared" si="12"/>
        <v>1.4548052662391654E-2</v>
      </c>
      <c r="M44" s="75">
        <f t="shared" si="12"/>
        <v>1.4558253765400988E-2</v>
      </c>
      <c r="N44" s="75">
        <f t="shared" si="12"/>
        <v>1.572382268796926E-2</v>
      </c>
      <c r="O44" s="75">
        <f t="shared" si="12"/>
        <v>1.3115736629980187E-2</v>
      </c>
      <c r="P44" s="75">
        <f t="shared" si="12"/>
        <v>1.3027124362880331E-2</v>
      </c>
      <c r="Q44" s="75">
        <f t="shared" si="12"/>
        <v>1.3948285671164207E-2</v>
      </c>
    </row>
    <row r="45" spans="1:17" x14ac:dyDescent="0.25">
      <c r="A45" s="76" t="s">
        <v>79</v>
      </c>
      <c r="B45" s="75">
        <f t="shared" ref="B45:Q45" si="13">IF(B10=0,0,B10/B$5)</f>
        <v>1.231788744331982E-2</v>
      </c>
      <c r="C45" s="75">
        <f t="shared" si="13"/>
        <v>1.1852287196330261E-2</v>
      </c>
      <c r="D45" s="75">
        <f t="shared" si="13"/>
        <v>1.2573347125201655E-2</v>
      </c>
      <c r="E45" s="75">
        <f t="shared" si="13"/>
        <v>1.1400065283176245E-2</v>
      </c>
      <c r="F45" s="75">
        <f t="shared" si="13"/>
        <v>1.0997750225572266E-2</v>
      </c>
      <c r="G45" s="75">
        <f t="shared" si="13"/>
        <v>1.1166699298515324E-2</v>
      </c>
      <c r="H45" s="75">
        <f t="shared" si="13"/>
        <v>1.0153240791781265E-2</v>
      </c>
      <c r="I45" s="75">
        <f t="shared" si="13"/>
        <v>1.0908019579072933E-2</v>
      </c>
      <c r="J45" s="75">
        <f t="shared" si="13"/>
        <v>1.1324967830654597E-2</v>
      </c>
      <c r="K45" s="75">
        <f t="shared" si="13"/>
        <v>1.0956610272741876E-2</v>
      </c>
      <c r="L45" s="75">
        <f t="shared" si="13"/>
        <v>1.0233843244169009E-2</v>
      </c>
      <c r="M45" s="75">
        <f t="shared" si="13"/>
        <v>1.0779331351669632E-2</v>
      </c>
      <c r="N45" s="75">
        <f t="shared" si="13"/>
        <v>1.0856612084505451E-2</v>
      </c>
      <c r="O45" s="75">
        <f t="shared" si="13"/>
        <v>9.6432857419501555E-3</v>
      </c>
      <c r="P45" s="75">
        <f t="shared" si="13"/>
        <v>1.0014248768626844E-2</v>
      </c>
      <c r="Q45" s="75">
        <f t="shared" si="13"/>
        <v>9.9430901103894232E-3</v>
      </c>
    </row>
    <row r="46" spans="1:17" x14ac:dyDescent="0.25">
      <c r="A46" s="74" t="str">
        <f>$A$15</f>
        <v>Steam processes</v>
      </c>
      <c r="B46" s="73">
        <f t="shared" ref="B46:Q46" si="14">IF(B15=0,0,B15/B$5)</f>
        <v>0.1828853872420218</v>
      </c>
      <c r="C46" s="73">
        <f t="shared" si="14"/>
        <v>0.23026906208719555</v>
      </c>
      <c r="D46" s="73">
        <f t="shared" si="14"/>
        <v>0.24474863388023382</v>
      </c>
      <c r="E46" s="73">
        <f t="shared" si="14"/>
        <v>0.23853971845263217</v>
      </c>
      <c r="F46" s="73">
        <f t="shared" si="14"/>
        <v>0.22895907084017858</v>
      </c>
      <c r="G46" s="73">
        <f t="shared" si="14"/>
        <v>0.23090621298821989</v>
      </c>
      <c r="H46" s="73">
        <f t="shared" si="14"/>
        <v>0.20776036086322575</v>
      </c>
      <c r="I46" s="73">
        <f t="shared" si="14"/>
        <v>0.23002935364435842</v>
      </c>
      <c r="J46" s="73">
        <f t="shared" si="14"/>
        <v>0.23926394974274101</v>
      </c>
      <c r="K46" s="73">
        <f t="shared" si="14"/>
        <v>0.25990913095070117</v>
      </c>
      <c r="L46" s="73">
        <f t="shared" si="14"/>
        <v>0.21622013071493273</v>
      </c>
      <c r="M46" s="73">
        <f t="shared" si="14"/>
        <v>0.21872718026758897</v>
      </c>
      <c r="N46" s="73">
        <f t="shared" si="14"/>
        <v>0.20048660797947482</v>
      </c>
      <c r="O46" s="73">
        <f t="shared" si="14"/>
        <v>0.17575018319859873</v>
      </c>
      <c r="P46" s="73">
        <f t="shared" si="14"/>
        <v>0.16853365416605959</v>
      </c>
      <c r="Q46" s="73">
        <f t="shared" si="14"/>
        <v>0.22109642025632098</v>
      </c>
    </row>
    <row r="47" spans="1:17" x14ac:dyDescent="0.25">
      <c r="A47" s="72" t="str">
        <f>$A$26</f>
        <v>Other processes</v>
      </c>
      <c r="B47" s="71">
        <f t="shared" ref="B47:Q47" si="15">IF(B26=0,0,B26/B$5)</f>
        <v>0.75202533928737969</v>
      </c>
      <c r="C47" s="71">
        <f t="shared" si="15"/>
        <v>0.70352178550371025</v>
      </c>
      <c r="D47" s="71">
        <f t="shared" si="15"/>
        <v>0.68271829380156646</v>
      </c>
      <c r="E47" s="71">
        <f t="shared" si="15"/>
        <v>0.69174071679137461</v>
      </c>
      <c r="F47" s="71">
        <f t="shared" si="15"/>
        <v>0.69763647735028567</v>
      </c>
      <c r="G47" s="71">
        <f t="shared" si="15"/>
        <v>0.69695230805118991</v>
      </c>
      <c r="H47" s="71">
        <f t="shared" si="15"/>
        <v>0.72212805751209219</v>
      </c>
      <c r="I47" s="71">
        <f t="shared" si="15"/>
        <v>0.69882877769756757</v>
      </c>
      <c r="J47" s="71">
        <f t="shared" si="15"/>
        <v>0.68493173233424332</v>
      </c>
      <c r="K47" s="71">
        <f t="shared" si="15"/>
        <v>0.66993509207299595</v>
      </c>
      <c r="L47" s="71">
        <f t="shared" si="15"/>
        <v>0.71353791367488739</v>
      </c>
      <c r="M47" s="71">
        <f t="shared" si="15"/>
        <v>0.71105405370910557</v>
      </c>
      <c r="N47" s="71">
        <f t="shared" si="15"/>
        <v>0.72676497474450852</v>
      </c>
      <c r="O47" s="71">
        <f t="shared" si="15"/>
        <v>0.75808509586214445</v>
      </c>
      <c r="P47" s="71">
        <f t="shared" si="15"/>
        <v>0.7648197155497326</v>
      </c>
      <c r="Q47" s="71">
        <f t="shared" si="15"/>
        <v>0.71159392607460625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9">
    <tabColor theme="6" tint="-0.249977111117893"/>
    <pageSetUpPr fitToPage="1"/>
  </sheetPr>
  <dimension ref="A1:Q106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17" width="9.7109375" style="14" customWidth="1"/>
    <col min="18" max="16384" width="9.140625" style="13"/>
  </cols>
  <sheetData>
    <row r="1" spans="1:17" ht="12.75" x14ac:dyDescent="0.25">
      <c r="A1" s="12" t="s">
        <v>354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3" spans="1:17" ht="12.75" x14ac:dyDescent="0.25">
      <c r="A3" s="80" t="s">
        <v>135</v>
      </c>
      <c r="B3" s="197"/>
      <c r="C3" s="197"/>
      <c r="D3" s="197"/>
      <c r="E3" s="197"/>
      <c r="F3" s="197"/>
      <c r="G3" s="197"/>
      <c r="H3" s="197"/>
      <c r="I3" s="197"/>
      <c r="J3" s="197"/>
      <c r="K3" s="197"/>
      <c r="L3" s="197"/>
      <c r="M3" s="197"/>
      <c r="N3" s="197"/>
      <c r="O3" s="197"/>
      <c r="P3" s="197"/>
      <c r="Q3" s="197"/>
    </row>
    <row r="5" spans="1:17" ht="12.75" x14ac:dyDescent="0.25">
      <c r="A5" s="97" t="s">
        <v>3</v>
      </c>
      <c r="B5" s="96">
        <v>512.92204910972282</v>
      </c>
      <c r="C5" s="96">
        <v>418.416496122024</v>
      </c>
      <c r="D5" s="96">
        <v>470.40295075794</v>
      </c>
      <c r="E5" s="96">
        <v>411.65504410294807</v>
      </c>
      <c r="F5" s="96">
        <v>358.89481222149595</v>
      </c>
      <c r="G5" s="96">
        <v>431.13614268670591</v>
      </c>
      <c r="H5" s="96">
        <v>366.29853522854398</v>
      </c>
      <c r="I5" s="96">
        <v>352.7989906455</v>
      </c>
      <c r="J5" s="96">
        <v>291.01492866927595</v>
      </c>
      <c r="K5" s="96">
        <v>221.38459628832001</v>
      </c>
      <c r="L5" s="96">
        <v>235.18168987227682</v>
      </c>
      <c r="M5" s="96">
        <v>270.44453193209722</v>
      </c>
      <c r="N5" s="96">
        <v>224.43341425053072</v>
      </c>
      <c r="O5" s="96">
        <v>183.36263724548658</v>
      </c>
      <c r="P5" s="96">
        <v>217.21125316712974</v>
      </c>
      <c r="Q5" s="96">
        <v>177.05126129954928</v>
      </c>
    </row>
    <row r="6" spans="1:17" x14ac:dyDescent="0.25">
      <c r="A6" s="132" t="s">
        <v>83</v>
      </c>
      <c r="B6" s="160">
        <v>0</v>
      </c>
      <c r="C6" s="160">
        <v>0</v>
      </c>
      <c r="D6" s="160">
        <v>0</v>
      </c>
      <c r="E6" s="160">
        <v>0</v>
      </c>
      <c r="F6" s="160">
        <v>0</v>
      </c>
      <c r="G6" s="160">
        <v>0</v>
      </c>
      <c r="H6" s="160">
        <v>0</v>
      </c>
      <c r="I6" s="160">
        <v>0</v>
      </c>
      <c r="J6" s="160">
        <v>0</v>
      </c>
      <c r="K6" s="160">
        <v>0</v>
      </c>
      <c r="L6" s="160">
        <v>0</v>
      </c>
      <c r="M6" s="160">
        <v>0</v>
      </c>
      <c r="N6" s="160">
        <v>0</v>
      </c>
      <c r="O6" s="160">
        <v>0</v>
      </c>
      <c r="P6" s="160">
        <v>0</v>
      </c>
      <c r="Q6" s="160">
        <v>0</v>
      </c>
    </row>
    <row r="7" spans="1:17" x14ac:dyDescent="0.25">
      <c r="A7" s="76" t="s">
        <v>82</v>
      </c>
      <c r="B7" s="159">
        <v>0</v>
      </c>
      <c r="C7" s="159">
        <v>0</v>
      </c>
      <c r="D7" s="159">
        <v>0</v>
      </c>
      <c r="E7" s="159">
        <v>0</v>
      </c>
      <c r="F7" s="159">
        <v>0</v>
      </c>
      <c r="G7" s="159">
        <v>0</v>
      </c>
      <c r="H7" s="159">
        <v>0</v>
      </c>
      <c r="I7" s="159">
        <v>0</v>
      </c>
      <c r="J7" s="159">
        <v>0</v>
      </c>
      <c r="K7" s="159">
        <v>0</v>
      </c>
      <c r="L7" s="159">
        <v>0</v>
      </c>
      <c r="M7" s="159">
        <v>0</v>
      </c>
      <c r="N7" s="159">
        <v>0</v>
      </c>
      <c r="O7" s="159">
        <v>0</v>
      </c>
      <c r="P7" s="159">
        <v>0</v>
      </c>
      <c r="Q7" s="159">
        <v>0</v>
      </c>
    </row>
    <row r="8" spans="1:17" x14ac:dyDescent="0.25">
      <c r="A8" s="76" t="s">
        <v>81</v>
      </c>
      <c r="B8" s="159">
        <v>0</v>
      </c>
      <c r="C8" s="159">
        <v>0</v>
      </c>
      <c r="D8" s="159">
        <v>0</v>
      </c>
      <c r="E8" s="159">
        <v>0</v>
      </c>
      <c r="F8" s="159">
        <v>0</v>
      </c>
      <c r="G8" s="159">
        <v>0</v>
      </c>
      <c r="H8" s="159">
        <v>0</v>
      </c>
      <c r="I8" s="159">
        <v>0</v>
      </c>
      <c r="J8" s="159">
        <v>0</v>
      </c>
      <c r="K8" s="159">
        <v>0</v>
      </c>
      <c r="L8" s="159">
        <v>0</v>
      </c>
      <c r="M8" s="159">
        <v>0</v>
      </c>
      <c r="N8" s="159">
        <v>0</v>
      </c>
      <c r="O8" s="159">
        <v>0</v>
      </c>
      <c r="P8" s="159">
        <v>0</v>
      </c>
      <c r="Q8" s="159">
        <v>0</v>
      </c>
    </row>
    <row r="9" spans="1:17" x14ac:dyDescent="0.25">
      <c r="A9" s="76" t="s">
        <v>80</v>
      </c>
      <c r="B9" s="159">
        <v>0</v>
      </c>
      <c r="C9" s="159">
        <v>0</v>
      </c>
      <c r="D9" s="159">
        <v>0</v>
      </c>
      <c r="E9" s="159">
        <v>0</v>
      </c>
      <c r="F9" s="159">
        <v>0</v>
      </c>
      <c r="G9" s="159">
        <v>0</v>
      </c>
      <c r="H9" s="159">
        <v>0</v>
      </c>
      <c r="I9" s="159">
        <v>0</v>
      </c>
      <c r="J9" s="159">
        <v>0</v>
      </c>
      <c r="K9" s="159">
        <v>0</v>
      </c>
      <c r="L9" s="159">
        <v>0</v>
      </c>
      <c r="M9" s="159">
        <v>0</v>
      </c>
      <c r="N9" s="159">
        <v>0</v>
      </c>
      <c r="O9" s="159">
        <v>0</v>
      </c>
      <c r="P9" s="159">
        <v>0</v>
      </c>
      <c r="Q9" s="159">
        <v>0</v>
      </c>
    </row>
    <row r="10" spans="1:17" x14ac:dyDescent="0.25">
      <c r="A10" s="129" t="s">
        <v>79</v>
      </c>
      <c r="B10" s="158">
        <v>9.8870149903198996</v>
      </c>
      <c r="C10" s="158">
        <v>7.6830938414321537</v>
      </c>
      <c r="D10" s="158">
        <v>8.0017895855113856</v>
      </c>
      <c r="E10" s="158">
        <v>7.0876991559229037</v>
      </c>
      <c r="F10" s="158">
        <v>6.2391523594216203</v>
      </c>
      <c r="G10" s="158">
        <v>7.5703876609837719</v>
      </c>
      <c r="H10" s="158">
        <v>7.1721417735501376</v>
      </c>
      <c r="I10" s="158">
        <v>7.2655229788757243</v>
      </c>
      <c r="J10" s="158">
        <v>6.8277325490492675</v>
      </c>
      <c r="K10" s="158">
        <v>5.8524718545891554</v>
      </c>
      <c r="L10" s="158">
        <v>6.0538627974232924</v>
      </c>
      <c r="M10" s="158">
        <v>6.811605188277813</v>
      </c>
      <c r="N10" s="158">
        <v>5.2012064790425656</v>
      </c>
      <c r="O10" s="158">
        <v>3.6436239004064666</v>
      </c>
      <c r="P10" s="158">
        <v>3.7025394010419843</v>
      </c>
      <c r="Q10" s="158">
        <v>3.7725249825918818</v>
      </c>
    </row>
    <row r="11" spans="1:17" x14ac:dyDescent="0.25">
      <c r="A11" s="92" t="s">
        <v>125</v>
      </c>
      <c r="B11" s="91">
        <v>3.5506686553806137</v>
      </c>
      <c r="C11" s="91">
        <v>2.6238273631436289</v>
      </c>
      <c r="D11" s="91">
        <v>2.8049327372970687</v>
      </c>
      <c r="E11" s="91">
        <v>2.525278678967243</v>
      </c>
      <c r="F11" s="91">
        <v>2.2497659892782913</v>
      </c>
      <c r="G11" s="91">
        <v>2.7739328579918912</v>
      </c>
      <c r="H11" s="91">
        <v>2.5377662341218592</v>
      </c>
      <c r="I11" s="91">
        <v>2.5502941765505351</v>
      </c>
      <c r="J11" s="91">
        <v>1.8263927712877932</v>
      </c>
      <c r="K11" s="91">
        <v>1.5062015342087385</v>
      </c>
      <c r="L11" s="91">
        <v>1.5376593748055252</v>
      </c>
      <c r="M11" s="91">
        <v>1.7507921783225417</v>
      </c>
      <c r="N11" s="91">
        <v>1.3417737342701377</v>
      </c>
      <c r="O11" s="91">
        <v>0.83169315669480526</v>
      </c>
      <c r="P11" s="91">
        <v>0.78236771778954484</v>
      </c>
      <c r="Q11" s="91">
        <v>0.81952275166333999</v>
      </c>
    </row>
    <row r="12" spans="1:17" x14ac:dyDescent="0.25">
      <c r="A12" s="92" t="s">
        <v>26</v>
      </c>
      <c r="B12" s="91">
        <v>6.3363463349392859</v>
      </c>
      <c r="C12" s="91">
        <v>5.0592664782885244</v>
      </c>
      <c r="D12" s="91">
        <v>5.1968568482143169</v>
      </c>
      <c r="E12" s="91">
        <v>4.5624204769556611</v>
      </c>
      <c r="F12" s="91">
        <v>3.989386370143329</v>
      </c>
      <c r="G12" s="91">
        <v>4.7964548029918808</v>
      </c>
      <c r="H12" s="91">
        <v>4.6343755394282784</v>
      </c>
      <c r="I12" s="91">
        <v>4.7152288023251892</v>
      </c>
      <c r="J12" s="91">
        <v>5.0013397777614745</v>
      </c>
      <c r="K12" s="91">
        <v>4.3462703203804169</v>
      </c>
      <c r="L12" s="91">
        <v>4.5162034226177674</v>
      </c>
      <c r="M12" s="91">
        <v>5.0608130099552717</v>
      </c>
      <c r="N12" s="91">
        <v>3.8594327447724281</v>
      </c>
      <c r="O12" s="91">
        <v>2.8119307437116614</v>
      </c>
      <c r="P12" s="91">
        <v>2.9201716832524394</v>
      </c>
      <c r="Q12" s="91">
        <v>2.9530022309285417</v>
      </c>
    </row>
    <row r="13" spans="1:17" x14ac:dyDescent="0.25">
      <c r="A13" s="92" t="s">
        <v>126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2" t="s">
        <v>21</v>
      </c>
      <c r="B14" s="157">
        <v>0</v>
      </c>
      <c r="C14" s="157">
        <v>0</v>
      </c>
      <c r="D14" s="157">
        <v>0</v>
      </c>
      <c r="E14" s="157">
        <v>0</v>
      </c>
      <c r="F14" s="157">
        <v>0</v>
      </c>
      <c r="G14" s="157">
        <v>0</v>
      </c>
      <c r="H14" s="157">
        <v>0</v>
      </c>
      <c r="I14" s="157">
        <v>0</v>
      </c>
      <c r="J14" s="157">
        <v>0</v>
      </c>
      <c r="K14" s="157">
        <v>0</v>
      </c>
      <c r="L14" s="157">
        <v>0</v>
      </c>
      <c r="M14" s="157">
        <v>0</v>
      </c>
      <c r="N14" s="157">
        <v>0</v>
      </c>
      <c r="O14" s="157">
        <v>0</v>
      </c>
      <c r="P14" s="157">
        <v>0</v>
      </c>
      <c r="Q14" s="157">
        <v>0</v>
      </c>
    </row>
    <row r="15" spans="1:17" x14ac:dyDescent="0.25">
      <c r="A15" s="156" t="s">
        <v>324</v>
      </c>
      <c r="B15" s="204">
        <v>195.65022895619572</v>
      </c>
      <c r="C15" s="204">
        <v>137.60353820306196</v>
      </c>
      <c r="D15" s="204">
        <v>199.12711760819639</v>
      </c>
      <c r="E15" s="204">
        <v>162.14730462409028</v>
      </c>
      <c r="F15" s="204">
        <v>129.08153323216499</v>
      </c>
      <c r="G15" s="204">
        <v>163.33877341613785</v>
      </c>
      <c r="H15" s="204">
        <v>109.77921117513264</v>
      </c>
      <c r="I15" s="204">
        <v>95.034077199404464</v>
      </c>
      <c r="J15" s="204">
        <v>64.814973990069745</v>
      </c>
      <c r="K15" s="204">
        <v>58.565477602543702</v>
      </c>
      <c r="L15" s="204">
        <v>53.434788012724667</v>
      </c>
      <c r="M15" s="204">
        <v>74.389875680471391</v>
      </c>
      <c r="N15" s="204">
        <v>61.162745162392007</v>
      </c>
      <c r="O15" s="204">
        <v>55.895942238798867</v>
      </c>
      <c r="P15" s="204">
        <v>74.916527996187384</v>
      </c>
      <c r="Q15" s="204">
        <v>39.560511525195984</v>
      </c>
    </row>
    <row r="16" spans="1:17" x14ac:dyDescent="0.25">
      <c r="A16" s="88" t="s">
        <v>33</v>
      </c>
      <c r="B16" s="87">
        <v>2.2614736362672332</v>
      </c>
      <c r="C16" s="87">
        <v>0.33316895507654815</v>
      </c>
      <c r="D16" s="87">
        <v>0</v>
      </c>
      <c r="E16" s="87">
        <v>0</v>
      </c>
      <c r="F16" s="87">
        <v>0</v>
      </c>
      <c r="G16" s="87">
        <v>1.1157370211414139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  <c r="P16" s="87">
        <v>0</v>
      </c>
      <c r="Q16" s="87">
        <v>0</v>
      </c>
    </row>
    <row r="17" spans="1:17" x14ac:dyDescent="0.25">
      <c r="A17" s="88" t="s">
        <v>31</v>
      </c>
      <c r="B17" s="87">
        <v>0</v>
      </c>
      <c r="C17" s="87">
        <v>0</v>
      </c>
      <c r="D17" s="87">
        <v>0</v>
      </c>
      <c r="E17" s="87">
        <v>0</v>
      </c>
      <c r="F17" s="87">
        <v>0</v>
      </c>
      <c r="G17" s="87">
        <v>0</v>
      </c>
      <c r="H17" s="87">
        <v>0</v>
      </c>
      <c r="I17" s="87">
        <v>0</v>
      </c>
      <c r="J17" s="87">
        <v>0</v>
      </c>
      <c r="K17" s="87">
        <v>0</v>
      </c>
      <c r="L17" s="87">
        <v>0</v>
      </c>
      <c r="M17" s="87">
        <v>0</v>
      </c>
      <c r="N17" s="87">
        <v>0</v>
      </c>
      <c r="O17" s="87">
        <v>0</v>
      </c>
      <c r="P17" s="87">
        <v>0</v>
      </c>
      <c r="Q17" s="87">
        <v>0</v>
      </c>
    </row>
    <row r="18" spans="1:17" x14ac:dyDescent="0.25">
      <c r="A18" s="88" t="s">
        <v>30</v>
      </c>
      <c r="B18" s="87">
        <v>0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0</v>
      </c>
      <c r="I18" s="87">
        <v>0</v>
      </c>
      <c r="J18" s="87">
        <v>0</v>
      </c>
      <c r="K18" s="87">
        <v>0</v>
      </c>
      <c r="L18" s="87">
        <v>0</v>
      </c>
      <c r="M18" s="87">
        <v>0</v>
      </c>
      <c r="N18" s="87">
        <v>0</v>
      </c>
      <c r="O18" s="87">
        <v>0</v>
      </c>
      <c r="P18" s="87">
        <v>0</v>
      </c>
      <c r="Q18" s="87">
        <v>0</v>
      </c>
    </row>
    <row r="19" spans="1:17" x14ac:dyDescent="0.25">
      <c r="A19" s="88" t="s">
        <v>125</v>
      </c>
      <c r="B19" s="87">
        <v>6.912991762391385E-2</v>
      </c>
      <c r="C19" s="87">
        <v>3.1883593971813958E-3</v>
      </c>
      <c r="D19" s="87">
        <v>1.0121325964076675</v>
      </c>
      <c r="E19" s="87">
        <v>0.88284908909176885</v>
      </c>
      <c r="F19" s="87">
        <v>1.2052304668740044</v>
      </c>
      <c r="G19" s="87">
        <v>1.8887989745185922</v>
      </c>
      <c r="H19" s="87">
        <v>1.1188325070552836</v>
      </c>
      <c r="I19" s="87">
        <v>4.5555974330059756</v>
      </c>
      <c r="J19" s="87">
        <v>1.1062450213002428</v>
      </c>
      <c r="K19" s="87">
        <v>0</v>
      </c>
      <c r="L19" s="87">
        <v>0</v>
      </c>
      <c r="M19" s="87">
        <v>0</v>
      </c>
      <c r="N19" s="87">
        <v>1.3285704988478673</v>
      </c>
      <c r="O19" s="87">
        <v>0</v>
      </c>
      <c r="P19" s="87">
        <v>0</v>
      </c>
      <c r="Q19" s="87">
        <v>0</v>
      </c>
    </row>
    <row r="20" spans="1:17" x14ac:dyDescent="0.25">
      <c r="A20" s="88" t="s">
        <v>29</v>
      </c>
      <c r="B20" s="87">
        <v>0</v>
      </c>
      <c r="C20" s="87">
        <v>0</v>
      </c>
      <c r="D20" s="87">
        <v>0</v>
      </c>
      <c r="E20" s="87">
        <v>11.493464328922611</v>
      </c>
      <c r="F20" s="87">
        <v>0</v>
      </c>
      <c r="G20" s="87">
        <v>2.850734425632774</v>
      </c>
      <c r="H20" s="87">
        <v>2.9809025949008312</v>
      </c>
      <c r="I20" s="87">
        <v>0</v>
      </c>
      <c r="J20" s="87">
        <v>0</v>
      </c>
      <c r="K20" s="87">
        <v>27.126757505394004</v>
      </c>
      <c r="L20" s="87">
        <v>0</v>
      </c>
      <c r="M20" s="87">
        <v>0</v>
      </c>
      <c r="N20" s="87">
        <v>0</v>
      </c>
      <c r="O20" s="87">
        <v>0</v>
      </c>
      <c r="P20" s="87">
        <v>0</v>
      </c>
      <c r="Q20" s="87">
        <v>0</v>
      </c>
    </row>
    <row r="21" spans="1:17" x14ac:dyDescent="0.25">
      <c r="A21" s="88" t="s">
        <v>28</v>
      </c>
      <c r="B21" s="87">
        <v>0</v>
      </c>
      <c r="C21" s="87">
        <v>71.924261132860153</v>
      </c>
      <c r="D21" s="87">
        <v>103.39452065131576</v>
      </c>
      <c r="E21" s="87">
        <v>66.8773443620112</v>
      </c>
      <c r="F21" s="87">
        <v>32.682923361774748</v>
      </c>
      <c r="G21" s="87">
        <v>33.264818263410035</v>
      </c>
      <c r="H21" s="87">
        <v>18.893108698113217</v>
      </c>
      <c r="I21" s="87">
        <v>12.850262793072766</v>
      </c>
      <c r="J21" s="87">
        <v>5.5862070333005027</v>
      </c>
      <c r="K21" s="87">
        <v>4.502737471962063</v>
      </c>
      <c r="L21" s="87">
        <v>0</v>
      </c>
      <c r="M21" s="87">
        <v>19.786130876128407</v>
      </c>
      <c r="N21" s="87">
        <v>8.4690268601581256</v>
      </c>
      <c r="O21" s="87">
        <v>13.577983319523936</v>
      </c>
      <c r="P21" s="87">
        <v>15.940578435140518</v>
      </c>
      <c r="Q21" s="87">
        <v>2.6669851663641553</v>
      </c>
    </row>
    <row r="22" spans="1:17" x14ac:dyDescent="0.25">
      <c r="A22" s="88" t="s">
        <v>26</v>
      </c>
      <c r="B22" s="87">
        <v>0.67775017610949262</v>
      </c>
      <c r="C22" s="87">
        <v>1.7338346704375309E-2</v>
      </c>
      <c r="D22" s="87">
        <v>12.496567809935247</v>
      </c>
      <c r="E22" s="87">
        <v>10.485693472621675</v>
      </c>
      <c r="F22" s="87">
        <v>14.820271786436962</v>
      </c>
      <c r="G22" s="87">
        <v>36.535016972943218</v>
      </c>
      <c r="H22" s="87">
        <v>13.570267478194205</v>
      </c>
      <c r="I22" s="87">
        <v>22.440245626608494</v>
      </c>
      <c r="J22" s="87">
        <v>34.456548866131861</v>
      </c>
      <c r="K22" s="87">
        <v>23.68900357968246</v>
      </c>
      <c r="L22" s="87">
        <v>49.735255775028456</v>
      </c>
      <c r="M22" s="87">
        <v>54.017153701131996</v>
      </c>
      <c r="N22" s="87">
        <v>51.365147803386016</v>
      </c>
      <c r="O22" s="87">
        <v>42.317958919274929</v>
      </c>
      <c r="P22" s="87">
        <v>58.975949561046868</v>
      </c>
      <c r="Q22" s="87">
        <v>36.893526358831828</v>
      </c>
    </row>
    <row r="23" spans="1:17" x14ac:dyDescent="0.25">
      <c r="A23" s="88" t="s">
        <v>25</v>
      </c>
      <c r="B23" s="87">
        <v>64.528022333706332</v>
      </c>
      <c r="C23" s="87">
        <v>65.325581409023698</v>
      </c>
      <c r="D23" s="87">
        <v>75.46429165991141</v>
      </c>
      <c r="E23" s="87">
        <v>72.407953371443014</v>
      </c>
      <c r="F23" s="87">
        <v>80.37310761707927</v>
      </c>
      <c r="G23" s="87">
        <v>85.957804483268404</v>
      </c>
      <c r="H23" s="87">
        <v>73.21609989686911</v>
      </c>
      <c r="I23" s="87">
        <v>55.187971346717241</v>
      </c>
      <c r="J23" s="87">
        <v>23.665973069337149</v>
      </c>
      <c r="K23" s="87">
        <v>3.2469790455051766</v>
      </c>
      <c r="L23" s="87">
        <v>3.6995322376962143</v>
      </c>
      <c r="M23" s="87">
        <v>0.58659110321098729</v>
      </c>
      <c r="N23" s="87">
        <v>0</v>
      </c>
      <c r="O23" s="87">
        <v>0</v>
      </c>
      <c r="P23" s="87">
        <v>0</v>
      </c>
      <c r="Q23" s="87">
        <v>0</v>
      </c>
    </row>
    <row r="24" spans="1:17" x14ac:dyDescent="0.25">
      <c r="A24" s="88" t="s">
        <v>86</v>
      </c>
      <c r="B24" s="87">
        <v>128.11385289248875</v>
      </c>
      <c r="C24" s="87">
        <v>0</v>
      </c>
      <c r="D24" s="87">
        <v>6.7596048906262798</v>
      </c>
      <c r="E24" s="87">
        <v>0</v>
      </c>
      <c r="F24" s="87">
        <v>0</v>
      </c>
      <c r="G24" s="87">
        <v>1.7258632752234102</v>
      </c>
      <c r="H24" s="87">
        <v>0</v>
      </c>
      <c r="I24" s="87">
        <v>0</v>
      </c>
      <c r="J24" s="87">
        <v>0</v>
      </c>
      <c r="K24" s="87">
        <v>0</v>
      </c>
      <c r="L24" s="87">
        <v>0</v>
      </c>
      <c r="M24" s="87">
        <v>0</v>
      </c>
      <c r="N24" s="87">
        <v>0</v>
      </c>
      <c r="O24" s="87">
        <v>0</v>
      </c>
      <c r="P24" s="87">
        <v>0</v>
      </c>
      <c r="Q24" s="87">
        <v>0</v>
      </c>
    </row>
    <row r="25" spans="1:17" x14ac:dyDescent="0.25">
      <c r="A25" s="88" t="s">
        <v>22</v>
      </c>
      <c r="B25" s="87">
        <v>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0</v>
      </c>
      <c r="I25" s="87">
        <v>0</v>
      </c>
      <c r="J25" s="87">
        <v>0</v>
      </c>
      <c r="K25" s="87">
        <v>0</v>
      </c>
      <c r="L25" s="87">
        <v>0</v>
      </c>
      <c r="M25" s="87">
        <v>0</v>
      </c>
      <c r="N25" s="87">
        <v>0</v>
      </c>
      <c r="O25" s="87">
        <v>0</v>
      </c>
      <c r="P25" s="87">
        <v>0</v>
      </c>
      <c r="Q25" s="87">
        <v>0</v>
      </c>
    </row>
    <row r="26" spans="1:17" x14ac:dyDescent="0.25">
      <c r="A26" s="156" t="s">
        <v>323</v>
      </c>
      <c r="B26" s="204">
        <v>242.85816252439474</v>
      </c>
      <c r="C26" s="204">
        <v>228.78333315080573</v>
      </c>
      <c r="D26" s="204">
        <v>207.38504690122824</v>
      </c>
      <c r="E26" s="204">
        <v>192.17524008529449</v>
      </c>
      <c r="F26" s="204">
        <v>172.73271000414178</v>
      </c>
      <c r="G26" s="204">
        <v>201.5170047563322</v>
      </c>
      <c r="H26" s="204">
        <v>199.13662092942744</v>
      </c>
      <c r="I26" s="204">
        <v>201.25128482330535</v>
      </c>
      <c r="J26" s="204">
        <v>169.24901706772533</v>
      </c>
      <c r="K26" s="204">
        <v>112.31297816202519</v>
      </c>
      <c r="L26" s="204">
        <v>130.60961530447102</v>
      </c>
      <c r="M26" s="204">
        <v>139.44414437514371</v>
      </c>
      <c r="N26" s="204">
        <v>112.43153036711841</v>
      </c>
      <c r="O26" s="204">
        <v>90.783263961053152</v>
      </c>
      <c r="P26" s="204">
        <v>94.599561020474283</v>
      </c>
      <c r="Q26" s="204">
        <v>97.330342524420402</v>
      </c>
    </row>
    <row r="27" spans="1:17" x14ac:dyDescent="0.25">
      <c r="A27" s="152" t="s">
        <v>332</v>
      </c>
      <c r="B27" s="151">
        <v>242.85816252439474</v>
      </c>
      <c r="C27" s="151">
        <v>228.78333315080573</v>
      </c>
      <c r="D27" s="151">
        <v>207.38504690122824</v>
      </c>
      <c r="E27" s="151">
        <v>192.17524008529449</v>
      </c>
      <c r="F27" s="151">
        <v>172.73271000414178</v>
      </c>
      <c r="G27" s="151">
        <v>201.5170047563322</v>
      </c>
      <c r="H27" s="151">
        <v>199.13662092942744</v>
      </c>
      <c r="I27" s="151">
        <v>201.25128482330535</v>
      </c>
      <c r="J27" s="151">
        <v>169.24901706772533</v>
      </c>
      <c r="K27" s="151">
        <v>112.31297816202519</v>
      </c>
      <c r="L27" s="151">
        <v>130.60961530447102</v>
      </c>
      <c r="M27" s="151">
        <v>139.44414437514371</v>
      </c>
      <c r="N27" s="151">
        <v>112.43153036711841</v>
      </c>
      <c r="O27" s="151">
        <v>90.783263961053152</v>
      </c>
      <c r="P27" s="151">
        <v>94.599561020474283</v>
      </c>
      <c r="Q27" s="151">
        <v>97.330342524420402</v>
      </c>
    </row>
    <row r="28" spans="1:17" x14ac:dyDescent="0.25">
      <c r="A28" s="154" t="s">
        <v>33</v>
      </c>
      <c r="B28" s="83">
        <v>17.011285720767333</v>
      </c>
      <c r="C28" s="83">
        <v>12.209591713036884</v>
      </c>
      <c r="D28" s="83">
        <v>10.240310319480001</v>
      </c>
      <c r="E28" s="83">
        <v>12.808325548800001</v>
      </c>
      <c r="F28" s="83">
        <v>2.5380042469199999</v>
      </c>
      <c r="G28" s="83">
        <v>2.5230532094313523</v>
      </c>
      <c r="H28" s="83">
        <v>2.1149683001999997</v>
      </c>
      <c r="I28" s="83">
        <v>1.6995862425599999</v>
      </c>
      <c r="J28" s="83">
        <v>0</v>
      </c>
      <c r="K28" s="83">
        <v>0</v>
      </c>
      <c r="L28" s="83">
        <v>0</v>
      </c>
      <c r="M28" s="83">
        <v>0</v>
      </c>
      <c r="N28" s="83">
        <v>0</v>
      </c>
      <c r="O28" s="83">
        <v>0</v>
      </c>
      <c r="P28" s="83">
        <v>0</v>
      </c>
      <c r="Q28" s="83">
        <v>1.1144361072554361</v>
      </c>
    </row>
    <row r="29" spans="1:17" x14ac:dyDescent="0.25">
      <c r="A29" s="154" t="s">
        <v>30</v>
      </c>
      <c r="B29" s="83">
        <v>24.173037526366485</v>
      </c>
      <c r="C29" s="83">
        <v>5.8420217374560011</v>
      </c>
      <c r="D29" s="83">
        <v>5.7974269583520011</v>
      </c>
      <c r="E29" s="83">
        <v>5.7980610073440007</v>
      </c>
      <c r="F29" s="83">
        <v>0</v>
      </c>
      <c r="G29" s="83">
        <v>5.8052017289429934</v>
      </c>
      <c r="H29" s="83">
        <v>11.618313729408001</v>
      </c>
      <c r="I29" s="83">
        <v>14.545982112552002</v>
      </c>
      <c r="J29" s="83">
        <v>2.9020686550920005</v>
      </c>
      <c r="K29" s="83">
        <v>5.8043222411400004</v>
      </c>
      <c r="L29" s="83">
        <v>11.610320770796873</v>
      </c>
      <c r="M29" s="83">
        <v>2.9023883910678405</v>
      </c>
      <c r="N29" s="83">
        <v>2.9008177145551892</v>
      </c>
      <c r="O29" s="83">
        <v>2.9037938133910632</v>
      </c>
      <c r="P29" s="83">
        <v>2.9034434906205751</v>
      </c>
      <c r="Q29" s="83">
        <v>2.9024012771199135</v>
      </c>
    </row>
    <row r="30" spans="1:17" x14ac:dyDescent="0.25">
      <c r="A30" s="154" t="s">
        <v>125</v>
      </c>
      <c r="B30" s="83">
        <v>18.342264439606666</v>
      </c>
      <c r="C30" s="83">
        <v>15.155934854974813</v>
      </c>
      <c r="D30" s="83">
        <v>16.20931755305951</v>
      </c>
      <c r="E30" s="83">
        <v>14.593829000129761</v>
      </c>
      <c r="F30" s="83">
        <v>15.304388011248744</v>
      </c>
      <c r="G30" s="83">
        <v>14.443469070504973</v>
      </c>
      <c r="H30" s="83">
        <v>15.337827062749625</v>
      </c>
      <c r="I30" s="83">
        <v>20.253760348068589</v>
      </c>
      <c r="J30" s="83">
        <v>14.234912590135185</v>
      </c>
      <c r="K30" s="83">
        <v>11.06367282222698</v>
      </c>
      <c r="L30" s="83">
        <v>10.967766011863249</v>
      </c>
      <c r="M30" s="83">
        <v>11.865007800646218</v>
      </c>
      <c r="N30" s="83">
        <v>13.243392088166306</v>
      </c>
      <c r="O30" s="83">
        <v>6.2888000598491667</v>
      </c>
      <c r="P30" s="83">
        <v>8.1513337226176379</v>
      </c>
      <c r="Q30" s="83">
        <v>7.2481770559999612</v>
      </c>
    </row>
    <row r="31" spans="1:17" x14ac:dyDescent="0.25">
      <c r="A31" s="154" t="s">
        <v>29</v>
      </c>
      <c r="B31" s="83">
        <v>0</v>
      </c>
      <c r="C31" s="83">
        <v>0</v>
      </c>
      <c r="D31" s="83">
        <v>0</v>
      </c>
      <c r="E31" s="83">
        <v>0</v>
      </c>
      <c r="F31" s="83">
        <v>0</v>
      </c>
      <c r="G31" s="83">
        <v>0</v>
      </c>
      <c r="H31" s="83">
        <v>0</v>
      </c>
      <c r="I31" s="83">
        <v>0</v>
      </c>
      <c r="J31" s="83">
        <v>0</v>
      </c>
      <c r="K31" s="83">
        <v>0</v>
      </c>
      <c r="L31" s="83">
        <v>0</v>
      </c>
      <c r="M31" s="83">
        <v>0</v>
      </c>
      <c r="N31" s="83">
        <v>0</v>
      </c>
      <c r="O31" s="83">
        <v>0</v>
      </c>
      <c r="P31" s="83">
        <v>0</v>
      </c>
      <c r="Q31" s="83">
        <v>0</v>
      </c>
    </row>
    <row r="32" spans="1:17" x14ac:dyDescent="0.25">
      <c r="A32" s="154" t="s">
        <v>26</v>
      </c>
      <c r="B32" s="83">
        <v>183.33157483765427</v>
      </c>
      <c r="C32" s="83">
        <v>195.57578484533803</v>
      </c>
      <c r="D32" s="83">
        <v>175.13799207033671</v>
      </c>
      <c r="E32" s="83">
        <v>158.97502452902071</v>
      </c>
      <c r="F32" s="83">
        <v>154.89031774597305</v>
      </c>
      <c r="G32" s="83">
        <v>178.74528074745288</v>
      </c>
      <c r="H32" s="83">
        <v>170.06551183706981</v>
      </c>
      <c r="I32" s="83">
        <v>164.75195612012476</v>
      </c>
      <c r="J32" s="83">
        <v>152.11203582249814</v>
      </c>
      <c r="K32" s="83">
        <v>95.444983098658213</v>
      </c>
      <c r="L32" s="83">
        <v>108.0315285218109</v>
      </c>
      <c r="M32" s="83">
        <v>124.67674818342964</v>
      </c>
      <c r="N32" s="83">
        <v>96.287320564396921</v>
      </c>
      <c r="O32" s="83">
        <v>81.590670087812924</v>
      </c>
      <c r="P32" s="83">
        <v>83.544783807236072</v>
      </c>
      <c r="Q32" s="83">
        <v>86.065328084045092</v>
      </c>
    </row>
    <row r="33" spans="1:17" x14ac:dyDescent="0.25">
      <c r="A33" s="152" t="s">
        <v>331</v>
      </c>
      <c r="B33" s="151">
        <v>0</v>
      </c>
      <c r="C33" s="151">
        <v>0</v>
      </c>
      <c r="D33" s="151">
        <v>0</v>
      </c>
      <c r="E33" s="151">
        <v>0</v>
      </c>
      <c r="F33" s="151">
        <v>0</v>
      </c>
      <c r="G33" s="151">
        <v>0</v>
      </c>
      <c r="H33" s="151">
        <v>0</v>
      </c>
      <c r="I33" s="151">
        <v>0</v>
      </c>
      <c r="J33" s="151">
        <v>0</v>
      </c>
      <c r="K33" s="151">
        <v>0</v>
      </c>
      <c r="L33" s="151">
        <v>0</v>
      </c>
      <c r="M33" s="151">
        <v>0</v>
      </c>
      <c r="N33" s="151">
        <v>0</v>
      </c>
      <c r="O33" s="151">
        <v>0</v>
      </c>
      <c r="P33" s="151">
        <v>0</v>
      </c>
      <c r="Q33" s="151">
        <v>0</v>
      </c>
    </row>
    <row r="34" spans="1:17" x14ac:dyDescent="0.25">
      <c r="A34" s="156" t="s">
        <v>322</v>
      </c>
      <c r="B34" s="204">
        <v>25.964320812565489</v>
      </c>
      <c r="C34" s="204">
        <v>16.369009172962436</v>
      </c>
      <c r="D34" s="204">
        <v>22.607859819122091</v>
      </c>
      <c r="E34" s="204">
        <v>21.207159767350472</v>
      </c>
      <c r="F34" s="204">
        <v>19.671724800971727</v>
      </c>
      <c r="G34" s="204">
        <v>26.628266725039946</v>
      </c>
      <c r="H34" s="204">
        <v>19.174417504175871</v>
      </c>
      <c r="I34" s="204">
        <v>18.378474545612512</v>
      </c>
      <c r="J34" s="204">
        <v>17.201536398226466</v>
      </c>
      <c r="K34" s="204">
        <v>16.264587731676791</v>
      </c>
      <c r="L34" s="204">
        <v>16.747480277191972</v>
      </c>
      <c r="M34" s="204">
        <v>19.094816920668009</v>
      </c>
      <c r="N34" s="204">
        <v>18.28933357432517</v>
      </c>
      <c r="O34" s="204">
        <v>15.831100988370304</v>
      </c>
      <c r="P34" s="204">
        <v>21.663076017563704</v>
      </c>
      <c r="Q34" s="204">
        <v>16.649065445041828</v>
      </c>
    </row>
    <row r="35" spans="1:17" x14ac:dyDescent="0.25">
      <c r="A35" s="152" t="s">
        <v>330</v>
      </c>
      <c r="B35" s="151">
        <v>16.060700520141406</v>
      </c>
      <c r="C35" s="151">
        <v>8.5090787808800741</v>
      </c>
      <c r="D35" s="151">
        <v>10.753286279709362</v>
      </c>
      <c r="E35" s="151">
        <v>10.754160260695514</v>
      </c>
      <c r="F35" s="151">
        <v>10.264628154498766</v>
      </c>
      <c r="G35" s="151">
        <v>13.684618019926408</v>
      </c>
      <c r="H35" s="151">
        <v>10.350805564236753</v>
      </c>
      <c r="I35" s="151">
        <v>10.118204489041275</v>
      </c>
      <c r="J35" s="151">
        <v>9.3167753381484513</v>
      </c>
      <c r="K35" s="151">
        <v>8.3452677328953992</v>
      </c>
      <c r="L35" s="151">
        <v>9.2334940934770735</v>
      </c>
      <c r="M35" s="151">
        <v>9.7794175324737118</v>
      </c>
      <c r="N35" s="151">
        <v>9.6755328618591481</v>
      </c>
      <c r="O35" s="151">
        <v>8.323991904764215</v>
      </c>
      <c r="P35" s="151">
        <v>10.310613019858421</v>
      </c>
      <c r="Q35" s="151">
        <v>9.8456132787293011</v>
      </c>
    </row>
    <row r="36" spans="1:17" x14ac:dyDescent="0.25">
      <c r="A36" s="154" t="s">
        <v>33</v>
      </c>
      <c r="B36" s="83">
        <v>0</v>
      </c>
      <c r="C36" s="83">
        <v>0.21282308987664691</v>
      </c>
      <c r="D36" s="83">
        <v>0</v>
      </c>
      <c r="E36" s="83">
        <v>0</v>
      </c>
      <c r="F36" s="83">
        <v>0</v>
      </c>
      <c r="G36" s="83">
        <v>0</v>
      </c>
      <c r="H36" s="83">
        <v>0</v>
      </c>
      <c r="I36" s="83">
        <v>0</v>
      </c>
      <c r="J36" s="83">
        <v>0</v>
      </c>
      <c r="K36" s="83">
        <v>0</v>
      </c>
      <c r="L36" s="83">
        <v>0</v>
      </c>
      <c r="M36" s="83">
        <v>0</v>
      </c>
      <c r="N36" s="83">
        <v>0</v>
      </c>
      <c r="O36" s="83">
        <v>0</v>
      </c>
      <c r="P36" s="83">
        <v>0</v>
      </c>
      <c r="Q36" s="83">
        <v>0</v>
      </c>
    </row>
    <row r="37" spans="1:17" x14ac:dyDescent="0.25">
      <c r="A37" s="154" t="s">
        <v>30</v>
      </c>
      <c r="B37" s="83">
        <v>1.9460588174378799</v>
      </c>
      <c r="C37" s="83">
        <v>0</v>
      </c>
      <c r="D37" s="83">
        <v>0</v>
      </c>
      <c r="E37" s="83">
        <v>0</v>
      </c>
      <c r="F37" s="83">
        <v>0</v>
      </c>
      <c r="G37" s="83">
        <v>0</v>
      </c>
      <c r="H37" s="83">
        <v>0</v>
      </c>
      <c r="I37" s="83">
        <v>0</v>
      </c>
      <c r="J37" s="83">
        <v>0</v>
      </c>
      <c r="K37" s="83">
        <v>0</v>
      </c>
      <c r="L37" s="83">
        <v>0</v>
      </c>
      <c r="M37" s="83">
        <v>0</v>
      </c>
      <c r="N37" s="83">
        <v>0</v>
      </c>
      <c r="O37" s="83">
        <v>0</v>
      </c>
      <c r="P37" s="83">
        <v>0</v>
      </c>
      <c r="Q37" s="83">
        <v>0</v>
      </c>
    </row>
    <row r="38" spans="1:17" x14ac:dyDescent="0.25">
      <c r="A38" s="154" t="s">
        <v>125</v>
      </c>
      <c r="B38" s="83">
        <v>1.0657859111680217</v>
      </c>
      <c r="C38" s="83">
        <v>1.2008812146569294</v>
      </c>
      <c r="D38" s="83">
        <v>0.68451983455669752</v>
      </c>
      <c r="E38" s="83">
        <v>0.71519610739838757</v>
      </c>
      <c r="F38" s="83">
        <v>0.65755054180857464</v>
      </c>
      <c r="G38" s="83">
        <v>0.49982023659590274</v>
      </c>
      <c r="H38" s="83">
        <v>0.67322941927017432</v>
      </c>
      <c r="I38" s="83">
        <v>1.6611656428913431</v>
      </c>
      <c r="J38" s="83">
        <v>0.26438578324951867</v>
      </c>
      <c r="K38" s="83">
        <v>0</v>
      </c>
      <c r="L38" s="83">
        <v>0</v>
      </c>
      <c r="M38" s="83">
        <v>0</v>
      </c>
      <c r="N38" s="83">
        <v>0.21109017676568362</v>
      </c>
      <c r="O38" s="83">
        <v>0</v>
      </c>
      <c r="P38" s="83">
        <v>0</v>
      </c>
      <c r="Q38" s="83">
        <v>0</v>
      </c>
    </row>
    <row r="39" spans="1:17" x14ac:dyDescent="0.25">
      <c r="A39" s="154" t="s">
        <v>29</v>
      </c>
      <c r="B39" s="83">
        <v>0</v>
      </c>
      <c r="C39" s="83">
        <v>0</v>
      </c>
      <c r="D39" s="83">
        <v>0</v>
      </c>
      <c r="E39" s="83">
        <v>0</v>
      </c>
      <c r="F39" s="83">
        <v>0</v>
      </c>
      <c r="G39" s="83">
        <v>0</v>
      </c>
      <c r="H39" s="83">
        <v>0</v>
      </c>
      <c r="I39" s="83">
        <v>0</v>
      </c>
      <c r="J39" s="83">
        <v>0</v>
      </c>
      <c r="K39" s="83">
        <v>0</v>
      </c>
      <c r="L39" s="83">
        <v>0</v>
      </c>
      <c r="M39" s="83">
        <v>0</v>
      </c>
      <c r="N39" s="83">
        <v>0</v>
      </c>
      <c r="O39" s="83">
        <v>0</v>
      </c>
      <c r="P39" s="83">
        <v>0</v>
      </c>
      <c r="Q39" s="83">
        <v>0</v>
      </c>
    </row>
    <row r="40" spans="1:17" x14ac:dyDescent="0.25">
      <c r="A40" s="154" t="s">
        <v>26</v>
      </c>
      <c r="B40" s="83">
        <v>13.048855791535503</v>
      </c>
      <c r="C40" s="83">
        <v>7.095374476346497</v>
      </c>
      <c r="D40" s="83">
        <v>10.068766445152665</v>
      </c>
      <c r="E40" s="83">
        <v>10.038964153297126</v>
      </c>
      <c r="F40" s="83">
        <v>9.6070776126901904</v>
      </c>
      <c r="G40" s="83">
        <v>13.184797783330504</v>
      </c>
      <c r="H40" s="83">
        <v>9.6775761449665776</v>
      </c>
      <c r="I40" s="83">
        <v>8.4570388461499331</v>
      </c>
      <c r="J40" s="83">
        <v>9.0523895548989319</v>
      </c>
      <c r="K40" s="83">
        <v>8.3452677328953992</v>
      </c>
      <c r="L40" s="83">
        <v>9.2334940934770735</v>
      </c>
      <c r="M40" s="83">
        <v>9.7794175324737118</v>
      </c>
      <c r="N40" s="83">
        <v>9.4644426850934646</v>
      </c>
      <c r="O40" s="83">
        <v>8.323991904764215</v>
      </c>
      <c r="P40" s="83">
        <v>10.310613019858421</v>
      </c>
      <c r="Q40" s="83">
        <v>9.8456132787293011</v>
      </c>
    </row>
    <row r="41" spans="1:17" x14ac:dyDescent="0.25">
      <c r="A41" s="152" t="s">
        <v>329</v>
      </c>
      <c r="B41" s="151">
        <v>9.903620292424085</v>
      </c>
      <c r="C41" s="151">
        <v>7.8599303920823598</v>
      </c>
      <c r="D41" s="151">
        <v>11.854573539412728</v>
      </c>
      <c r="E41" s="151">
        <v>10.452999506654958</v>
      </c>
      <c r="F41" s="151">
        <v>9.4070966464729615</v>
      </c>
      <c r="G41" s="151">
        <v>12.943648705113539</v>
      </c>
      <c r="H41" s="151">
        <v>8.82361193993912</v>
      </c>
      <c r="I41" s="151">
        <v>8.2602700565712386</v>
      </c>
      <c r="J41" s="151">
        <v>7.8847610600780165</v>
      </c>
      <c r="K41" s="151">
        <v>7.9193199987813907</v>
      </c>
      <c r="L41" s="151">
        <v>7.5139861837148985</v>
      </c>
      <c r="M41" s="151">
        <v>9.3153993881942991</v>
      </c>
      <c r="N41" s="151">
        <v>8.6138007124660216</v>
      </c>
      <c r="O41" s="151">
        <v>7.507109083606089</v>
      </c>
      <c r="P41" s="151">
        <v>11.352462997705285</v>
      </c>
      <c r="Q41" s="151">
        <v>6.8034521663125247</v>
      </c>
    </row>
    <row r="42" spans="1:17" x14ac:dyDescent="0.25">
      <c r="A42" s="150" t="s">
        <v>33</v>
      </c>
      <c r="B42" s="87">
        <v>0.11449022220978988</v>
      </c>
      <c r="C42" s="87">
        <v>1.9476093458843005E-2</v>
      </c>
      <c r="D42" s="87">
        <v>0</v>
      </c>
      <c r="E42" s="87">
        <v>0</v>
      </c>
      <c r="F42" s="87">
        <v>0</v>
      </c>
      <c r="G42" s="87">
        <v>8.8512486836522769E-2</v>
      </c>
      <c r="H42" s="87">
        <v>0</v>
      </c>
      <c r="I42" s="87">
        <v>0</v>
      </c>
      <c r="J42" s="87">
        <v>0</v>
      </c>
      <c r="K42" s="87">
        <v>0</v>
      </c>
      <c r="L42" s="87">
        <v>0</v>
      </c>
      <c r="M42" s="87">
        <v>0</v>
      </c>
      <c r="N42" s="87">
        <v>0</v>
      </c>
      <c r="O42" s="87">
        <v>0</v>
      </c>
      <c r="P42" s="87">
        <v>0</v>
      </c>
      <c r="Q42" s="87">
        <v>0</v>
      </c>
    </row>
    <row r="43" spans="1:17" x14ac:dyDescent="0.25">
      <c r="A43" s="150" t="s">
        <v>31</v>
      </c>
      <c r="B43" s="87">
        <v>0</v>
      </c>
      <c r="C43" s="87">
        <v>0</v>
      </c>
      <c r="D43" s="87">
        <v>0</v>
      </c>
      <c r="E43" s="87">
        <v>0</v>
      </c>
      <c r="F43" s="87">
        <v>0</v>
      </c>
      <c r="G43" s="87">
        <v>0</v>
      </c>
      <c r="H43" s="87">
        <v>0</v>
      </c>
      <c r="I43" s="87">
        <v>0</v>
      </c>
      <c r="J43" s="87">
        <v>0</v>
      </c>
      <c r="K43" s="87">
        <v>0</v>
      </c>
      <c r="L43" s="87">
        <v>0</v>
      </c>
      <c r="M43" s="87">
        <v>0</v>
      </c>
      <c r="N43" s="87">
        <v>0</v>
      </c>
      <c r="O43" s="87">
        <v>0</v>
      </c>
      <c r="P43" s="87">
        <v>0</v>
      </c>
      <c r="Q43" s="87">
        <v>0</v>
      </c>
    </row>
    <row r="44" spans="1:17" x14ac:dyDescent="0.25">
      <c r="A44" s="150" t="s">
        <v>30</v>
      </c>
      <c r="B44" s="87">
        <v>0</v>
      </c>
      <c r="C44" s="87">
        <v>0</v>
      </c>
      <c r="D44" s="87">
        <v>0</v>
      </c>
      <c r="E44" s="87">
        <v>0</v>
      </c>
      <c r="F44" s="87">
        <v>0</v>
      </c>
      <c r="G44" s="87">
        <v>0</v>
      </c>
      <c r="H44" s="87">
        <v>0</v>
      </c>
      <c r="I44" s="87">
        <v>0</v>
      </c>
      <c r="J44" s="87">
        <v>0</v>
      </c>
      <c r="K44" s="87">
        <v>0</v>
      </c>
      <c r="L44" s="87">
        <v>0</v>
      </c>
      <c r="M44" s="87">
        <v>0</v>
      </c>
      <c r="N44" s="87">
        <v>0</v>
      </c>
      <c r="O44" s="87">
        <v>0</v>
      </c>
      <c r="P44" s="87">
        <v>0</v>
      </c>
      <c r="Q44" s="87">
        <v>0</v>
      </c>
    </row>
    <row r="45" spans="1:17" x14ac:dyDescent="0.25">
      <c r="A45" s="150" t="s">
        <v>125</v>
      </c>
      <c r="B45" s="87">
        <v>3.4997974343712861E-3</v>
      </c>
      <c r="C45" s="87">
        <v>1.8638226837676991E-4</v>
      </c>
      <c r="D45" s="87">
        <v>6.4187692108856428E-2</v>
      </c>
      <c r="E45" s="87">
        <v>6.1612169792024336E-2</v>
      </c>
      <c r="F45" s="87">
        <v>8.7833783805198212E-2</v>
      </c>
      <c r="G45" s="87">
        <v>0.14984023224207871</v>
      </c>
      <c r="H45" s="87">
        <v>8.9927261841003941E-2</v>
      </c>
      <c r="I45" s="87">
        <v>0.39596812190530606</v>
      </c>
      <c r="J45" s="87">
        <v>0.1345750392214875</v>
      </c>
      <c r="K45" s="87">
        <v>0</v>
      </c>
      <c r="L45" s="87">
        <v>0</v>
      </c>
      <c r="M45" s="87">
        <v>0</v>
      </c>
      <c r="N45" s="87">
        <v>0.18710804230830785</v>
      </c>
      <c r="O45" s="87">
        <v>0</v>
      </c>
      <c r="P45" s="87">
        <v>0</v>
      </c>
      <c r="Q45" s="87">
        <v>0</v>
      </c>
    </row>
    <row r="46" spans="1:17" x14ac:dyDescent="0.25">
      <c r="A46" s="150" t="s">
        <v>29</v>
      </c>
      <c r="B46" s="87">
        <v>0</v>
      </c>
      <c r="C46" s="87">
        <v>0</v>
      </c>
      <c r="D46" s="87">
        <v>0</v>
      </c>
      <c r="E46" s="87">
        <v>0.80210455499325639</v>
      </c>
      <c r="F46" s="87">
        <v>0</v>
      </c>
      <c r="G46" s="87">
        <v>0.22615149317633174</v>
      </c>
      <c r="H46" s="87">
        <v>0.23959297435834118</v>
      </c>
      <c r="I46" s="87">
        <v>0</v>
      </c>
      <c r="J46" s="87">
        <v>0</v>
      </c>
      <c r="K46" s="87">
        <v>3.668124670176502</v>
      </c>
      <c r="L46" s="87">
        <v>0</v>
      </c>
      <c r="M46" s="87">
        <v>0</v>
      </c>
      <c r="N46" s="87">
        <v>0</v>
      </c>
      <c r="O46" s="87">
        <v>0</v>
      </c>
      <c r="P46" s="87">
        <v>0</v>
      </c>
      <c r="Q46" s="87">
        <v>0</v>
      </c>
    </row>
    <row r="47" spans="1:17" x14ac:dyDescent="0.25">
      <c r="A47" s="150" t="s">
        <v>28</v>
      </c>
      <c r="B47" s="87">
        <v>0</v>
      </c>
      <c r="C47" s="87">
        <v>4.0205098247170898</v>
      </c>
      <c r="D47" s="87">
        <v>5.7833784410044267</v>
      </c>
      <c r="E47" s="87">
        <v>3.8043105741159051</v>
      </c>
      <c r="F47" s="87">
        <v>2.3818389126235777</v>
      </c>
      <c r="G47" s="87">
        <v>2.6389299027178383</v>
      </c>
      <c r="H47" s="87">
        <v>1.5185521712785071</v>
      </c>
      <c r="I47" s="87">
        <v>1.1169324109494863</v>
      </c>
      <c r="J47" s="87">
        <v>0.67956376402233798</v>
      </c>
      <c r="K47" s="87">
        <v>0.60886755082865995</v>
      </c>
      <c r="L47" s="87">
        <v>0</v>
      </c>
      <c r="M47" s="87">
        <v>2.4776988773299551</v>
      </c>
      <c r="N47" s="87">
        <v>1.1927278510510682</v>
      </c>
      <c r="O47" s="87">
        <v>1.8235921577201146</v>
      </c>
      <c r="P47" s="87">
        <v>2.4155527716949341</v>
      </c>
      <c r="Q47" s="87">
        <v>0.45865701195666453</v>
      </c>
    </row>
    <row r="48" spans="1:17" x14ac:dyDescent="0.25">
      <c r="A48" s="150" t="s">
        <v>26</v>
      </c>
      <c r="B48" s="87">
        <v>3.4312037523275697E-2</v>
      </c>
      <c r="C48" s="87">
        <v>1.0135495990574834E-3</v>
      </c>
      <c r="D48" s="87">
        <v>0.79251063531451471</v>
      </c>
      <c r="E48" s="87">
        <v>0.73177435940598645</v>
      </c>
      <c r="F48" s="87">
        <v>1.0800594440666971</v>
      </c>
      <c r="G48" s="87">
        <v>2.8983578994103341</v>
      </c>
      <c r="H48" s="87">
        <v>1.0907235793281536</v>
      </c>
      <c r="I48" s="87">
        <v>1.9504844417297018</v>
      </c>
      <c r="J48" s="87">
        <v>4.1916495223152594</v>
      </c>
      <c r="K48" s="87">
        <v>3.2032659423174432</v>
      </c>
      <c r="L48" s="87">
        <v>6.9937589094224002</v>
      </c>
      <c r="M48" s="87">
        <v>6.7642452139709475</v>
      </c>
      <c r="N48" s="87">
        <v>7.233964819106645</v>
      </c>
      <c r="O48" s="87">
        <v>5.6835169258859741</v>
      </c>
      <c r="P48" s="87">
        <v>8.936910226010351</v>
      </c>
      <c r="Q48" s="87">
        <v>6.3447951543558601</v>
      </c>
    </row>
    <row r="49" spans="1:17" x14ac:dyDescent="0.25">
      <c r="A49" s="150" t="s">
        <v>25</v>
      </c>
      <c r="B49" s="87">
        <v>3.2668201376597077</v>
      </c>
      <c r="C49" s="87">
        <v>3.8187445420389929</v>
      </c>
      <c r="D49" s="87">
        <v>4.7858143641174804</v>
      </c>
      <c r="E49" s="87">
        <v>5.0531978483477848</v>
      </c>
      <c r="F49" s="87">
        <v>5.8573645059774888</v>
      </c>
      <c r="G49" s="87">
        <v>6.8191149828821294</v>
      </c>
      <c r="H49" s="87">
        <v>5.8848159531331143</v>
      </c>
      <c r="I49" s="87">
        <v>4.7968850819867441</v>
      </c>
      <c r="J49" s="87">
        <v>2.878972734518932</v>
      </c>
      <c r="K49" s="87">
        <v>0.43906183545878597</v>
      </c>
      <c r="L49" s="87">
        <v>0.52022727429249838</v>
      </c>
      <c r="M49" s="87">
        <v>7.3455296893396069E-2</v>
      </c>
      <c r="N49" s="87">
        <v>0</v>
      </c>
      <c r="O49" s="87">
        <v>0</v>
      </c>
      <c r="P49" s="87">
        <v>0</v>
      </c>
      <c r="Q49" s="87">
        <v>0</v>
      </c>
    </row>
    <row r="50" spans="1:17" x14ac:dyDescent="0.25">
      <c r="A50" s="150" t="s">
        <v>86</v>
      </c>
      <c r="B50" s="87">
        <v>6.4844980975969406</v>
      </c>
      <c r="C50" s="87">
        <v>0</v>
      </c>
      <c r="D50" s="87">
        <v>0.42868240686744952</v>
      </c>
      <c r="E50" s="87">
        <v>0</v>
      </c>
      <c r="F50" s="87">
        <v>0</v>
      </c>
      <c r="G50" s="87">
        <v>0.12274170784830157</v>
      </c>
      <c r="H50" s="87">
        <v>0</v>
      </c>
      <c r="I50" s="87">
        <v>0</v>
      </c>
      <c r="J50" s="87">
        <v>0</v>
      </c>
      <c r="K50" s="87">
        <v>0</v>
      </c>
      <c r="L50" s="87">
        <v>0</v>
      </c>
      <c r="M50" s="87">
        <v>0</v>
      </c>
      <c r="N50" s="87">
        <v>0</v>
      </c>
      <c r="O50" s="87">
        <v>0</v>
      </c>
      <c r="P50" s="87">
        <v>0</v>
      </c>
      <c r="Q50" s="87">
        <v>0</v>
      </c>
    </row>
    <row r="51" spans="1:17" x14ac:dyDescent="0.25">
      <c r="A51" s="150" t="s">
        <v>22</v>
      </c>
      <c r="B51" s="87">
        <v>0</v>
      </c>
      <c r="C51" s="87">
        <v>0</v>
      </c>
      <c r="D51" s="87">
        <v>0</v>
      </c>
      <c r="E51" s="87">
        <v>0</v>
      </c>
      <c r="F51" s="87">
        <v>0</v>
      </c>
      <c r="G51" s="87">
        <v>0</v>
      </c>
      <c r="H51" s="87">
        <v>0</v>
      </c>
      <c r="I51" s="87">
        <v>0</v>
      </c>
      <c r="J51" s="87">
        <v>0</v>
      </c>
      <c r="K51" s="87">
        <v>0</v>
      </c>
      <c r="L51" s="87">
        <v>0</v>
      </c>
      <c r="M51" s="87">
        <v>0</v>
      </c>
      <c r="N51" s="87">
        <v>0</v>
      </c>
      <c r="O51" s="87">
        <v>0</v>
      </c>
      <c r="P51" s="87">
        <v>0</v>
      </c>
      <c r="Q51" s="87">
        <v>0</v>
      </c>
    </row>
    <row r="52" spans="1:17" x14ac:dyDescent="0.25">
      <c r="A52" s="152" t="s">
        <v>328</v>
      </c>
      <c r="B52" s="151">
        <v>0</v>
      </c>
      <c r="C52" s="151">
        <v>0</v>
      </c>
      <c r="D52" s="151">
        <v>0</v>
      </c>
      <c r="E52" s="151">
        <v>0</v>
      </c>
      <c r="F52" s="151">
        <v>0</v>
      </c>
      <c r="G52" s="151">
        <v>0</v>
      </c>
      <c r="H52" s="151">
        <v>0</v>
      </c>
      <c r="I52" s="151">
        <v>0</v>
      </c>
      <c r="J52" s="151">
        <v>0</v>
      </c>
      <c r="K52" s="151">
        <v>0</v>
      </c>
      <c r="L52" s="151">
        <v>0</v>
      </c>
      <c r="M52" s="151">
        <v>0</v>
      </c>
      <c r="N52" s="151">
        <v>0</v>
      </c>
      <c r="O52" s="151">
        <v>0</v>
      </c>
      <c r="P52" s="151">
        <v>0</v>
      </c>
      <c r="Q52" s="151">
        <v>0</v>
      </c>
    </row>
    <row r="53" spans="1:17" x14ac:dyDescent="0.25">
      <c r="A53" s="156" t="s">
        <v>321</v>
      </c>
      <c r="B53" s="204">
        <v>4.4025798577479396</v>
      </c>
      <c r="C53" s="204">
        <v>2.5167069385861072</v>
      </c>
      <c r="D53" s="204">
        <v>3.4148626740559269</v>
      </c>
      <c r="E53" s="204">
        <v>3.2973582149747758</v>
      </c>
      <c r="F53" s="204">
        <v>3.1014836944083544</v>
      </c>
      <c r="G53" s="204">
        <v>4.1891764899108992</v>
      </c>
      <c r="H53" s="204">
        <v>3.0721306556002181</v>
      </c>
      <c r="I53" s="204">
        <v>2.9168688944576573</v>
      </c>
      <c r="J53" s="204">
        <v>2.7795554143886037</v>
      </c>
      <c r="K53" s="204">
        <v>2.5738443522888961</v>
      </c>
      <c r="L53" s="204">
        <v>2.7444894527849297</v>
      </c>
      <c r="M53" s="204">
        <v>3.0190715660284297</v>
      </c>
      <c r="N53" s="204">
        <v>2.925338885593324</v>
      </c>
      <c r="O53" s="204">
        <v>2.5348393505430824</v>
      </c>
      <c r="P53" s="204">
        <v>3.3097700457545578</v>
      </c>
      <c r="Q53" s="204">
        <v>2.826403691632601</v>
      </c>
    </row>
    <row r="54" spans="1:17" x14ac:dyDescent="0.25">
      <c r="A54" s="152" t="s">
        <v>327</v>
      </c>
      <c r="B54" s="151">
        <v>3.5829699025128425</v>
      </c>
      <c r="C54" s="151">
        <v>1.8662299406206704</v>
      </c>
      <c r="D54" s="151">
        <v>2.4337945190700458</v>
      </c>
      <c r="E54" s="151">
        <v>2.4322823937343654</v>
      </c>
      <c r="F54" s="151">
        <v>2.3229653512519715</v>
      </c>
      <c r="G54" s="151">
        <v>3.1179779763842617</v>
      </c>
      <c r="H54" s="151">
        <v>2.3419007019500837</v>
      </c>
      <c r="I54" s="151">
        <v>2.2332603380517617</v>
      </c>
      <c r="J54" s="151">
        <v>2.1270234645890436</v>
      </c>
      <c r="K54" s="151">
        <v>1.9184523523897468</v>
      </c>
      <c r="L54" s="151">
        <v>2.1226423203395588</v>
      </c>
      <c r="M54" s="151">
        <v>2.2481419614882121</v>
      </c>
      <c r="N54" s="151">
        <v>2.2124726197340672</v>
      </c>
      <c r="O54" s="151">
        <v>1.9135613574170613</v>
      </c>
      <c r="P54" s="151">
        <v>2.3702558666341207</v>
      </c>
      <c r="Q54" s="151">
        <v>2.26335937442053</v>
      </c>
    </row>
    <row r="55" spans="1:17" x14ac:dyDescent="0.25">
      <c r="A55" s="152" t="s">
        <v>326</v>
      </c>
      <c r="B55" s="151">
        <v>0.81960995523509672</v>
      </c>
      <c r="C55" s="151">
        <v>0.65047699796543668</v>
      </c>
      <c r="D55" s="151">
        <v>0.98106815498588096</v>
      </c>
      <c r="E55" s="151">
        <v>0.86507582124041016</v>
      </c>
      <c r="F55" s="151">
        <v>0.77851834315638291</v>
      </c>
      <c r="G55" s="151">
        <v>1.0711985135266378</v>
      </c>
      <c r="H55" s="151">
        <v>0.73022995365013421</v>
      </c>
      <c r="I55" s="151">
        <v>0.68360855640589568</v>
      </c>
      <c r="J55" s="151">
        <v>0.65253194979955997</v>
      </c>
      <c r="K55" s="151">
        <v>0.65539199989914954</v>
      </c>
      <c r="L55" s="151">
        <v>0.62184713244537082</v>
      </c>
      <c r="M55" s="151">
        <v>0.77092960454021775</v>
      </c>
      <c r="N55" s="151">
        <v>0.71286626585925694</v>
      </c>
      <c r="O55" s="151">
        <v>0.62127799312602106</v>
      </c>
      <c r="P55" s="151">
        <v>0.93951417912043733</v>
      </c>
      <c r="Q55" s="151">
        <v>0.56304431721207093</v>
      </c>
    </row>
    <row r="56" spans="1:17" x14ac:dyDescent="0.25">
      <c r="A56" s="150" t="s">
        <v>33</v>
      </c>
      <c r="B56" s="87">
        <v>9.4750528725343359E-3</v>
      </c>
      <c r="C56" s="87">
        <v>1.6118146310766623E-3</v>
      </c>
      <c r="D56" s="87">
        <v>0</v>
      </c>
      <c r="E56" s="87">
        <v>0</v>
      </c>
      <c r="F56" s="87">
        <v>0</v>
      </c>
      <c r="G56" s="87">
        <v>7.3251713244018831E-3</v>
      </c>
      <c r="H56" s="87">
        <v>0</v>
      </c>
      <c r="I56" s="87">
        <v>0</v>
      </c>
      <c r="J56" s="87">
        <v>0</v>
      </c>
      <c r="K56" s="87">
        <v>0</v>
      </c>
      <c r="L56" s="87">
        <v>0</v>
      </c>
      <c r="M56" s="87">
        <v>0</v>
      </c>
      <c r="N56" s="87">
        <v>0</v>
      </c>
      <c r="O56" s="87">
        <v>0</v>
      </c>
      <c r="P56" s="87">
        <v>0</v>
      </c>
      <c r="Q56" s="87">
        <v>0</v>
      </c>
    </row>
    <row r="57" spans="1:17" x14ac:dyDescent="0.25">
      <c r="A57" s="150" t="s">
        <v>31</v>
      </c>
      <c r="B57" s="87">
        <v>0</v>
      </c>
      <c r="C57" s="87">
        <v>0</v>
      </c>
      <c r="D57" s="87">
        <v>0</v>
      </c>
      <c r="E57" s="87">
        <v>0</v>
      </c>
      <c r="F57" s="87">
        <v>0</v>
      </c>
      <c r="G57" s="87">
        <v>0</v>
      </c>
      <c r="H57" s="87">
        <v>0</v>
      </c>
      <c r="I57" s="87">
        <v>0</v>
      </c>
      <c r="J57" s="87">
        <v>0</v>
      </c>
      <c r="K57" s="87">
        <v>0</v>
      </c>
      <c r="L57" s="87">
        <v>0</v>
      </c>
      <c r="M57" s="87">
        <v>0</v>
      </c>
      <c r="N57" s="87">
        <v>0</v>
      </c>
      <c r="O57" s="87">
        <v>0</v>
      </c>
      <c r="P57" s="87">
        <v>0</v>
      </c>
      <c r="Q57" s="87">
        <v>0</v>
      </c>
    </row>
    <row r="58" spans="1:17" x14ac:dyDescent="0.25">
      <c r="A58" s="150" t="s">
        <v>30</v>
      </c>
      <c r="B58" s="87">
        <v>0</v>
      </c>
      <c r="C58" s="87">
        <v>0</v>
      </c>
      <c r="D58" s="87">
        <v>0</v>
      </c>
      <c r="E58" s="87">
        <v>0</v>
      </c>
      <c r="F58" s="87">
        <v>0</v>
      </c>
      <c r="G58" s="87">
        <v>0</v>
      </c>
      <c r="H58" s="87">
        <v>0</v>
      </c>
      <c r="I58" s="87">
        <v>0</v>
      </c>
      <c r="J58" s="87">
        <v>0</v>
      </c>
      <c r="K58" s="87">
        <v>0</v>
      </c>
      <c r="L58" s="87">
        <v>0</v>
      </c>
      <c r="M58" s="87">
        <v>0</v>
      </c>
      <c r="N58" s="87">
        <v>0</v>
      </c>
      <c r="O58" s="87">
        <v>0</v>
      </c>
      <c r="P58" s="87">
        <v>0</v>
      </c>
      <c r="Q58" s="87">
        <v>0</v>
      </c>
    </row>
    <row r="59" spans="1:17" x14ac:dyDescent="0.25">
      <c r="A59" s="150" t="s">
        <v>125</v>
      </c>
      <c r="B59" s="87">
        <v>2.8963840836176166E-4</v>
      </c>
      <c r="C59" s="87">
        <v>1.5424739451870615E-5</v>
      </c>
      <c r="D59" s="87">
        <v>5.3120848641812213E-3</v>
      </c>
      <c r="E59" s="87">
        <v>5.0989381896847713E-3</v>
      </c>
      <c r="F59" s="87">
        <v>7.2690027976715765E-3</v>
      </c>
      <c r="G59" s="87">
        <v>1.2400570944172032E-2</v>
      </c>
      <c r="H59" s="87">
        <v>7.442256152358947E-3</v>
      </c>
      <c r="I59" s="87">
        <v>3.2769775605956369E-2</v>
      </c>
      <c r="J59" s="87">
        <v>1.1137244625226552E-2</v>
      </c>
      <c r="K59" s="87">
        <v>0</v>
      </c>
      <c r="L59" s="87">
        <v>0</v>
      </c>
      <c r="M59" s="87">
        <v>0</v>
      </c>
      <c r="N59" s="87">
        <v>1.5484803501377202E-2</v>
      </c>
      <c r="O59" s="87">
        <v>0</v>
      </c>
      <c r="P59" s="87">
        <v>0</v>
      </c>
      <c r="Q59" s="87">
        <v>0</v>
      </c>
    </row>
    <row r="60" spans="1:17" x14ac:dyDescent="0.25">
      <c r="A60" s="150" t="s">
        <v>29</v>
      </c>
      <c r="B60" s="87">
        <v>0</v>
      </c>
      <c r="C60" s="87">
        <v>0</v>
      </c>
      <c r="D60" s="87">
        <v>0</v>
      </c>
      <c r="E60" s="87">
        <v>6.6381066620131546E-2</v>
      </c>
      <c r="F60" s="87">
        <v>0</v>
      </c>
      <c r="G60" s="87">
        <v>1.8715985642179179E-2</v>
      </c>
      <c r="H60" s="87">
        <v>1.9828384084828236E-2</v>
      </c>
      <c r="I60" s="87">
        <v>0</v>
      </c>
      <c r="J60" s="87">
        <v>0</v>
      </c>
      <c r="K60" s="87">
        <v>0.30356893822150355</v>
      </c>
      <c r="L60" s="87">
        <v>0</v>
      </c>
      <c r="M60" s="87">
        <v>0</v>
      </c>
      <c r="N60" s="87">
        <v>0</v>
      </c>
      <c r="O60" s="87">
        <v>0</v>
      </c>
      <c r="P60" s="87">
        <v>0</v>
      </c>
      <c r="Q60" s="87">
        <v>0</v>
      </c>
    </row>
    <row r="61" spans="1:17" x14ac:dyDescent="0.25">
      <c r="A61" s="150" t="s">
        <v>28</v>
      </c>
      <c r="B61" s="87">
        <v>0</v>
      </c>
      <c r="C61" s="87">
        <v>0.33273184756279367</v>
      </c>
      <c r="D61" s="87">
        <v>0.47862442270381461</v>
      </c>
      <c r="E61" s="87">
        <v>0.31483949578890247</v>
      </c>
      <c r="F61" s="87">
        <v>0.19711770311367538</v>
      </c>
      <c r="G61" s="87">
        <v>0.2183941988456142</v>
      </c>
      <c r="H61" s="87">
        <v>0.12567328314029025</v>
      </c>
      <c r="I61" s="87">
        <v>9.2435785733750594E-2</v>
      </c>
      <c r="J61" s="87">
        <v>5.6239759781158999E-2</v>
      </c>
      <c r="K61" s="87">
        <v>5.038903868926841E-2</v>
      </c>
      <c r="L61" s="87">
        <v>0</v>
      </c>
      <c r="M61" s="87">
        <v>0.20505094157213419</v>
      </c>
      <c r="N61" s="87">
        <v>9.8708511811122862E-2</v>
      </c>
      <c r="O61" s="87">
        <v>0.15091797167338877</v>
      </c>
      <c r="P61" s="87">
        <v>0.19990781558854626</v>
      </c>
      <c r="Q61" s="87">
        <v>3.7957821679172235E-2</v>
      </c>
    </row>
    <row r="62" spans="1:17" x14ac:dyDescent="0.25">
      <c r="A62" s="150" t="s">
        <v>26</v>
      </c>
      <c r="B62" s="87">
        <v>2.8396168984779887E-3</v>
      </c>
      <c r="C62" s="87">
        <v>8.387996681855035E-5</v>
      </c>
      <c r="D62" s="87">
        <v>6.5587087060511556E-2</v>
      </c>
      <c r="E62" s="87">
        <v>6.0560636640495422E-2</v>
      </c>
      <c r="F62" s="87">
        <v>8.9384229853795627E-2</v>
      </c>
      <c r="G62" s="87">
        <v>0.23986410202016559</v>
      </c>
      <c r="H62" s="87">
        <v>9.0266778978881676E-2</v>
      </c>
      <c r="I62" s="87">
        <v>0.16141940207418223</v>
      </c>
      <c r="J62" s="87">
        <v>0.34689513288126278</v>
      </c>
      <c r="K62" s="87">
        <v>0.2650978710883401</v>
      </c>
      <c r="L62" s="87">
        <v>0.5787938407797848</v>
      </c>
      <c r="M62" s="87">
        <v>0.55979960391483696</v>
      </c>
      <c r="N62" s="87">
        <v>0.59867295054675684</v>
      </c>
      <c r="O62" s="87">
        <v>0.47036002145263234</v>
      </c>
      <c r="P62" s="87">
        <v>0.73960636353189102</v>
      </c>
      <c r="Q62" s="87">
        <v>0.52508649553289866</v>
      </c>
    </row>
    <row r="63" spans="1:17" x14ac:dyDescent="0.25">
      <c r="A63" s="150" t="s">
        <v>25</v>
      </c>
      <c r="B63" s="87">
        <v>0.27035752863390683</v>
      </c>
      <c r="C63" s="87">
        <v>0.31603403106529593</v>
      </c>
      <c r="D63" s="87">
        <v>0.39606739565110183</v>
      </c>
      <c r="E63" s="87">
        <v>0.41819568400119589</v>
      </c>
      <c r="F63" s="87">
        <v>0.48474740739124039</v>
      </c>
      <c r="G63" s="87">
        <v>0.56434055030748664</v>
      </c>
      <c r="H63" s="87">
        <v>0.48701925129377505</v>
      </c>
      <c r="I63" s="87">
        <v>0.39698359299200647</v>
      </c>
      <c r="J63" s="87">
        <v>0.23825981251191161</v>
      </c>
      <c r="K63" s="87">
        <v>3.6336151900037451E-2</v>
      </c>
      <c r="L63" s="87">
        <v>4.3053291665586066E-2</v>
      </c>
      <c r="M63" s="87">
        <v>6.0790590532465707E-3</v>
      </c>
      <c r="N63" s="87">
        <v>0</v>
      </c>
      <c r="O63" s="87">
        <v>0</v>
      </c>
      <c r="P63" s="87">
        <v>0</v>
      </c>
      <c r="Q63" s="87">
        <v>0</v>
      </c>
    </row>
    <row r="64" spans="1:17" x14ac:dyDescent="0.25">
      <c r="A64" s="150" t="s">
        <v>86</v>
      </c>
      <c r="B64" s="87">
        <v>0.53664811842181581</v>
      </c>
      <c r="C64" s="87">
        <v>0</v>
      </c>
      <c r="D64" s="87">
        <v>3.5477164706271686E-2</v>
      </c>
      <c r="E64" s="87">
        <v>0</v>
      </c>
      <c r="F64" s="87">
        <v>0</v>
      </c>
      <c r="G64" s="87">
        <v>1.0157934442618062E-2</v>
      </c>
      <c r="H64" s="87">
        <v>0</v>
      </c>
      <c r="I64" s="87">
        <v>0</v>
      </c>
      <c r="J64" s="87">
        <v>0</v>
      </c>
      <c r="K64" s="87">
        <v>0</v>
      </c>
      <c r="L64" s="87">
        <v>0</v>
      </c>
      <c r="M64" s="87">
        <v>0</v>
      </c>
      <c r="N64" s="87">
        <v>0</v>
      </c>
      <c r="O64" s="87">
        <v>0</v>
      </c>
      <c r="P64" s="87">
        <v>0</v>
      </c>
      <c r="Q64" s="87">
        <v>0</v>
      </c>
    </row>
    <row r="65" spans="1:17" x14ac:dyDescent="0.25">
      <c r="A65" s="150" t="s">
        <v>22</v>
      </c>
      <c r="B65" s="87">
        <v>0</v>
      </c>
      <c r="C65" s="87">
        <v>0</v>
      </c>
      <c r="D65" s="87">
        <v>0</v>
      </c>
      <c r="E65" s="87">
        <v>0</v>
      </c>
      <c r="F65" s="87">
        <v>0</v>
      </c>
      <c r="G65" s="87">
        <v>0</v>
      </c>
      <c r="H65" s="87">
        <v>0</v>
      </c>
      <c r="I65" s="87">
        <v>0</v>
      </c>
      <c r="J65" s="87">
        <v>0</v>
      </c>
      <c r="K65" s="87">
        <v>0</v>
      </c>
      <c r="L65" s="87">
        <v>0</v>
      </c>
      <c r="M65" s="87">
        <v>0</v>
      </c>
      <c r="N65" s="87">
        <v>0</v>
      </c>
      <c r="O65" s="87">
        <v>0</v>
      </c>
      <c r="P65" s="87">
        <v>0</v>
      </c>
      <c r="Q65" s="87">
        <v>0</v>
      </c>
    </row>
    <row r="66" spans="1:17" x14ac:dyDescent="0.25">
      <c r="A66" s="152" t="s">
        <v>325</v>
      </c>
      <c r="B66" s="151">
        <v>0</v>
      </c>
      <c r="C66" s="151">
        <v>0</v>
      </c>
      <c r="D66" s="151">
        <v>0</v>
      </c>
      <c r="E66" s="151">
        <v>0</v>
      </c>
      <c r="F66" s="151">
        <v>0</v>
      </c>
      <c r="G66" s="151">
        <v>0</v>
      </c>
      <c r="H66" s="151">
        <v>0</v>
      </c>
      <c r="I66" s="151">
        <v>0</v>
      </c>
      <c r="J66" s="151">
        <v>0</v>
      </c>
      <c r="K66" s="151">
        <v>0</v>
      </c>
      <c r="L66" s="151">
        <v>0</v>
      </c>
      <c r="M66" s="151">
        <v>0</v>
      </c>
      <c r="N66" s="151">
        <v>0</v>
      </c>
      <c r="O66" s="151">
        <v>0</v>
      </c>
      <c r="P66" s="151">
        <v>0</v>
      </c>
      <c r="Q66" s="151">
        <v>0</v>
      </c>
    </row>
    <row r="67" spans="1:17" x14ac:dyDescent="0.25">
      <c r="A67" s="156" t="s">
        <v>333</v>
      </c>
      <c r="B67" s="204">
        <v>34.159741968499077</v>
      </c>
      <c r="C67" s="204">
        <v>25.46081481517562</v>
      </c>
      <c r="D67" s="204">
        <v>29.866274169826024</v>
      </c>
      <c r="E67" s="204">
        <v>25.740282255315126</v>
      </c>
      <c r="F67" s="204">
        <v>28.068208130387511</v>
      </c>
      <c r="G67" s="204">
        <v>27.892533638301241</v>
      </c>
      <c r="H67" s="204">
        <v>27.964013190657699</v>
      </c>
      <c r="I67" s="204">
        <v>27.952762203844301</v>
      </c>
      <c r="J67" s="204">
        <v>30.142113249816553</v>
      </c>
      <c r="K67" s="204">
        <v>25.815236585196292</v>
      </c>
      <c r="L67" s="204">
        <v>25.591454027680918</v>
      </c>
      <c r="M67" s="204">
        <v>27.685018201507845</v>
      </c>
      <c r="N67" s="204">
        <v>24.42325978205924</v>
      </c>
      <c r="O67" s="204">
        <v>14.67386680631472</v>
      </c>
      <c r="P67" s="204">
        <v>19.019778686107824</v>
      </c>
      <c r="Q67" s="204">
        <v>16.912413130666579</v>
      </c>
    </row>
    <row r="68" spans="1:17" x14ac:dyDescent="0.25">
      <c r="A68" s="72" t="s">
        <v>319</v>
      </c>
      <c r="B68" s="306">
        <v>0</v>
      </c>
      <c r="C68" s="306">
        <v>0</v>
      </c>
      <c r="D68" s="306">
        <v>0</v>
      </c>
      <c r="E68" s="306">
        <v>0</v>
      </c>
      <c r="F68" s="306">
        <v>0</v>
      </c>
      <c r="G68" s="306">
        <v>0</v>
      </c>
      <c r="H68" s="306">
        <v>0</v>
      </c>
      <c r="I68" s="306">
        <v>0</v>
      </c>
      <c r="J68" s="306">
        <v>0</v>
      </c>
      <c r="K68" s="306">
        <v>0</v>
      </c>
      <c r="L68" s="306">
        <v>0</v>
      </c>
      <c r="M68" s="306">
        <v>0</v>
      </c>
      <c r="N68" s="306">
        <v>0</v>
      </c>
      <c r="O68" s="306">
        <v>0</v>
      </c>
      <c r="P68" s="306">
        <v>0</v>
      </c>
      <c r="Q68" s="306">
        <v>0</v>
      </c>
    </row>
    <row r="70" spans="1:17" ht="12.75" x14ac:dyDescent="0.25">
      <c r="A70" s="80" t="s">
        <v>134</v>
      </c>
      <c r="B70" s="197"/>
      <c r="C70" s="197"/>
      <c r="D70" s="197"/>
      <c r="E70" s="197"/>
      <c r="F70" s="197"/>
      <c r="G70" s="197"/>
      <c r="H70" s="197"/>
      <c r="I70" s="197"/>
      <c r="J70" s="197"/>
      <c r="K70" s="197"/>
      <c r="L70" s="197"/>
      <c r="M70" s="197"/>
      <c r="N70" s="197"/>
      <c r="O70" s="197"/>
      <c r="P70" s="197"/>
      <c r="Q70" s="197"/>
    </row>
    <row r="72" spans="1:17" x14ac:dyDescent="0.25">
      <c r="A72" s="78" t="s">
        <v>3</v>
      </c>
      <c r="B72" s="77">
        <f t="shared" ref="B72:Q72" si="0">SUM(B$73:B$77,B$78,B$80:B$81,B$83:B$85,B$87:B$89,B$90:B$91)</f>
        <v>1</v>
      </c>
      <c r="C72" s="77">
        <f t="shared" si="0"/>
        <v>1</v>
      </c>
      <c r="D72" s="77">
        <f t="shared" si="0"/>
        <v>1</v>
      </c>
      <c r="E72" s="77">
        <f t="shared" si="0"/>
        <v>0.99999999999999989</v>
      </c>
      <c r="F72" s="77">
        <f t="shared" si="0"/>
        <v>1</v>
      </c>
      <c r="G72" s="77">
        <f t="shared" si="0"/>
        <v>0.99999999999999989</v>
      </c>
      <c r="H72" s="77">
        <f t="shared" si="0"/>
        <v>1.0000000000000002</v>
      </c>
      <c r="I72" s="77">
        <f t="shared" si="0"/>
        <v>1</v>
      </c>
      <c r="J72" s="77">
        <f t="shared" si="0"/>
        <v>1.0000000000000002</v>
      </c>
      <c r="K72" s="77">
        <f t="shared" si="0"/>
        <v>1.0000000000000002</v>
      </c>
      <c r="L72" s="77">
        <f t="shared" si="0"/>
        <v>1</v>
      </c>
      <c r="M72" s="77">
        <f t="shared" si="0"/>
        <v>0.99999999999999989</v>
      </c>
      <c r="N72" s="77">
        <f t="shared" si="0"/>
        <v>1</v>
      </c>
      <c r="O72" s="77">
        <f t="shared" si="0"/>
        <v>1.0000000000000002</v>
      </c>
      <c r="P72" s="77">
        <f t="shared" si="0"/>
        <v>0.99999999999999989</v>
      </c>
      <c r="Q72" s="77">
        <f t="shared" si="0"/>
        <v>1</v>
      </c>
    </row>
    <row r="73" spans="1:17" x14ac:dyDescent="0.25">
      <c r="A73" s="132" t="s">
        <v>83</v>
      </c>
      <c r="B73" s="203">
        <f t="shared" ref="B73:Q73" si="1">IF(B$6=0,0,B$6/B$5)</f>
        <v>0</v>
      </c>
      <c r="C73" s="203">
        <f t="shared" si="1"/>
        <v>0</v>
      </c>
      <c r="D73" s="203">
        <f t="shared" si="1"/>
        <v>0</v>
      </c>
      <c r="E73" s="203">
        <f t="shared" si="1"/>
        <v>0</v>
      </c>
      <c r="F73" s="203">
        <f t="shared" si="1"/>
        <v>0</v>
      </c>
      <c r="G73" s="203">
        <f t="shared" si="1"/>
        <v>0</v>
      </c>
      <c r="H73" s="203">
        <f t="shared" si="1"/>
        <v>0</v>
      </c>
      <c r="I73" s="203">
        <f t="shared" si="1"/>
        <v>0</v>
      </c>
      <c r="J73" s="203">
        <f t="shared" si="1"/>
        <v>0</v>
      </c>
      <c r="K73" s="203">
        <f t="shared" si="1"/>
        <v>0</v>
      </c>
      <c r="L73" s="203">
        <f t="shared" si="1"/>
        <v>0</v>
      </c>
      <c r="M73" s="203">
        <f t="shared" si="1"/>
        <v>0</v>
      </c>
      <c r="N73" s="203">
        <f t="shared" si="1"/>
        <v>0</v>
      </c>
      <c r="O73" s="203">
        <f t="shared" si="1"/>
        <v>0</v>
      </c>
      <c r="P73" s="203">
        <f t="shared" si="1"/>
        <v>0</v>
      </c>
      <c r="Q73" s="203">
        <f t="shared" si="1"/>
        <v>0</v>
      </c>
    </row>
    <row r="74" spans="1:17" x14ac:dyDescent="0.25">
      <c r="A74" s="76" t="s">
        <v>82</v>
      </c>
      <c r="B74" s="202">
        <f t="shared" ref="B74:Q74" si="2">IF(B$7=0,0,B$7/B$5)</f>
        <v>0</v>
      </c>
      <c r="C74" s="202">
        <f t="shared" si="2"/>
        <v>0</v>
      </c>
      <c r="D74" s="202">
        <f t="shared" si="2"/>
        <v>0</v>
      </c>
      <c r="E74" s="202">
        <f t="shared" si="2"/>
        <v>0</v>
      </c>
      <c r="F74" s="202">
        <f t="shared" si="2"/>
        <v>0</v>
      </c>
      <c r="G74" s="202">
        <f t="shared" si="2"/>
        <v>0</v>
      </c>
      <c r="H74" s="202">
        <f t="shared" si="2"/>
        <v>0</v>
      </c>
      <c r="I74" s="202">
        <f t="shared" si="2"/>
        <v>0</v>
      </c>
      <c r="J74" s="202">
        <f t="shared" si="2"/>
        <v>0</v>
      </c>
      <c r="K74" s="202">
        <f t="shared" si="2"/>
        <v>0</v>
      </c>
      <c r="L74" s="202">
        <f t="shared" si="2"/>
        <v>0</v>
      </c>
      <c r="M74" s="202">
        <f t="shared" si="2"/>
        <v>0</v>
      </c>
      <c r="N74" s="202">
        <f t="shared" si="2"/>
        <v>0</v>
      </c>
      <c r="O74" s="202">
        <f t="shared" si="2"/>
        <v>0</v>
      </c>
      <c r="P74" s="202">
        <f t="shared" si="2"/>
        <v>0</v>
      </c>
      <c r="Q74" s="202">
        <f t="shared" si="2"/>
        <v>0</v>
      </c>
    </row>
    <row r="75" spans="1:17" x14ac:dyDescent="0.25">
      <c r="A75" s="76" t="s">
        <v>81</v>
      </c>
      <c r="B75" s="202">
        <f t="shared" ref="B75:Q75" si="3">IF(B$8=0,0,B$8/B$5)</f>
        <v>0</v>
      </c>
      <c r="C75" s="202">
        <f t="shared" si="3"/>
        <v>0</v>
      </c>
      <c r="D75" s="202">
        <f t="shared" si="3"/>
        <v>0</v>
      </c>
      <c r="E75" s="202">
        <f t="shared" si="3"/>
        <v>0</v>
      </c>
      <c r="F75" s="202">
        <f t="shared" si="3"/>
        <v>0</v>
      </c>
      <c r="G75" s="202">
        <f t="shared" si="3"/>
        <v>0</v>
      </c>
      <c r="H75" s="202">
        <f t="shared" si="3"/>
        <v>0</v>
      </c>
      <c r="I75" s="202">
        <f t="shared" si="3"/>
        <v>0</v>
      </c>
      <c r="J75" s="202">
        <f t="shared" si="3"/>
        <v>0</v>
      </c>
      <c r="K75" s="202">
        <f t="shared" si="3"/>
        <v>0</v>
      </c>
      <c r="L75" s="202">
        <f t="shared" si="3"/>
        <v>0</v>
      </c>
      <c r="M75" s="202">
        <f t="shared" si="3"/>
        <v>0</v>
      </c>
      <c r="N75" s="202">
        <f t="shared" si="3"/>
        <v>0</v>
      </c>
      <c r="O75" s="202">
        <f t="shared" si="3"/>
        <v>0</v>
      </c>
      <c r="P75" s="202">
        <f t="shared" si="3"/>
        <v>0</v>
      </c>
      <c r="Q75" s="202">
        <f t="shared" si="3"/>
        <v>0</v>
      </c>
    </row>
    <row r="76" spans="1:17" x14ac:dyDescent="0.25">
      <c r="A76" s="76" t="s">
        <v>80</v>
      </c>
      <c r="B76" s="202">
        <f t="shared" ref="B76:Q76" si="4">IF(B$9=0,0,B$9/B$5)</f>
        <v>0</v>
      </c>
      <c r="C76" s="202">
        <f t="shared" si="4"/>
        <v>0</v>
      </c>
      <c r="D76" s="202">
        <f t="shared" si="4"/>
        <v>0</v>
      </c>
      <c r="E76" s="202">
        <f t="shared" si="4"/>
        <v>0</v>
      </c>
      <c r="F76" s="202">
        <f t="shared" si="4"/>
        <v>0</v>
      </c>
      <c r="G76" s="202">
        <f t="shared" si="4"/>
        <v>0</v>
      </c>
      <c r="H76" s="202">
        <f t="shared" si="4"/>
        <v>0</v>
      </c>
      <c r="I76" s="202">
        <f t="shared" si="4"/>
        <v>0</v>
      </c>
      <c r="J76" s="202">
        <f t="shared" si="4"/>
        <v>0</v>
      </c>
      <c r="K76" s="202">
        <f t="shared" si="4"/>
        <v>0</v>
      </c>
      <c r="L76" s="202">
        <f t="shared" si="4"/>
        <v>0</v>
      </c>
      <c r="M76" s="202">
        <f t="shared" si="4"/>
        <v>0</v>
      </c>
      <c r="N76" s="202">
        <f t="shared" si="4"/>
        <v>0</v>
      </c>
      <c r="O76" s="202">
        <f t="shared" si="4"/>
        <v>0</v>
      </c>
      <c r="P76" s="202">
        <f t="shared" si="4"/>
        <v>0</v>
      </c>
      <c r="Q76" s="202">
        <f t="shared" si="4"/>
        <v>0</v>
      </c>
    </row>
    <row r="77" spans="1:17" x14ac:dyDescent="0.25">
      <c r="A77" s="129" t="s">
        <v>79</v>
      </c>
      <c r="B77" s="201">
        <f t="shared" ref="B77:Q77" si="5">IF(B$10=0,0,B$10/B$5)</f>
        <v>1.927586269196413E-2</v>
      </c>
      <c r="C77" s="201">
        <f t="shared" si="5"/>
        <v>1.8362311028940672E-2</v>
      </c>
      <c r="D77" s="201">
        <f t="shared" si="5"/>
        <v>1.7010500407402731E-2</v>
      </c>
      <c r="E77" s="201">
        <f t="shared" si="5"/>
        <v>1.7217569072590758E-2</v>
      </c>
      <c r="F77" s="201">
        <f t="shared" si="5"/>
        <v>1.7384348134770633E-2</v>
      </c>
      <c r="G77" s="201">
        <f t="shared" si="5"/>
        <v>1.7559158027920085E-2</v>
      </c>
      <c r="H77" s="201">
        <f t="shared" si="5"/>
        <v>1.9580044919030964E-2</v>
      </c>
      <c r="I77" s="201">
        <f t="shared" si="5"/>
        <v>2.0593944913454353E-2</v>
      </c>
      <c r="J77" s="201">
        <f t="shared" si="5"/>
        <v>2.346179483049355E-2</v>
      </c>
      <c r="K77" s="201">
        <f t="shared" si="5"/>
        <v>2.6435768128001077E-2</v>
      </c>
      <c r="L77" s="201">
        <f t="shared" si="5"/>
        <v>2.574121650674014E-2</v>
      </c>
      <c r="M77" s="201">
        <f t="shared" si="5"/>
        <v>2.5186699614943815E-2</v>
      </c>
      <c r="N77" s="201">
        <f t="shared" si="5"/>
        <v>2.3174831147186305E-2</v>
      </c>
      <c r="O77" s="201">
        <f t="shared" si="5"/>
        <v>1.9871135991179976E-2</v>
      </c>
      <c r="P77" s="201">
        <f t="shared" si="5"/>
        <v>1.7045799179626869E-2</v>
      </c>
      <c r="Q77" s="201">
        <f t="shared" si="5"/>
        <v>2.1307529553315222E-2</v>
      </c>
    </row>
    <row r="78" spans="1:17" x14ac:dyDescent="0.25">
      <c r="A78" s="127" t="s">
        <v>324</v>
      </c>
      <c r="B78" s="200">
        <f t="shared" ref="B78:Q78" si="6">IF(B$15=0,0,B$15/B$5)</f>
        <v>0.38144242248073601</v>
      </c>
      <c r="C78" s="200">
        <f t="shared" si="6"/>
        <v>0.32886738328531923</v>
      </c>
      <c r="D78" s="200">
        <f t="shared" si="6"/>
        <v>0.42331179531793206</v>
      </c>
      <c r="E78" s="200">
        <f t="shared" si="6"/>
        <v>0.39389121291451962</v>
      </c>
      <c r="F78" s="200">
        <f t="shared" si="6"/>
        <v>0.35966397071379475</v>
      </c>
      <c r="G78" s="200">
        <f t="shared" si="6"/>
        <v>0.37885660060476856</v>
      </c>
      <c r="H78" s="200">
        <f t="shared" si="6"/>
        <v>0.29969874465001151</v>
      </c>
      <c r="I78" s="200">
        <f t="shared" si="6"/>
        <v>0.26937173778622497</v>
      </c>
      <c r="J78" s="200">
        <f t="shared" si="6"/>
        <v>0.22272044354029946</v>
      </c>
      <c r="K78" s="200">
        <f t="shared" si="6"/>
        <v>0.26454179100279862</v>
      </c>
      <c r="L78" s="200">
        <f t="shared" si="6"/>
        <v>0.22720641237735895</v>
      </c>
      <c r="M78" s="200">
        <f t="shared" si="6"/>
        <v>0.27506518674649738</v>
      </c>
      <c r="N78" s="200">
        <f t="shared" si="6"/>
        <v>0.27252067329919605</v>
      </c>
      <c r="O78" s="200">
        <f t="shared" si="6"/>
        <v>0.3048382324691653</v>
      </c>
      <c r="P78" s="200">
        <f t="shared" si="6"/>
        <v>0.34490168858122677</v>
      </c>
      <c r="Q78" s="200">
        <f t="shared" si="6"/>
        <v>0.22344100366652792</v>
      </c>
    </row>
    <row r="79" spans="1:17" x14ac:dyDescent="0.25">
      <c r="A79" s="127" t="s">
        <v>323</v>
      </c>
      <c r="B79" s="200">
        <f t="shared" ref="B79:Q79" si="7">IF(B$26=0,0,B$26/B$5)</f>
        <v>0.47347966995359797</v>
      </c>
      <c r="C79" s="200">
        <f t="shared" si="7"/>
        <v>0.546783731691317</v>
      </c>
      <c r="D79" s="200">
        <f t="shared" si="7"/>
        <v>0.44086680699404129</v>
      </c>
      <c r="E79" s="200">
        <f t="shared" si="7"/>
        <v>0.46683562569740955</v>
      </c>
      <c r="F79" s="200">
        <f t="shared" si="7"/>
        <v>0.48129062923745425</v>
      </c>
      <c r="G79" s="200">
        <f t="shared" si="7"/>
        <v>0.46740921208911207</v>
      </c>
      <c r="H79" s="200">
        <f t="shared" si="7"/>
        <v>0.54364569272760122</v>
      </c>
      <c r="I79" s="200">
        <f t="shared" si="7"/>
        <v>0.5704417817496733</v>
      </c>
      <c r="J79" s="200">
        <f t="shared" si="7"/>
        <v>0.58158190661094389</v>
      </c>
      <c r="K79" s="200">
        <f t="shared" si="7"/>
        <v>0.50732065394357651</v>
      </c>
      <c r="L79" s="200">
        <f t="shared" si="7"/>
        <v>0.55535622426815145</v>
      </c>
      <c r="M79" s="200">
        <f t="shared" si="7"/>
        <v>0.51561088471241534</v>
      </c>
      <c r="N79" s="200">
        <f t="shared" si="7"/>
        <v>0.50095718029585934</v>
      </c>
      <c r="O79" s="200">
        <f t="shared" si="7"/>
        <v>0.49510230287270673</v>
      </c>
      <c r="P79" s="200">
        <f t="shared" si="7"/>
        <v>0.43551869270643245</v>
      </c>
      <c r="Q79" s="200">
        <f t="shared" si="7"/>
        <v>0.54972973256456648</v>
      </c>
    </row>
    <row r="80" spans="1:17" x14ac:dyDescent="0.25">
      <c r="A80" s="142" t="s">
        <v>332</v>
      </c>
      <c r="B80" s="199">
        <f t="shared" ref="B80:Q80" si="8">IF(B$27=0,0,B$27/B$5)</f>
        <v>0.47347966995359797</v>
      </c>
      <c r="C80" s="199">
        <f t="shared" si="8"/>
        <v>0.546783731691317</v>
      </c>
      <c r="D80" s="199">
        <f t="shared" si="8"/>
        <v>0.44086680699404129</v>
      </c>
      <c r="E80" s="199">
        <f t="shared" si="8"/>
        <v>0.46683562569740955</v>
      </c>
      <c r="F80" s="199">
        <f t="shared" si="8"/>
        <v>0.48129062923745425</v>
      </c>
      <c r="G80" s="199">
        <f t="shared" si="8"/>
        <v>0.46740921208911207</v>
      </c>
      <c r="H80" s="199">
        <f t="shared" si="8"/>
        <v>0.54364569272760122</v>
      </c>
      <c r="I80" s="199">
        <f t="shared" si="8"/>
        <v>0.5704417817496733</v>
      </c>
      <c r="J80" s="199">
        <f t="shared" si="8"/>
        <v>0.58158190661094389</v>
      </c>
      <c r="K80" s="199">
        <f t="shared" si="8"/>
        <v>0.50732065394357651</v>
      </c>
      <c r="L80" s="199">
        <f t="shared" si="8"/>
        <v>0.55535622426815145</v>
      </c>
      <c r="M80" s="199">
        <f t="shared" si="8"/>
        <v>0.51561088471241534</v>
      </c>
      <c r="N80" s="199">
        <f t="shared" si="8"/>
        <v>0.50095718029585934</v>
      </c>
      <c r="O80" s="199">
        <f t="shared" si="8"/>
        <v>0.49510230287270673</v>
      </c>
      <c r="P80" s="199">
        <f t="shared" si="8"/>
        <v>0.43551869270643245</v>
      </c>
      <c r="Q80" s="199">
        <f t="shared" si="8"/>
        <v>0.54972973256456648</v>
      </c>
    </row>
    <row r="81" spans="1:17" x14ac:dyDescent="0.25">
      <c r="A81" s="142" t="s">
        <v>331</v>
      </c>
      <c r="B81" s="199">
        <f t="shared" ref="B81:Q81" si="9">IF(B$33=0,0,B$33/B$5)</f>
        <v>0</v>
      </c>
      <c r="C81" s="199">
        <f t="shared" si="9"/>
        <v>0</v>
      </c>
      <c r="D81" s="199">
        <f t="shared" si="9"/>
        <v>0</v>
      </c>
      <c r="E81" s="199">
        <f t="shared" si="9"/>
        <v>0</v>
      </c>
      <c r="F81" s="199">
        <f t="shared" si="9"/>
        <v>0</v>
      </c>
      <c r="G81" s="199">
        <f t="shared" si="9"/>
        <v>0</v>
      </c>
      <c r="H81" s="199">
        <f t="shared" si="9"/>
        <v>0</v>
      </c>
      <c r="I81" s="199">
        <f t="shared" si="9"/>
        <v>0</v>
      </c>
      <c r="J81" s="199">
        <f t="shared" si="9"/>
        <v>0</v>
      </c>
      <c r="K81" s="199">
        <f t="shared" si="9"/>
        <v>0</v>
      </c>
      <c r="L81" s="199">
        <f t="shared" si="9"/>
        <v>0</v>
      </c>
      <c r="M81" s="199">
        <f t="shared" si="9"/>
        <v>0</v>
      </c>
      <c r="N81" s="199">
        <f t="shared" si="9"/>
        <v>0</v>
      </c>
      <c r="O81" s="199">
        <f t="shared" si="9"/>
        <v>0</v>
      </c>
      <c r="P81" s="199">
        <f t="shared" si="9"/>
        <v>0</v>
      </c>
      <c r="Q81" s="199">
        <f t="shared" si="9"/>
        <v>0</v>
      </c>
    </row>
    <row r="82" spans="1:17" x14ac:dyDescent="0.25">
      <c r="A82" s="127" t="s">
        <v>322</v>
      </c>
      <c r="B82" s="200">
        <f t="shared" ref="B82:Q82" si="10">IF(B$34=0,0,B$34/B$5)</f>
        <v>5.0620402959146868E-2</v>
      </c>
      <c r="C82" s="200">
        <f t="shared" si="10"/>
        <v>3.9121328448266282E-2</v>
      </c>
      <c r="D82" s="200">
        <f t="shared" si="10"/>
        <v>4.8060625008187176E-2</v>
      </c>
      <c r="E82" s="200">
        <f t="shared" si="10"/>
        <v>5.1516822327693654E-2</v>
      </c>
      <c r="F82" s="200">
        <f t="shared" si="10"/>
        <v>5.4811950830961305E-2</v>
      </c>
      <c r="G82" s="200">
        <f t="shared" si="10"/>
        <v>6.1763011931917598E-2</v>
      </c>
      <c r="H82" s="200">
        <f t="shared" si="10"/>
        <v>5.2346421457056633E-2</v>
      </c>
      <c r="I82" s="200">
        <f t="shared" si="10"/>
        <v>5.2093330856718911E-2</v>
      </c>
      <c r="J82" s="200">
        <f t="shared" si="10"/>
        <v>5.9108776573366655E-2</v>
      </c>
      <c r="K82" s="200">
        <f t="shared" si="10"/>
        <v>7.3467567321145594E-2</v>
      </c>
      <c r="L82" s="200">
        <f t="shared" si="10"/>
        <v>7.1210816991268508E-2</v>
      </c>
      <c r="M82" s="200">
        <f t="shared" si="10"/>
        <v>7.0605298558827231E-2</v>
      </c>
      <c r="N82" s="200">
        <f t="shared" si="10"/>
        <v>8.1491134621822114E-2</v>
      </c>
      <c r="O82" s="200">
        <f t="shared" si="10"/>
        <v>8.6337659766398137E-2</v>
      </c>
      <c r="P82" s="200">
        <f t="shared" si="10"/>
        <v>9.9732751879551079E-2</v>
      </c>
      <c r="Q82" s="200">
        <f t="shared" si="10"/>
        <v>9.4035282905291631E-2</v>
      </c>
    </row>
    <row r="83" spans="1:17" x14ac:dyDescent="0.25">
      <c r="A83" s="142" t="s">
        <v>330</v>
      </c>
      <c r="B83" s="199">
        <f t="shared" ref="B83:Q83" si="11">IF(B$35=0,0,B$35/B$5)</f>
        <v>3.1312166337980424E-2</v>
      </c>
      <c r="C83" s="199">
        <f t="shared" si="11"/>
        <v>2.0336384582692331E-2</v>
      </c>
      <c r="D83" s="199">
        <f t="shared" si="11"/>
        <v>2.2859733899166779E-2</v>
      </c>
      <c r="E83" s="199">
        <f t="shared" si="11"/>
        <v>2.6124203783607903E-2</v>
      </c>
      <c r="F83" s="199">
        <f t="shared" si="11"/>
        <v>2.8600659037010086E-2</v>
      </c>
      <c r="G83" s="199">
        <f t="shared" si="11"/>
        <v>3.1740827699223123E-2</v>
      </c>
      <c r="H83" s="199">
        <f t="shared" si="11"/>
        <v>2.8257840446395979E-2</v>
      </c>
      <c r="I83" s="199">
        <f t="shared" si="11"/>
        <v>2.8679799991855034E-2</v>
      </c>
      <c r="J83" s="199">
        <f t="shared" si="11"/>
        <v>3.2014767698520734E-2</v>
      </c>
      <c r="K83" s="199">
        <f t="shared" si="11"/>
        <v>3.7695792177098661E-2</v>
      </c>
      <c r="L83" s="199">
        <f t="shared" si="11"/>
        <v>3.9261109563808419E-2</v>
      </c>
      <c r="M83" s="199">
        <f t="shared" si="11"/>
        <v>3.6160529712351931E-2</v>
      </c>
      <c r="N83" s="199">
        <f t="shared" si="11"/>
        <v>4.3110928442493576E-2</v>
      </c>
      <c r="O83" s="199">
        <f t="shared" si="11"/>
        <v>4.5396336079198206E-2</v>
      </c>
      <c r="P83" s="199">
        <f t="shared" si="11"/>
        <v>4.7468134682345779E-2</v>
      </c>
      <c r="Q83" s="199">
        <f t="shared" si="11"/>
        <v>5.5608828801686515E-2</v>
      </c>
    </row>
    <row r="84" spans="1:17" x14ac:dyDescent="0.25">
      <c r="A84" s="142" t="s">
        <v>329</v>
      </c>
      <c r="B84" s="199">
        <f t="shared" ref="B84:Q84" si="12">IF(B$41=0,0,B$41/B$5)</f>
        <v>1.9308236621166448E-2</v>
      </c>
      <c r="C84" s="199">
        <f t="shared" si="12"/>
        <v>1.8784943865573948E-2</v>
      </c>
      <c r="D84" s="199">
        <f t="shared" si="12"/>
        <v>2.5200891109020393E-2</v>
      </c>
      <c r="E84" s="199">
        <f t="shared" si="12"/>
        <v>2.5392618544085754E-2</v>
      </c>
      <c r="F84" s="199">
        <f t="shared" si="12"/>
        <v>2.6211291793951222E-2</v>
      </c>
      <c r="G84" s="199">
        <f t="shared" si="12"/>
        <v>3.0022184232694479E-2</v>
      </c>
      <c r="H84" s="199">
        <f t="shared" si="12"/>
        <v>2.4088581010660661E-2</v>
      </c>
      <c r="I84" s="199">
        <f t="shared" si="12"/>
        <v>2.3413530864863884E-2</v>
      </c>
      <c r="J84" s="199">
        <f t="shared" si="12"/>
        <v>2.7094008874845924E-2</v>
      </c>
      <c r="K84" s="199">
        <f t="shared" si="12"/>
        <v>3.5771775144046933E-2</v>
      </c>
      <c r="L84" s="199">
        <f t="shared" si="12"/>
        <v>3.1949707427460089E-2</v>
      </c>
      <c r="M84" s="199">
        <f t="shared" si="12"/>
        <v>3.4444768846475307E-2</v>
      </c>
      <c r="N84" s="199">
        <f t="shared" si="12"/>
        <v>3.8380206179328545E-2</v>
      </c>
      <c r="O84" s="199">
        <f t="shared" si="12"/>
        <v>4.0941323687199938E-2</v>
      </c>
      <c r="P84" s="199">
        <f t="shared" si="12"/>
        <v>5.2264617197205307E-2</v>
      </c>
      <c r="Q84" s="199">
        <f t="shared" si="12"/>
        <v>3.8426454103605102E-2</v>
      </c>
    </row>
    <row r="85" spans="1:17" x14ac:dyDescent="0.25">
      <c r="A85" s="142" t="s">
        <v>328</v>
      </c>
      <c r="B85" s="199">
        <f t="shared" ref="B85:Q85" si="13">IF(B$52=0,0,B$52/B$5)</f>
        <v>0</v>
      </c>
      <c r="C85" s="199">
        <f t="shared" si="13"/>
        <v>0</v>
      </c>
      <c r="D85" s="199">
        <f t="shared" si="13"/>
        <v>0</v>
      </c>
      <c r="E85" s="199">
        <f t="shared" si="13"/>
        <v>0</v>
      </c>
      <c r="F85" s="199">
        <f t="shared" si="13"/>
        <v>0</v>
      </c>
      <c r="G85" s="199">
        <f t="shared" si="13"/>
        <v>0</v>
      </c>
      <c r="H85" s="199">
        <f t="shared" si="13"/>
        <v>0</v>
      </c>
      <c r="I85" s="199">
        <f t="shared" si="13"/>
        <v>0</v>
      </c>
      <c r="J85" s="199">
        <f t="shared" si="13"/>
        <v>0</v>
      </c>
      <c r="K85" s="199">
        <f t="shared" si="13"/>
        <v>0</v>
      </c>
      <c r="L85" s="199">
        <f t="shared" si="13"/>
        <v>0</v>
      </c>
      <c r="M85" s="199">
        <f t="shared" si="13"/>
        <v>0</v>
      </c>
      <c r="N85" s="199">
        <f t="shared" si="13"/>
        <v>0</v>
      </c>
      <c r="O85" s="199">
        <f t="shared" si="13"/>
        <v>0</v>
      </c>
      <c r="P85" s="199">
        <f t="shared" si="13"/>
        <v>0</v>
      </c>
      <c r="Q85" s="199">
        <f t="shared" si="13"/>
        <v>0</v>
      </c>
    </row>
    <row r="86" spans="1:17" x14ac:dyDescent="0.25">
      <c r="A86" s="127" t="s">
        <v>321</v>
      </c>
      <c r="B86" s="200">
        <f t="shared" ref="B86:Q86" si="14">IF(B$53=0,0,B$53/B$5)</f>
        <v>8.5833312593784645E-3</v>
      </c>
      <c r="C86" s="200">
        <f t="shared" si="14"/>
        <v>6.0148367999624773E-3</v>
      </c>
      <c r="D86" s="200">
        <f t="shared" si="14"/>
        <v>7.2594414396289515E-3</v>
      </c>
      <c r="E86" s="200">
        <f t="shared" si="14"/>
        <v>8.010003186430437E-3</v>
      </c>
      <c r="F86" s="200">
        <f t="shared" si="14"/>
        <v>8.6417624016650284E-3</v>
      </c>
      <c r="G86" s="200">
        <f t="shared" si="14"/>
        <v>9.7165977869664525E-3</v>
      </c>
      <c r="H86" s="200">
        <f t="shared" si="14"/>
        <v>8.3869586147360085E-3</v>
      </c>
      <c r="I86" s="200">
        <f t="shared" si="14"/>
        <v>8.2677926292271907E-3</v>
      </c>
      <c r="J86" s="200">
        <f t="shared" si="14"/>
        <v>9.5512468281221084E-3</v>
      </c>
      <c r="K86" s="200">
        <f t="shared" si="14"/>
        <v>1.1626122121598977E-2</v>
      </c>
      <c r="L86" s="200">
        <f t="shared" si="14"/>
        <v>1.1669656146596341E-2</v>
      </c>
      <c r="M86" s="200">
        <f t="shared" si="14"/>
        <v>1.1163367010823697E-2</v>
      </c>
      <c r="N86" s="200">
        <f t="shared" si="14"/>
        <v>1.3034328668759743E-2</v>
      </c>
      <c r="O86" s="200">
        <f t="shared" si="14"/>
        <v>1.3824186806112687E-2</v>
      </c>
      <c r="P86" s="200">
        <f t="shared" si="14"/>
        <v>1.5237562499618322E-2</v>
      </c>
      <c r="Q86" s="200">
        <f t="shared" si="14"/>
        <v>1.5963759144594108E-2</v>
      </c>
    </row>
    <row r="87" spans="1:17" x14ac:dyDescent="0.25">
      <c r="A87" s="142" t="s">
        <v>327</v>
      </c>
      <c r="B87" s="199">
        <f t="shared" ref="B87:Q87" si="15">IF(B$54=0,0,B$54/B$5)</f>
        <v>6.9854082286612404E-3</v>
      </c>
      <c r="C87" s="199">
        <f t="shared" si="15"/>
        <v>4.4602207559149782E-3</v>
      </c>
      <c r="D87" s="199">
        <f t="shared" si="15"/>
        <v>5.1738504512962294E-3</v>
      </c>
      <c r="E87" s="199">
        <f t="shared" si="15"/>
        <v>5.9085451000233389E-3</v>
      </c>
      <c r="F87" s="199">
        <f t="shared" si="15"/>
        <v>6.472552046303549E-3</v>
      </c>
      <c r="G87" s="199">
        <f t="shared" si="15"/>
        <v>7.2320032297779439E-3</v>
      </c>
      <c r="H87" s="199">
        <f t="shared" si="15"/>
        <v>6.3934208759227115E-3</v>
      </c>
      <c r="I87" s="199">
        <f t="shared" si="15"/>
        <v>6.3301211093763857E-3</v>
      </c>
      <c r="J87" s="199">
        <f t="shared" si="15"/>
        <v>7.3089840246865836E-3</v>
      </c>
      <c r="K87" s="199">
        <f t="shared" si="15"/>
        <v>8.6656993510571632E-3</v>
      </c>
      <c r="L87" s="199">
        <f t="shared" si="15"/>
        <v>9.0255424284617133E-3</v>
      </c>
      <c r="M87" s="199">
        <f t="shared" si="15"/>
        <v>8.3127654511153948E-3</v>
      </c>
      <c r="N87" s="199">
        <f t="shared" si="15"/>
        <v>9.8580357435739327E-3</v>
      </c>
      <c r="O87" s="199">
        <f t="shared" si="15"/>
        <v>1.0435939328551313E-2</v>
      </c>
      <c r="P87" s="199">
        <f t="shared" si="15"/>
        <v>1.0912214869504781E-2</v>
      </c>
      <c r="Q87" s="199">
        <f t="shared" si="15"/>
        <v>1.2783638804985412E-2</v>
      </c>
    </row>
    <row r="88" spans="1:17" x14ac:dyDescent="0.25">
      <c r="A88" s="142" t="s">
        <v>326</v>
      </c>
      <c r="B88" s="199">
        <f t="shared" ref="B88:Q88" si="16">IF(B$55=0,0,B$55/B$5)</f>
        <v>1.5979230307172233E-3</v>
      </c>
      <c r="C88" s="199">
        <f t="shared" si="16"/>
        <v>1.5546160440474991E-3</v>
      </c>
      <c r="D88" s="199">
        <f t="shared" si="16"/>
        <v>2.0855909883327221E-3</v>
      </c>
      <c r="E88" s="199">
        <f t="shared" si="16"/>
        <v>2.1014580864070964E-3</v>
      </c>
      <c r="F88" s="199">
        <f t="shared" si="16"/>
        <v>2.1692103553614802E-3</v>
      </c>
      <c r="G88" s="199">
        <f t="shared" si="16"/>
        <v>2.4845945571885086E-3</v>
      </c>
      <c r="H88" s="199">
        <f t="shared" si="16"/>
        <v>1.9935377388132967E-3</v>
      </c>
      <c r="I88" s="199">
        <f t="shared" si="16"/>
        <v>1.9376715198508043E-3</v>
      </c>
      <c r="J88" s="199">
        <f t="shared" si="16"/>
        <v>2.2422628034355248E-3</v>
      </c>
      <c r="K88" s="199">
        <f t="shared" si="16"/>
        <v>2.9604227705418151E-3</v>
      </c>
      <c r="L88" s="199">
        <f t="shared" si="16"/>
        <v>2.6441137181346277E-3</v>
      </c>
      <c r="M88" s="199">
        <f t="shared" si="16"/>
        <v>2.8506015597083009E-3</v>
      </c>
      <c r="N88" s="199">
        <f t="shared" si="16"/>
        <v>3.1762929251858102E-3</v>
      </c>
      <c r="O88" s="199">
        <f t="shared" si="16"/>
        <v>3.3882474775613733E-3</v>
      </c>
      <c r="P88" s="199">
        <f t="shared" si="16"/>
        <v>4.3253476301135423E-3</v>
      </c>
      <c r="Q88" s="199">
        <f t="shared" si="16"/>
        <v>3.1801203396086978E-3</v>
      </c>
    </row>
    <row r="89" spans="1:17" x14ac:dyDescent="0.25">
      <c r="A89" s="142" t="s">
        <v>325</v>
      </c>
      <c r="B89" s="199">
        <f t="shared" ref="B89:Q89" si="17">IF(B$66=0,0,B$66/B$5)</f>
        <v>0</v>
      </c>
      <c r="C89" s="199">
        <f t="shared" si="17"/>
        <v>0</v>
      </c>
      <c r="D89" s="199">
        <f t="shared" si="17"/>
        <v>0</v>
      </c>
      <c r="E89" s="199">
        <f t="shared" si="17"/>
        <v>0</v>
      </c>
      <c r="F89" s="199">
        <f t="shared" si="17"/>
        <v>0</v>
      </c>
      <c r="G89" s="199">
        <f t="shared" si="17"/>
        <v>0</v>
      </c>
      <c r="H89" s="199">
        <f t="shared" si="17"/>
        <v>0</v>
      </c>
      <c r="I89" s="199">
        <f t="shared" si="17"/>
        <v>0</v>
      </c>
      <c r="J89" s="199">
        <f t="shared" si="17"/>
        <v>0</v>
      </c>
      <c r="K89" s="199">
        <f t="shared" si="17"/>
        <v>0</v>
      </c>
      <c r="L89" s="199">
        <f t="shared" si="17"/>
        <v>0</v>
      </c>
      <c r="M89" s="199">
        <f t="shared" si="17"/>
        <v>0</v>
      </c>
      <c r="N89" s="199">
        <f t="shared" si="17"/>
        <v>0</v>
      </c>
      <c r="O89" s="199">
        <f t="shared" si="17"/>
        <v>0</v>
      </c>
      <c r="P89" s="199">
        <f t="shared" si="17"/>
        <v>0</v>
      </c>
      <c r="Q89" s="199">
        <f t="shared" si="17"/>
        <v>0</v>
      </c>
    </row>
    <row r="90" spans="1:17" x14ac:dyDescent="0.25">
      <c r="A90" s="127" t="s">
        <v>320</v>
      </c>
      <c r="B90" s="200">
        <f t="shared" ref="B90:Q90" si="18">IF(B$67=0,0,B$67/B$5)</f>
        <v>6.6598310655176615E-2</v>
      </c>
      <c r="C90" s="200">
        <f t="shared" si="18"/>
        <v>6.0850408746194393E-2</v>
      </c>
      <c r="D90" s="200">
        <f t="shared" si="18"/>
        <v>6.3490830832807876E-2</v>
      </c>
      <c r="E90" s="200">
        <f t="shared" si="18"/>
        <v>6.2528766801355926E-2</v>
      </c>
      <c r="F90" s="200">
        <f t="shared" si="18"/>
        <v>7.8207338681354086E-2</v>
      </c>
      <c r="G90" s="200">
        <f t="shared" si="18"/>
        <v>6.4695419559315251E-2</v>
      </c>
      <c r="H90" s="200">
        <f t="shared" si="18"/>
        <v>7.6342137631563722E-2</v>
      </c>
      <c r="I90" s="200">
        <f t="shared" si="18"/>
        <v>7.9231412064701273E-2</v>
      </c>
      <c r="J90" s="200">
        <f t="shared" si="18"/>
        <v>0.10357583161677446</v>
      </c>
      <c r="K90" s="200">
        <f t="shared" si="18"/>
        <v>0.11660809748287927</v>
      </c>
      <c r="L90" s="200">
        <f t="shared" si="18"/>
        <v>0.10881567370988449</v>
      </c>
      <c r="M90" s="200">
        <f t="shared" si="18"/>
        <v>0.10236856335649247</v>
      </c>
      <c r="N90" s="200">
        <f t="shared" si="18"/>
        <v>0.10882185196717643</v>
      </c>
      <c r="O90" s="200">
        <f t="shared" si="18"/>
        <v>8.0026482094437232E-2</v>
      </c>
      <c r="P90" s="200">
        <f t="shared" si="18"/>
        <v>8.7563505153544496E-2</v>
      </c>
      <c r="Q90" s="200">
        <f t="shared" si="18"/>
        <v>9.5522692165704623E-2</v>
      </c>
    </row>
    <row r="91" spans="1:17" x14ac:dyDescent="0.25">
      <c r="A91" s="72" t="s">
        <v>319</v>
      </c>
      <c r="B91" s="71">
        <f t="shared" ref="B91:Q91" si="19">IF(B$68=0,0,B$68/B$5)</f>
        <v>0</v>
      </c>
      <c r="C91" s="71">
        <f t="shared" si="19"/>
        <v>0</v>
      </c>
      <c r="D91" s="71">
        <f t="shared" si="19"/>
        <v>0</v>
      </c>
      <c r="E91" s="71">
        <f t="shared" si="19"/>
        <v>0</v>
      </c>
      <c r="F91" s="71">
        <f t="shared" si="19"/>
        <v>0</v>
      </c>
      <c r="G91" s="71">
        <f t="shared" si="19"/>
        <v>0</v>
      </c>
      <c r="H91" s="71">
        <f t="shared" si="19"/>
        <v>0</v>
      </c>
      <c r="I91" s="71">
        <f t="shared" si="19"/>
        <v>0</v>
      </c>
      <c r="J91" s="71">
        <f t="shared" si="19"/>
        <v>0</v>
      </c>
      <c r="K91" s="71">
        <f t="shared" si="19"/>
        <v>0</v>
      </c>
      <c r="L91" s="71">
        <f t="shared" si="19"/>
        <v>0</v>
      </c>
      <c r="M91" s="71">
        <f t="shared" si="19"/>
        <v>0</v>
      </c>
      <c r="N91" s="71">
        <f t="shared" si="19"/>
        <v>0</v>
      </c>
      <c r="O91" s="71">
        <f t="shared" si="19"/>
        <v>0</v>
      </c>
      <c r="P91" s="71">
        <f t="shared" si="19"/>
        <v>0</v>
      </c>
      <c r="Q91" s="71">
        <f t="shared" si="19"/>
        <v>0</v>
      </c>
    </row>
    <row r="93" spans="1:17" ht="12.75" x14ac:dyDescent="0.25">
      <c r="A93" s="266" t="s">
        <v>133</v>
      </c>
      <c r="B93" s="197"/>
      <c r="C93" s="197"/>
      <c r="D93" s="197"/>
      <c r="E93" s="197"/>
      <c r="F93" s="197"/>
      <c r="G93" s="197"/>
      <c r="H93" s="197"/>
      <c r="I93" s="197"/>
      <c r="J93" s="197"/>
      <c r="K93" s="197"/>
      <c r="L93" s="197"/>
      <c r="M93" s="197"/>
      <c r="N93" s="197"/>
      <c r="O93" s="197"/>
      <c r="P93" s="197"/>
      <c r="Q93" s="197"/>
    </row>
    <row r="95" spans="1:17" x14ac:dyDescent="0.25">
      <c r="A95" s="78" t="s">
        <v>3</v>
      </c>
      <c r="B95" s="230">
        <f>IF(B$5=0,0,B$5/OIS_fec!B$5)</f>
        <v>1.5712137925697345</v>
      </c>
      <c r="C95" s="230">
        <f>IF(C$5=0,0,C$5/OIS_fec!C$5)</f>
        <v>1.8354015709173312</v>
      </c>
      <c r="D95" s="230">
        <f>IF(D$5=0,0,D$5/OIS_fec!D$5)</f>
        <v>1.8991366562684744</v>
      </c>
      <c r="E95" s="230">
        <f>IF(E$5=0,0,E$5/OIS_fec!E$5)</f>
        <v>1.7582798809114655</v>
      </c>
      <c r="F95" s="230">
        <f>IF(F$5=0,0,F$5/OIS_fec!F$5)</f>
        <v>1.6561376301250668</v>
      </c>
      <c r="G95" s="230">
        <f>IF(G$5=0,0,G$5/OIS_fec!G$5)</f>
        <v>1.5858504953646875</v>
      </c>
      <c r="H95" s="230">
        <f>IF(H$5=0,0,H$5/OIS_fec!H$5)</f>
        <v>1.5892444608276528</v>
      </c>
      <c r="I95" s="230">
        <f>IF(I$5=0,0,I$5/OIS_fec!I$5)</f>
        <v>1.5603195048390608</v>
      </c>
      <c r="J95" s="230">
        <f>IF(J$5=0,0,J$5/OIS_fec!J$5)</f>
        <v>1.3775025827760894</v>
      </c>
      <c r="K95" s="230">
        <f>IF(K$5=0,0,K$5/OIS_fec!K$5)</f>
        <v>1.2386032947479513</v>
      </c>
      <c r="L95" s="230">
        <f>IF(L$5=0,0,L$5/OIS_fec!L$5)</f>
        <v>1.218381740538256</v>
      </c>
      <c r="M95" s="230">
        <f>IF(M$5=0,0,M$5/OIS_fec!M$5)</f>
        <v>1.2946359478372926</v>
      </c>
      <c r="N95" s="230">
        <f>IF(N$5=0,0,N$5/OIS_fec!N$5)</f>
        <v>1.2531857634575063</v>
      </c>
      <c r="O95" s="230">
        <f>IF(O$5=0,0,O$5/OIS_fec!O$5)</f>
        <v>1.215260986380041</v>
      </c>
      <c r="P95" s="230">
        <f>IF(P$5=0,0,P$5/OIS_fec!P$5)</f>
        <v>1.2312891329469526</v>
      </c>
      <c r="Q95" s="230">
        <f>IF(Q$5=0,0,Q$5/OIS_fec!Q$5)</f>
        <v>1.0263097915355051</v>
      </c>
    </row>
    <row r="96" spans="1:17" x14ac:dyDescent="0.25">
      <c r="A96" s="132" t="s">
        <v>83</v>
      </c>
      <c r="B96" s="275">
        <f>IF(B$6=0,0,B$6/OIS_fec!B$6)</f>
        <v>0</v>
      </c>
      <c r="C96" s="275">
        <f>IF(C$6=0,0,C$6/OIS_fec!C$6)</f>
        <v>0</v>
      </c>
      <c r="D96" s="275">
        <f>IF(D$6=0,0,D$6/OIS_fec!D$6)</f>
        <v>0</v>
      </c>
      <c r="E96" s="275">
        <f>IF(E$6=0,0,E$6/OIS_fec!E$6)</f>
        <v>0</v>
      </c>
      <c r="F96" s="275">
        <f>IF(F$6=0,0,F$6/OIS_fec!F$6)</f>
        <v>0</v>
      </c>
      <c r="G96" s="275">
        <f>IF(G$6=0,0,G$6/OIS_fec!G$6)</f>
        <v>0</v>
      </c>
      <c r="H96" s="275">
        <f>IF(H$6=0,0,H$6/OIS_fec!H$6)</f>
        <v>0</v>
      </c>
      <c r="I96" s="275">
        <f>IF(I$6=0,0,I$6/OIS_fec!I$6)</f>
        <v>0</v>
      </c>
      <c r="J96" s="275">
        <f>IF(J$6=0,0,J$6/OIS_fec!J$6)</f>
        <v>0</v>
      </c>
      <c r="K96" s="275">
        <f>IF(K$6=0,0,K$6/OIS_fec!K$6)</f>
        <v>0</v>
      </c>
      <c r="L96" s="275">
        <f>IF(L$6=0,0,L$6/OIS_fec!L$6)</f>
        <v>0</v>
      </c>
      <c r="M96" s="275">
        <f>IF(M$6=0,0,M$6/OIS_fec!M$6)</f>
        <v>0</v>
      </c>
      <c r="N96" s="275">
        <f>IF(N$6=0,0,N$6/OIS_fec!N$6)</f>
        <v>0</v>
      </c>
      <c r="O96" s="275">
        <f>IF(O$6=0,0,O$6/OIS_fec!O$6)</f>
        <v>0</v>
      </c>
      <c r="P96" s="275">
        <f>IF(P$6=0,0,P$6/OIS_fec!P$6)</f>
        <v>0</v>
      </c>
      <c r="Q96" s="275">
        <f>IF(Q$6=0,0,Q$6/OIS_fec!Q$6)</f>
        <v>0</v>
      </c>
    </row>
    <row r="97" spans="1:17" x14ac:dyDescent="0.25">
      <c r="A97" s="76" t="s">
        <v>82</v>
      </c>
      <c r="B97" s="274">
        <f>IF(B$7=0,0,B$7/OIS_fec!B$7)</f>
        <v>0</v>
      </c>
      <c r="C97" s="274">
        <f>IF(C$7=0,0,C$7/OIS_fec!C$7)</f>
        <v>0</v>
      </c>
      <c r="D97" s="274">
        <f>IF(D$7=0,0,D$7/OIS_fec!D$7)</f>
        <v>0</v>
      </c>
      <c r="E97" s="274">
        <f>IF(E$7=0,0,E$7/OIS_fec!E$7)</f>
        <v>0</v>
      </c>
      <c r="F97" s="274">
        <f>IF(F$7=0,0,F$7/OIS_fec!F$7)</f>
        <v>0</v>
      </c>
      <c r="G97" s="274">
        <f>IF(G$7=0,0,G$7/OIS_fec!G$7)</f>
        <v>0</v>
      </c>
      <c r="H97" s="274">
        <f>IF(H$7=0,0,H$7/OIS_fec!H$7)</f>
        <v>0</v>
      </c>
      <c r="I97" s="274">
        <f>IF(I$7=0,0,I$7/OIS_fec!I$7)</f>
        <v>0</v>
      </c>
      <c r="J97" s="274">
        <f>IF(J$7=0,0,J$7/OIS_fec!J$7)</f>
        <v>0</v>
      </c>
      <c r="K97" s="274">
        <f>IF(K$7=0,0,K$7/OIS_fec!K$7)</f>
        <v>0</v>
      </c>
      <c r="L97" s="274">
        <f>IF(L$7=0,0,L$7/OIS_fec!L$7)</f>
        <v>0</v>
      </c>
      <c r="M97" s="274">
        <f>IF(M$7=0,0,M$7/OIS_fec!M$7)</f>
        <v>0</v>
      </c>
      <c r="N97" s="274">
        <f>IF(N$7=0,0,N$7/OIS_fec!N$7)</f>
        <v>0</v>
      </c>
      <c r="O97" s="274">
        <f>IF(O$7=0,0,O$7/OIS_fec!O$7)</f>
        <v>0</v>
      </c>
      <c r="P97" s="274">
        <f>IF(P$7=0,0,P$7/OIS_fec!P$7)</f>
        <v>0</v>
      </c>
      <c r="Q97" s="274">
        <f>IF(Q$7=0,0,Q$7/OIS_fec!Q$7)</f>
        <v>0</v>
      </c>
    </row>
    <row r="98" spans="1:17" x14ac:dyDescent="0.25">
      <c r="A98" s="76" t="s">
        <v>81</v>
      </c>
      <c r="B98" s="274">
        <f>IF(B$8=0,0,B$8/OIS_fec!B$8)</f>
        <v>0</v>
      </c>
      <c r="C98" s="274">
        <f>IF(C$8=0,0,C$8/OIS_fec!C$8)</f>
        <v>0</v>
      </c>
      <c r="D98" s="274">
        <f>IF(D$8=0,0,D$8/OIS_fec!D$8)</f>
        <v>0</v>
      </c>
      <c r="E98" s="274">
        <f>IF(E$8=0,0,E$8/OIS_fec!E$8)</f>
        <v>0</v>
      </c>
      <c r="F98" s="274">
        <f>IF(F$8=0,0,F$8/OIS_fec!F$8)</f>
        <v>0</v>
      </c>
      <c r="G98" s="274">
        <f>IF(G$8=0,0,G$8/OIS_fec!G$8)</f>
        <v>0</v>
      </c>
      <c r="H98" s="274">
        <f>IF(H$8=0,0,H$8/OIS_fec!H$8)</f>
        <v>0</v>
      </c>
      <c r="I98" s="274">
        <f>IF(I$8=0,0,I$8/OIS_fec!I$8)</f>
        <v>0</v>
      </c>
      <c r="J98" s="274">
        <f>IF(J$8=0,0,J$8/OIS_fec!J$8)</f>
        <v>0</v>
      </c>
      <c r="K98" s="274">
        <f>IF(K$8=0,0,K$8/OIS_fec!K$8)</f>
        <v>0</v>
      </c>
      <c r="L98" s="274">
        <f>IF(L$8=0,0,L$8/OIS_fec!L$8)</f>
        <v>0</v>
      </c>
      <c r="M98" s="274">
        <f>IF(M$8=0,0,M$8/OIS_fec!M$8)</f>
        <v>0</v>
      </c>
      <c r="N98" s="274">
        <f>IF(N$8=0,0,N$8/OIS_fec!N$8)</f>
        <v>0</v>
      </c>
      <c r="O98" s="274">
        <f>IF(O$8=0,0,O$8/OIS_fec!O$8)</f>
        <v>0</v>
      </c>
      <c r="P98" s="274">
        <f>IF(P$8=0,0,P$8/OIS_fec!P$8)</f>
        <v>0</v>
      </c>
      <c r="Q98" s="274">
        <f>IF(Q$8=0,0,Q$8/OIS_fec!Q$8)</f>
        <v>0</v>
      </c>
    </row>
    <row r="99" spans="1:17" x14ac:dyDescent="0.25">
      <c r="A99" s="76" t="s">
        <v>80</v>
      </c>
      <c r="B99" s="274">
        <f>IF(B$9=0,0,B$9/OIS_fec!B$9)</f>
        <v>0</v>
      </c>
      <c r="C99" s="274">
        <f>IF(C$9=0,0,C$9/OIS_fec!C$9)</f>
        <v>0</v>
      </c>
      <c r="D99" s="274">
        <f>IF(D$9=0,0,D$9/OIS_fec!D$9)</f>
        <v>0</v>
      </c>
      <c r="E99" s="274">
        <f>IF(E$9=0,0,E$9/OIS_fec!E$9)</f>
        <v>0</v>
      </c>
      <c r="F99" s="274">
        <f>IF(F$9=0,0,F$9/OIS_fec!F$9)</f>
        <v>0</v>
      </c>
      <c r="G99" s="274">
        <f>IF(G$9=0,0,G$9/OIS_fec!G$9)</f>
        <v>0</v>
      </c>
      <c r="H99" s="274">
        <f>IF(H$9=0,0,H$9/OIS_fec!H$9)</f>
        <v>0</v>
      </c>
      <c r="I99" s="274">
        <f>IF(I$9=0,0,I$9/OIS_fec!I$9)</f>
        <v>0</v>
      </c>
      <c r="J99" s="274">
        <f>IF(J$9=0,0,J$9/OIS_fec!J$9)</f>
        <v>0</v>
      </c>
      <c r="K99" s="274">
        <f>IF(K$9=0,0,K$9/OIS_fec!K$9)</f>
        <v>0</v>
      </c>
      <c r="L99" s="274">
        <f>IF(L$9=0,0,L$9/OIS_fec!L$9)</f>
        <v>0</v>
      </c>
      <c r="M99" s="274">
        <f>IF(M$9=0,0,M$9/OIS_fec!M$9)</f>
        <v>0</v>
      </c>
      <c r="N99" s="274">
        <f>IF(N$9=0,0,N$9/OIS_fec!N$9)</f>
        <v>0</v>
      </c>
      <c r="O99" s="274">
        <f>IF(O$9=0,0,O$9/OIS_fec!O$9)</f>
        <v>0</v>
      </c>
      <c r="P99" s="274">
        <f>IF(P$9=0,0,P$9/OIS_fec!P$9)</f>
        <v>0</v>
      </c>
      <c r="Q99" s="274">
        <f>IF(Q$9=0,0,Q$9/OIS_fec!Q$9)</f>
        <v>0</v>
      </c>
    </row>
    <row r="100" spans="1:17" x14ac:dyDescent="0.25">
      <c r="A100" s="129" t="s">
        <v>79</v>
      </c>
      <c r="B100" s="273">
        <f>IF(B$10=0,0,B$10/OIS_fec!B$10)</f>
        <v>1.7277681563087002</v>
      </c>
      <c r="C100" s="273">
        <f>IF(C$10=0,0,C$10/OIS_fec!C$10)</f>
        <v>1.8169011506355373</v>
      </c>
      <c r="D100" s="273">
        <f>IF(D$10=0,0,D$10/OIS_fec!D$10)</f>
        <v>1.7700889660303853</v>
      </c>
      <c r="E100" s="273">
        <f>IF(E$10=0,0,E$10/OIS_fec!E$10)</f>
        <v>1.7415116433068005</v>
      </c>
      <c r="F100" s="273">
        <f>IF(F$10=0,0,F$10/OIS_fec!F$10)</f>
        <v>1.7207535066474542</v>
      </c>
      <c r="G100" s="273">
        <f>IF(G$10=0,0,G$10/OIS_fec!G$10)</f>
        <v>1.6933728540009774</v>
      </c>
      <c r="H100" s="273">
        <f>IF(H$10=0,0,H$10/OIS_fec!H$10)</f>
        <v>1.7535884255491154</v>
      </c>
      <c r="I100" s="273">
        <f>IF(I$10=0,0,I$10/OIS_fec!I$10)</f>
        <v>1.7676937263750521</v>
      </c>
      <c r="J100" s="273">
        <f>IF(J$10=0,0,J$10/OIS_fec!J$10)</f>
        <v>1.7313898393061959</v>
      </c>
      <c r="K100" s="273">
        <f>IF(K$10=0,0,K$10/OIS_fec!K$10)</f>
        <v>1.5645716399870677</v>
      </c>
      <c r="L100" s="273">
        <f>IF(L$10=0,0,L$10/OIS_fec!L$10)</f>
        <v>1.5399971035981805</v>
      </c>
      <c r="M100" s="273">
        <f>IF(M$10=0,0,M$10/OIS_fec!M$10)</f>
        <v>1.5621210689169989</v>
      </c>
      <c r="N100" s="273">
        <f>IF(N$10=0,0,N$10/OIS_fec!N$10)</f>
        <v>1.6446690416912255</v>
      </c>
      <c r="O100" s="273">
        <f>IF(O$10=0,0,O$10/OIS_fec!O$10)</f>
        <v>1.3748454840422366</v>
      </c>
      <c r="P100" s="273">
        <f>IF(P$10=0,0,P$10/OIS_fec!P$10)</f>
        <v>1.2841266471295973</v>
      </c>
      <c r="Q100" s="273">
        <f>IF(Q$10=0,0,Q$10/OIS_fec!Q$10)</f>
        <v>1.3144573842131626</v>
      </c>
    </row>
    <row r="101" spans="1:17" x14ac:dyDescent="0.25">
      <c r="A101" s="127" t="s">
        <v>324</v>
      </c>
      <c r="B101" s="296">
        <f>IF(B$15=0,0,B$15/OIS_fec!B$15)</f>
        <v>1.336408543125849</v>
      </c>
      <c r="C101" s="296">
        <f>IF(C$15=0,0,C$15/OIS_fec!C$15)</f>
        <v>1.9993832053547849</v>
      </c>
      <c r="D101" s="296">
        <f>IF(D$15=0,0,D$15/OIS_fec!D$15)</f>
        <v>2.3213652968898253</v>
      </c>
      <c r="E101" s="296">
        <f>IF(E$15=0,0,E$15/OIS_fec!E$15)</f>
        <v>2.0598471911086214</v>
      </c>
      <c r="F101" s="296">
        <f>IF(F$15=0,0,F$15/OIS_fec!F$15)</f>
        <v>1.9268210388809834</v>
      </c>
      <c r="G101" s="296">
        <f>IF(G$15=0,0,G$15/OIS_fec!G$15)</f>
        <v>1.9382806814213276</v>
      </c>
      <c r="H101" s="296">
        <f>IF(H$15=0,0,H$15/OIS_fec!H$15)</f>
        <v>1.7633810571199429</v>
      </c>
      <c r="I101" s="296">
        <f>IF(I$15=0,0,I$15/OIS_fec!I$15)</f>
        <v>1.7284089876662214</v>
      </c>
      <c r="J101" s="296">
        <f>IF(J$15=0,0,J$15/OIS_fec!J$15)</f>
        <v>1.7020525576190579</v>
      </c>
      <c r="K101" s="296">
        <f>IF(K$15=0,0,K$15/OIS_fec!K$15)</f>
        <v>1.813496306497667</v>
      </c>
      <c r="L101" s="296">
        <f>IF(L$15=0,0,L$15/OIS_fec!L$15)</f>
        <v>1.5917279418014123</v>
      </c>
      <c r="M101" s="296">
        <f>IF(M$15=0,0,M$15/OIS_fec!M$15)</f>
        <v>1.8994160462354179</v>
      </c>
      <c r="N101" s="296">
        <f>IF(N$15=0,0,N$15/OIS_fec!N$15)</f>
        <v>1.7474693953820986</v>
      </c>
      <c r="O101" s="296">
        <f>IF(O$15=0,0,O$15/OIS_fec!O$15)</f>
        <v>1.7708591812676064</v>
      </c>
      <c r="P101" s="296">
        <f>IF(P$15=0,0,P$15/OIS_fec!P$15)</f>
        <v>2.206266340505628</v>
      </c>
      <c r="Q101" s="296">
        <f>IF(Q$15=0,0,Q$15/OIS_fec!Q$15)</f>
        <v>1.3746521551090523</v>
      </c>
    </row>
    <row r="102" spans="1:17" x14ac:dyDescent="0.25">
      <c r="A102" s="127" t="s">
        <v>323</v>
      </c>
      <c r="B102" s="296">
        <f>IF(B$26=0,0,B$26/OIS_fec!B$26)</f>
        <v>2.3317852638845968</v>
      </c>
      <c r="C102" s="296">
        <f>IF(C$26=0,0,C$26/OIS_fec!C$26)</f>
        <v>2.3623784589535752</v>
      </c>
      <c r="D102" s="296">
        <f>IF(D$26=0,0,D$26/OIS_fec!D$26)</f>
        <v>2.3269688718569026</v>
      </c>
      <c r="E102" s="296">
        <f>IF(E$26=0,0,E$26/OIS_fec!E$26)</f>
        <v>2.3344897901485537</v>
      </c>
      <c r="F102" s="296">
        <f>IF(F$26=0,0,F$26/OIS_fec!F$26)</f>
        <v>2.2700156155483637</v>
      </c>
      <c r="G102" s="296">
        <f>IF(G$26=0,0,G$26/OIS_fec!G$26)</f>
        <v>2.2454312863997954</v>
      </c>
      <c r="H102" s="296">
        <f>IF(H$26=0,0,H$26/OIS_fec!H$26)</f>
        <v>2.2915568568824809</v>
      </c>
      <c r="I102" s="296">
        <f>IF(I$26=0,0,I$26/OIS_fec!I$26)</f>
        <v>2.3127933441321318</v>
      </c>
      <c r="J102" s="296">
        <f>IF(J$26=0,0,J$26/OIS_fec!J$26)</f>
        <v>2.2664870949949409</v>
      </c>
      <c r="K102" s="296">
        <f>IF(K$26=0,0,K$26/OIS_fec!K$26)</f>
        <v>2.236839421505787</v>
      </c>
      <c r="L102" s="296">
        <f>IF(L$26=0,0,L$26/OIS_fec!L$26)</f>
        <v>2.2463995727815695</v>
      </c>
      <c r="M102" s="296">
        <f>IF(M$26=0,0,M$26/OIS_fec!M$26)</f>
        <v>2.232145843395239</v>
      </c>
      <c r="N102" s="296">
        <f>IF(N$26=0,0,N$26/OIS_fec!N$26)</f>
        <v>2.2150977186048557</v>
      </c>
      <c r="O102" s="296">
        <f>IF(O$26=0,0,O$26/OIS_fec!O$26)</f>
        <v>2.1788653311507487</v>
      </c>
      <c r="P102" s="296">
        <f>IF(P$26=0,0,P$26/OIS_fec!P$26)</f>
        <v>2.1497485365183251</v>
      </c>
      <c r="Q102" s="296">
        <f>IF(Q$26=0,0,Q$26/OIS_fec!Q$26)</f>
        <v>2.1707248958494585</v>
      </c>
    </row>
    <row r="103" spans="1:17" x14ac:dyDescent="0.25">
      <c r="A103" s="127" t="s">
        <v>322</v>
      </c>
      <c r="B103" s="296">
        <f>IF(B$34=0,0,B$34/OIS_fec!B$34)</f>
        <v>1.7607680134769013</v>
      </c>
      <c r="C103" s="296">
        <f>IF(C$34=0,0,C$34/OIS_fec!C$34)</f>
        <v>2.1312067006886379</v>
      </c>
      <c r="D103" s="296">
        <f>IF(D$34=0,0,D$34/OIS_fec!D$34)</f>
        <v>2.2570640137082609</v>
      </c>
      <c r="E103" s="296">
        <f>IF(E$34=0,0,E$34/OIS_fec!E$34)</f>
        <v>2.1185408651265178</v>
      </c>
      <c r="F103" s="296">
        <f>IF(F$34=0,0,F$34/OIS_fec!F$34)</f>
        <v>2.0576335935557455</v>
      </c>
      <c r="G103" s="296">
        <f>IF(G$34=0,0,G$34/OIS_fec!G$34)</f>
        <v>2.0750959786637964</v>
      </c>
      <c r="H103" s="296">
        <f>IF(H$34=0,0,H$34/OIS_fec!H$34)</f>
        <v>1.9893996457811831</v>
      </c>
      <c r="I103" s="296">
        <f>IF(I$34=0,0,I$34/OIS_fec!I$34)</f>
        <v>1.9995784225616653</v>
      </c>
      <c r="J103" s="296">
        <f>IF(J$34=0,0,J$34/OIS_fec!J$34)</f>
        <v>1.9650033331812726</v>
      </c>
      <c r="K103" s="296">
        <f>IF(K$34=0,0,K$34/OIS_fec!K$34)</f>
        <v>2.059967533692701</v>
      </c>
      <c r="L103" s="296">
        <f>IF(L$34=0,0,L$34/OIS_fec!L$34)</f>
        <v>1.9170833257132815</v>
      </c>
      <c r="M103" s="296">
        <f>IF(M$34=0,0,M$34/OIS_fec!M$34)</f>
        <v>2.0637643237523671</v>
      </c>
      <c r="N103" s="296">
        <f>IF(N$34=0,0,N$34/OIS_fec!N$34)</f>
        <v>2.008576187799354</v>
      </c>
      <c r="O103" s="296">
        <f>IF(O$34=0,0,O$34/OIS_fec!O$34)</f>
        <v>2.0101897800158341</v>
      </c>
      <c r="P103" s="296">
        <f>IF(P$34=0,0,P$34/OIS_fec!P$34)</f>
        <v>2.2207170506570577</v>
      </c>
      <c r="Q103" s="296">
        <f>IF(Q$34=0,0,Q$34/OIS_fec!Q$34)</f>
        <v>1.7873297229737861</v>
      </c>
    </row>
    <row r="104" spans="1:17" x14ac:dyDescent="0.25">
      <c r="A104" s="127" t="s">
        <v>321</v>
      </c>
      <c r="B104" s="296">
        <f>IF(B$53=0,0,B$53/OIS_fec!B$53)</f>
        <v>0.5772170550029363</v>
      </c>
      <c r="C104" s="296">
        <f>IF(C$53=0,0,C$53/OIS_fec!C$53)</f>
        <v>0.63349408792670137</v>
      </c>
      <c r="D104" s="296">
        <f>IF(D$53=0,0,D$53/OIS_fec!D$53)</f>
        <v>0.65911987463932764</v>
      </c>
      <c r="E104" s="296">
        <f>IF(E$53=0,0,E$53/OIS_fec!E$53)</f>
        <v>0.63683541426118351</v>
      </c>
      <c r="F104" s="296">
        <f>IF(F$53=0,0,F$53/OIS_fec!F$53)</f>
        <v>0.62719392433339471</v>
      </c>
      <c r="G104" s="296">
        <f>IF(G$53=0,0,G$53/OIS_fec!G$53)</f>
        <v>0.63114723903183501</v>
      </c>
      <c r="H104" s="296">
        <f>IF(H$53=0,0,H$53/OIS_fec!H$53)</f>
        <v>0.61623488158877426</v>
      </c>
      <c r="I104" s="296">
        <f>IF(I$53=0,0,I$53/OIS_fec!I$53)</f>
        <v>0.61355376933444683</v>
      </c>
      <c r="J104" s="296">
        <f>IF(J$53=0,0,J$53/OIS_fec!J$53)</f>
        <v>0.61387242898979244</v>
      </c>
      <c r="K104" s="296">
        <f>IF(K$53=0,0,K$53/OIS_fec!K$53)</f>
        <v>0.63024053979083217</v>
      </c>
      <c r="L104" s="296">
        <f>IF(L$53=0,0,L$53/OIS_fec!L$53)</f>
        <v>0.60737906651412532</v>
      </c>
      <c r="M104" s="296">
        <f>IF(M$53=0,0,M$53/OIS_fec!M$53)</f>
        <v>0.63084802620037872</v>
      </c>
      <c r="N104" s="296">
        <f>IF(N$53=0,0,N$53/OIS_fec!N$53)</f>
        <v>0.62111690797287911</v>
      </c>
      <c r="O104" s="296">
        <f>IF(O$53=0,0,O$53/OIS_fec!O$53)</f>
        <v>0.62227609920253357</v>
      </c>
      <c r="P104" s="296">
        <f>IF(P$53=0,0,P$53/OIS_fec!P$53)</f>
        <v>0.65596046250512929</v>
      </c>
      <c r="Q104" s="296">
        <f>IF(Q$53=0,0,Q$53/OIS_fec!Q$53)</f>
        <v>0.58661849007580591</v>
      </c>
    </row>
    <row r="105" spans="1:17" x14ac:dyDescent="0.25">
      <c r="A105" s="127" t="s">
        <v>320</v>
      </c>
      <c r="B105" s="296">
        <f>IF(B$67=0,0,B$67/OIS_fec!B$67)</f>
        <v>3.1024188000000001</v>
      </c>
      <c r="C105" s="296">
        <f>IF(C$67=0,0,C$67/OIS_fec!C$67)</f>
        <v>3.1024188000000001</v>
      </c>
      <c r="D105" s="296">
        <f>IF(D$67=0,0,D$67/OIS_fec!D$67)</f>
        <v>3.1024188000000006</v>
      </c>
      <c r="E105" s="296">
        <f>IF(E$67=0,0,E$67/OIS_fec!E$67)</f>
        <v>3.1024188000000001</v>
      </c>
      <c r="F105" s="296">
        <f>IF(F$67=0,0,F$67/OIS_fec!F$67)</f>
        <v>3.1024187999999997</v>
      </c>
      <c r="G105" s="296">
        <f>IF(G$67=0,0,G$67/OIS_fec!G$67)</f>
        <v>3.1024188000000001</v>
      </c>
      <c r="H105" s="296">
        <f>IF(H$67=0,0,H$67/OIS_fec!H$67)</f>
        <v>3.1024188000000001</v>
      </c>
      <c r="I105" s="296">
        <f>IF(I$67=0,0,I$67/OIS_fec!I$67)</f>
        <v>3.1024188000000006</v>
      </c>
      <c r="J105" s="296">
        <f>IF(J$67=0,0,J$67/OIS_fec!J$67)</f>
        <v>3.1024188000000001</v>
      </c>
      <c r="K105" s="296">
        <f>IF(K$67=0,0,K$67/OIS_fec!K$67)</f>
        <v>3.1024188000000006</v>
      </c>
      <c r="L105" s="296">
        <f>IF(L$67=0,0,L$67/OIS_fec!L$67)</f>
        <v>3.1024188000000001</v>
      </c>
      <c r="M105" s="296">
        <f>IF(M$67=0,0,M$67/OIS_fec!M$67)</f>
        <v>3.1024188000000001</v>
      </c>
      <c r="N105" s="296">
        <f>IF(N$67=0,0,N$67/OIS_fec!N$67)</f>
        <v>3.1024188000000001</v>
      </c>
      <c r="O105" s="296">
        <f>IF(O$67=0,0,O$67/OIS_fec!O$67)</f>
        <v>3.1024188000000001</v>
      </c>
      <c r="P105" s="296">
        <f>IF(P$67=0,0,P$67/OIS_fec!P$67)</f>
        <v>3.1024188000000001</v>
      </c>
      <c r="Q105" s="296">
        <f>IF(Q$67=0,0,Q$67/OIS_fec!Q$67)</f>
        <v>3.102418800000001</v>
      </c>
    </row>
    <row r="106" spans="1:17" x14ac:dyDescent="0.25">
      <c r="A106" s="72" t="s">
        <v>319</v>
      </c>
      <c r="B106" s="295">
        <f>IF(B$68=0,0,B$68/OIS_fec!B$68)</f>
        <v>0</v>
      </c>
      <c r="C106" s="295">
        <f>IF(C$68=0,0,C$68/OIS_fec!C$68)</f>
        <v>0</v>
      </c>
      <c r="D106" s="295">
        <f>IF(D$68=0,0,D$68/OIS_fec!D$68)</f>
        <v>0</v>
      </c>
      <c r="E106" s="295">
        <f>IF(E$68=0,0,E$68/OIS_fec!E$68)</f>
        <v>0</v>
      </c>
      <c r="F106" s="295">
        <f>IF(F$68=0,0,F$68/OIS_fec!F$68)</f>
        <v>0</v>
      </c>
      <c r="G106" s="295">
        <f>IF(G$68=0,0,G$68/OIS_fec!G$68)</f>
        <v>0</v>
      </c>
      <c r="H106" s="295">
        <f>IF(H$68=0,0,H$68/OIS_fec!H$68)</f>
        <v>0</v>
      </c>
      <c r="I106" s="295">
        <f>IF(I$68=0,0,I$68/OIS_fec!I$68)</f>
        <v>0</v>
      </c>
      <c r="J106" s="295">
        <f>IF(J$68=0,0,J$68/OIS_fec!J$68)</f>
        <v>0</v>
      </c>
      <c r="K106" s="295">
        <f>IF(K$68=0,0,K$68/OIS_fec!K$68)</f>
        <v>0</v>
      </c>
      <c r="L106" s="295">
        <f>IF(L$68=0,0,L$68/OIS_fec!L$68)</f>
        <v>0</v>
      </c>
      <c r="M106" s="295">
        <f>IF(M$68=0,0,M$68/OIS_fec!M$68)</f>
        <v>0</v>
      </c>
      <c r="N106" s="295">
        <f>IF(N$68=0,0,N$68/OIS_fec!N$68)</f>
        <v>0</v>
      </c>
      <c r="O106" s="295">
        <f>IF(O$68=0,0,O$68/OIS_fec!O$68)</f>
        <v>0</v>
      </c>
      <c r="P106" s="295">
        <f>IF(P$68=0,0,P$68/OIS_fec!P$68)</f>
        <v>0</v>
      </c>
      <c r="Q106" s="295">
        <f>IF(Q$68=0,0,Q$68/OIS_fec!Q$68)</f>
        <v>0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0">
    <pageSetUpPr fitToPage="1"/>
  </sheetPr>
  <dimension ref="A1:Q53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17" width="9.7109375" style="14" customWidth="1"/>
    <col min="18" max="16384" width="9.140625" style="13"/>
  </cols>
  <sheetData>
    <row r="1" spans="1:17" ht="12.75" x14ac:dyDescent="0.25">
      <c r="A1" s="12" t="str">
        <f>index!$A$1&amp;": Industry Summary / CO2 emissions"</f>
        <v>SK: Industry Summary / CO2 emissions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2" spans="1:17" x14ac:dyDescent="0.25">
      <c r="A2" s="40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</row>
    <row r="3" spans="1:17" ht="12.75" x14ac:dyDescent="0.25">
      <c r="A3" s="98" t="s">
        <v>99</v>
      </c>
      <c r="B3" s="79"/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</row>
    <row r="4" spans="1:17" x14ac:dyDescent="0.25">
      <c r="A4" s="40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</row>
    <row r="5" spans="1:17" ht="12.75" x14ac:dyDescent="0.25">
      <c r="A5" s="97" t="s">
        <v>88</v>
      </c>
      <c r="B5" s="96">
        <f t="shared" ref="B5" si="0">SUM(B6:B10,B15,B26,B37)</f>
        <v>18892.580553818425</v>
      </c>
      <c r="C5" s="96">
        <f t="shared" ref="C5:Q5" si="1">SUM(C6:C10,C15,C26,C37)</f>
        <v>17792.843792047348</v>
      </c>
      <c r="D5" s="96">
        <f t="shared" si="1"/>
        <v>18958.301529972316</v>
      </c>
      <c r="E5" s="96">
        <f t="shared" si="1"/>
        <v>18799.115041891662</v>
      </c>
      <c r="F5" s="96">
        <f t="shared" si="1"/>
        <v>18918.702556396391</v>
      </c>
      <c r="G5" s="96">
        <f t="shared" si="1"/>
        <v>19018.508045377799</v>
      </c>
      <c r="H5" s="96">
        <f t="shared" si="1"/>
        <v>19884.097133388725</v>
      </c>
      <c r="I5" s="96">
        <f t="shared" si="1"/>
        <v>18678.505529150225</v>
      </c>
      <c r="J5" s="96">
        <f t="shared" si="1"/>
        <v>18123.774999043053</v>
      </c>
      <c r="K5" s="96">
        <f t="shared" si="1"/>
        <v>15755.301247211733</v>
      </c>
      <c r="L5" s="96">
        <f t="shared" si="1"/>
        <v>17000.691124756646</v>
      </c>
      <c r="M5" s="96">
        <f t="shared" si="1"/>
        <v>16799.96234130353</v>
      </c>
      <c r="N5" s="96">
        <f t="shared" si="1"/>
        <v>16787.511620621066</v>
      </c>
      <c r="O5" s="96">
        <f t="shared" si="1"/>
        <v>17049.269509411366</v>
      </c>
      <c r="P5" s="96">
        <f t="shared" si="1"/>
        <v>17563.181006542349</v>
      </c>
      <c r="Q5" s="96">
        <f t="shared" si="1"/>
        <v>17214.335758852663</v>
      </c>
    </row>
    <row r="6" spans="1:17" x14ac:dyDescent="0.25">
      <c r="A6" s="76" t="s">
        <v>83</v>
      </c>
      <c r="B6" s="95">
        <v>0</v>
      </c>
      <c r="C6" s="95">
        <v>0</v>
      </c>
      <c r="D6" s="95">
        <v>0</v>
      </c>
      <c r="E6" s="95">
        <v>0</v>
      </c>
      <c r="F6" s="95">
        <v>0</v>
      </c>
      <c r="G6" s="95">
        <v>0</v>
      </c>
      <c r="H6" s="95">
        <v>0</v>
      </c>
      <c r="I6" s="95">
        <v>0</v>
      </c>
      <c r="J6" s="95">
        <v>0</v>
      </c>
      <c r="K6" s="95">
        <v>0</v>
      </c>
      <c r="L6" s="95">
        <v>0</v>
      </c>
      <c r="M6" s="95">
        <v>0</v>
      </c>
      <c r="N6" s="95">
        <v>0</v>
      </c>
      <c r="O6" s="95">
        <v>0</v>
      </c>
      <c r="P6" s="95">
        <v>0</v>
      </c>
      <c r="Q6" s="95">
        <v>0</v>
      </c>
    </row>
    <row r="7" spans="1:17" x14ac:dyDescent="0.25">
      <c r="A7" s="76" t="s">
        <v>82</v>
      </c>
      <c r="B7" s="95">
        <v>0</v>
      </c>
      <c r="C7" s="95">
        <v>0</v>
      </c>
      <c r="D7" s="95">
        <v>0</v>
      </c>
      <c r="E7" s="95">
        <v>0</v>
      </c>
      <c r="F7" s="95">
        <v>0</v>
      </c>
      <c r="G7" s="95">
        <v>0</v>
      </c>
      <c r="H7" s="95">
        <v>0</v>
      </c>
      <c r="I7" s="95">
        <v>0</v>
      </c>
      <c r="J7" s="95">
        <v>0</v>
      </c>
      <c r="K7" s="95">
        <v>0</v>
      </c>
      <c r="L7" s="95">
        <v>0</v>
      </c>
      <c r="M7" s="95">
        <v>0</v>
      </c>
      <c r="N7" s="95">
        <v>0</v>
      </c>
      <c r="O7" s="95">
        <v>0</v>
      </c>
      <c r="P7" s="95">
        <v>0</v>
      </c>
      <c r="Q7" s="95">
        <v>0</v>
      </c>
    </row>
    <row r="8" spans="1:17" x14ac:dyDescent="0.25">
      <c r="A8" s="76" t="s">
        <v>81</v>
      </c>
      <c r="B8" s="95">
        <v>0</v>
      </c>
      <c r="C8" s="95">
        <v>0</v>
      </c>
      <c r="D8" s="95">
        <v>0</v>
      </c>
      <c r="E8" s="95">
        <v>0</v>
      </c>
      <c r="F8" s="95">
        <v>0</v>
      </c>
      <c r="G8" s="95">
        <v>0</v>
      </c>
      <c r="H8" s="95">
        <v>0</v>
      </c>
      <c r="I8" s="95">
        <v>0</v>
      </c>
      <c r="J8" s="95">
        <v>0</v>
      </c>
      <c r="K8" s="95">
        <v>0</v>
      </c>
      <c r="L8" s="95">
        <v>0</v>
      </c>
      <c r="M8" s="95">
        <v>0</v>
      </c>
      <c r="N8" s="95">
        <v>0</v>
      </c>
      <c r="O8" s="95">
        <v>0</v>
      </c>
      <c r="P8" s="95">
        <v>0</v>
      </c>
      <c r="Q8" s="95">
        <v>0</v>
      </c>
    </row>
    <row r="9" spans="1:17" x14ac:dyDescent="0.25">
      <c r="A9" s="76" t="s">
        <v>80</v>
      </c>
      <c r="B9" s="95">
        <v>0</v>
      </c>
      <c r="C9" s="95">
        <v>0</v>
      </c>
      <c r="D9" s="95">
        <v>0</v>
      </c>
      <c r="E9" s="95">
        <v>0</v>
      </c>
      <c r="F9" s="95">
        <v>0</v>
      </c>
      <c r="G9" s="95">
        <v>0</v>
      </c>
      <c r="H9" s="95">
        <v>0</v>
      </c>
      <c r="I9" s="95">
        <v>0</v>
      </c>
      <c r="J9" s="95">
        <v>0</v>
      </c>
      <c r="K9" s="95">
        <v>0</v>
      </c>
      <c r="L9" s="95">
        <v>0</v>
      </c>
      <c r="M9" s="95">
        <v>0</v>
      </c>
      <c r="N9" s="95">
        <v>0</v>
      </c>
      <c r="O9" s="95">
        <v>0</v>
      </c>
      <c r="P9" s="95">
        <v>0</v>
      </c>
      <c r="Q9" s="95">
        <v>0</v>
      </c>
    </row>
    <row r="10" spans="1:17" x14ac:dyDescent="0.25">
      <c r="A10" s="94" t="s">
        <v>79</v>
      </c>
      <c r="B10" s="93">
        <f t="shared" ref="B10" si="2">SUM(B11:B14)</f>
        <v>43.366040240354565</v>
      </c>
      <c r="C10" s="93">
        <f t="shared" ref="C10:Q10" si="3">SUM(C11:C14)</f>
        <v>42.677724758490044</v>
      </c>
      <c r="D10" s="93">
        <f t="shared" si="3"/>
        <v>42.245763406911138</v>
      </c>
      <c r="E10" s="93">
        <f t="shared" si="3"/>
        <v>37.318050363983822</v>
      </c>
      <c r="F10" s="93">
        <f t="shared" si="3"/>
        <v>35.442838688082219</v>
      </c>
      <c r="G10" s="93">
        <f t="shared" si="3"/>
        <v>35.601974903313057</v>
      </c>
      <c r="H10" s="93">
        <f t="shared" si="3"/>
        <v>37.118762209647137</v>
      </c>
      <c r="I10" s="93">
        <f t="shared" si="3"/>
        <v>36.340351328353492</v>
      </c>
      <c r="J10" s="93">
        <f t="shared" si="3"/>
        <v>36.138188030331264</v>
      </c>
      <c r="K10" s="93">
        <f t="shared" si="3"/>
        <v>27.416880110326055</v>
      </c>
      <c r="L10" s="93">
        <f t="shared" si="3"/>
        <v>34.933429281012607</v>
      </c>
      <c r="M10" s="93">
        <f t="shared" si="3"/>
        <v>36.434911106163696</v>
      </c>
      <c r="N10" s="93">
        <f t="shared" si="3"/>
        <v>37.299442452594178</v>
      </c>
      <c r="O10" s="93">
        <f t="shared" si="3"/>
        <v>29.536735180296517</v>
      </c>
      <c r="P10" s="93">
        <f t="shared" si="3"/>
        <v>35.711014253302423</v>
      </c>
      <c r="Q10" s="93">
        <f t="shared" si="3"/>
        <v>31.360511776153082</v>
      </c>
    </row>
    <row r="11" spans="1:17" x14ac:dyDescent="0.25">
      <c r="A11" s="92" t="s">
        <v>68</v>
      </c>
      <c r="B11" s="91">
        <v>10.104706479282486</v>
      </c>
      <c r="C11" s="91">
        <v>9.3481358287038177</v>
      </c>
      <c r="D11" s="91">
        <v>7.2107078084433489</v>
      </c>
      <c r="E11" s="91">
        <v>5.6439654810566173</v>
      </c>
      <c r="F11" s="91">
        <v>5.6839978551227617</v>
      </c>
      <c r="G11" s="91">
        <v>5.0501656758034743</v>
      </c>
      <c r="H11" s="91">
        <v>6.3984395282345385</v>
      </c>
      <c r="I11" s="91">
        <v>4.3000680321440852</v>
      </c>
      <c r="J11" s="91">
        <v>3.4382664118374366</v>
      </c>
      <c r="K11" s="91">
        <v>5.4594595290059074</v>
      </c>
      <c r="L11" s="91">
        <v>5.944941383821412</v>
      </c>
      <c r="M11" s="91">
        <v>7.2204005737969101</v>
      </c>
      <c r="N11" s="91">
        <v>9.8478265770359954</v>
      </c>
      <c r="O11" s="91">
        <v>5.9276454407995178</v>
      </c>
      <c r="P11" s="91">
        <v>10.126436363216614</v>
      </c>
      <c r="Q11" s="91">
        <v>5.3899365196433573</v>
      </c>
    </row>
    <row r="12" spans="1:17" x14ac:dyDescent="0.25">
      <c r="A12" s="92" t="s">
        <v>66</v>
      </c>
      <c r="B12" s="91">
        <v>33.261333761072081</v>
      </c>
      <c r="C12" s="91">
        <v>33.329588929786226</v>
      </c>
      <c r="D12" s="91">
        <v>35.035055598467785</v>
      </c>
      <c r="E12" s="91">
        <v>31.674084882927204</v>
      </c>
      <c r="F12" s="91">
        <v>29.758840832959461</v>
      </c>
      <c r="G12" s="91">
        <v>30.551809227509583</v>
      </c>
      <c r="H12" s="91">
        <v>30.720322681412597</v>
      </c>
      <c r="I12" s="91">
        <v>32.04028329620941</v>
      </c>
      <c r="J12" s="91">
        <v>32.699921618493825</v>
      </c>
      <c r="K12" s="91">
        <v>21.957420581320147</v>
      </c>
      <c r="L12" s="91">
        <v>28.988487897191199</v>
      </c>
      <c r="M12" s="91">
        <v>29.214510532366784</v>
      </c>
      <c r="N12" s="91">
        <v>27.451615875558179</v>
      </c>
      <c r="O12" s="91">
        <v>23.609089739497001</v>
      </c>
      <c r="P12" s="91">
        <v>25.584577890085811</v>
      </c>
      <c r="Q12" s="91">
        <v>25.970575256509726</v>
      </c>
    </row>
    <row r="13" spans="1:17" x14ac:dyDescent="0.25">
      <c r="A13" s="92" t="s">
        <v>72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0" t="s">
        <v>21</v>
      </c>
      <c r="B14" s="89">
        <v>0</v>
      </c>
      <c r="C14" s="89">
        <v>0</v>
      </c>
      <c r="D14" s="89">
        <v>0</v>
      </c>
      <c r="E14" s="89">
        <v>0</v>
      </c>
      <c r="F14" s="89">
        <v>0</v>
      </c>
      <c r="G14" s="89">
        <v>0</v>
      </c>
      <c r="H14" s="89">
        <v>0</v>
      </c>
      <c r="I14" s="89">
        <v>0</v>
      </c>
      <c r="J14" s="89">
        <v>0</v>
      </c>
      <c r="K14" s="89">
        <v>0</v>
      </c>
      <c r="L14" s="89">
        <v>0</v>
      </c>
      <c r="M14" s="89">
        <v>0</v>
      </c>
      <c r="N14" s="89">
        <v>0</v>
      </c>
      <c r="O14" s="89">
        <v>0</v>
      </c>
      <c r="P14" s="89">
        <v>0</v>
      </c>
      <c r="Q14" s="89">
        <v>0</v>
      </c>
    </row>
    <row r="15" spans="1:17" x14ac:dyDescent="0.25">
      <c r="A15" s="86" t="s">
        <v>87</v>
      </c>
      <c r="B15" s="85">
        <f t="shared" ref="B15" si="4">SUM(B16:B25)</f>
        <v>2361.8163558373399</v>
      </c>
      <c r="C15" s="85">
        <f t="shared" ref="C15:Q15" si="5">SUM(C16:C25)</f>
        <v>2348.7324316114264</v>
      </c>
      <c r="D15" s="85">
        <f t="shared" si="5"/>
        <v>2645.6282068440146</v>
      </c>
      <c r="E15" s="85">
        <f t="shared" si="5"/>
        <v>2127.6163594499867</v>
      </c>
      <c r="F15" s="85">
        <f t="shared" si="5"/>
        <v>1926.7516739187006</v>
      </c>
      <c r="G15" s="85">
        <f t="shared" si="5"/>
        <v>2079.3710477538257</v>
      </c>
      <c r="H15" s="85">
        <f t="shared" si="5"/>
        <v>1906.8505240777611</v>
      </c>
      <c r="I15" s="85">
        <f t="shared" si="5"/>
        <v>1832.196405957229</v>
      </c>
      <c r="J15" s="85">
        <f t="shared" si="5"/>
        <v>1878.497971509843</v>
      </c>
      <c r="K15" s="85">
        <f t="shared" si="5"/>
        <v>1440.0975984645427</v>
      </c>
      <c r="L15" s="85">
        <f t="shared" si="5"/>
        <v>1008.1548906268195</v>
      </c>
      <c r="M15" s="85">
        <f t="shared" si="5"/>
        <v>993.17721151451485</v>
      </c>
      <c r="N15" s="85">
        <f t="shared" si="5"/>
        <v>1061.9297996090631</v>
      </c>
      <c r="O15" s="85">
        <f t="shared" si="5"/>
        <v>732.76772497036973</v>
      </c>
      <c r="P15" s="85">
        <f t="shared" si="5"/>
        <v>639.2076207381624</v>
      </c>
      <c r="Q15" s="85">
        <f t="shared" si="5"/>
        <v>854.93035999666267</v>
      </c>
    </row>
    <row r="16" spans="1:17" x14ac:dyDescent="0.25">
      <c r="A16" s="88" t="s">
        <v>33</v>
      </c>
      <c r="B16" s="87">
        <v>1013.2557507665781</v>
      </c>
      <c r="C16" s="87">
        <v>722.03779425456912</v>
      </c>
      <c r="D16" s="87">
        <v>599.87880218559508</v>
      </c>
      <c r="E16" s="87">
        <v>535.73123592804586</v>
      </c>
      <c r="F16" s="87">
        <v>501.45789716659505</v>
      </c>
      <c r="G16" s="87">
        <v>537.66419321634021</v>
      </c>
      <c r="H16" s="87">
        <v>483.44179568383532</v>
      </c>
      <c r="I16" s="87">
        <v>408.99564689306328</v>
      </c>
      <c r="J16" s="87">
        <v>429.78848806842319</v>
      </c>
      <c r="K16" s="87">
        <v>459.83179292865793</v>
      </c>
      <c r="L16" s="87">
        <v>112.08122911467149</v>
      </c>
      <c r="M16" s="87">
        <v>77.362881092969062</v>
      </c>
      <c r="N16" s="87">
        <v>111.86253263647184</v>
      </c>
      <c r="O16" s="87">
        <v>112.12864650544773</v>
      </c>
      <c r="P16" s="87">
        <v>123.8680051910041</v>
      </c>
      <c r="Q16" s="87">
        <v>130.14962798455502</v>
      </c>
    </row>
    <row r="17" spans="1:17" x14ac:dyDescent="0.25">
      <c r="A17" s="88" t="s">
        <v>31</v>
      </c>
      <c r="B17" s="87">
        <v>242.3807999999986</v>
      </c>
      <c r="C17" s="87">
        <v>108.28069632</v>
      </c>
      <c r="D17" s="87">
        <v>48.479028208128007</v>
      </c>
      <c r="E17" s="87">
        <v>105.57006151680002</v>
      </c>
      <c r="F17" s="87">
        <v>188.03112062688004</v>
      </c>
      <c r="G17" s="87">
        <v>111.11590277305844</v>
      </c>
      <c r="H17" s="87">
        <v>15.017364964800004</v>
      </c>
      <c r="I17" s="87">
        <v>20.375210915136002</v>
      </c>
      <c r="J17" s="87">
        <v>26.305031690784002</v>
      </c>
      <c r="K17" s="87">
        <v>7.959764630016001</v>
      </c>
      <c r="L17" s="87">
        <v>8.0636094347847056</v>
      </c>
      <c r="M17" s="87">
        <v>9.6191999999999958</v>
      </c>
      <c r="N17" s="87">
        <v>4.8381298944900442</v>
      </c>
      <c r="O17" s="87">
        <v>11.232445343166408</v>
      </c>
      <c r="P17" s="87">
        <v>5.1263999999999914</v>
      </c>
      <c r="Q17" s="87">
        <v>128.56320000000002</v>
      </c>
    </row>
    <row r="18" spans="1:17" x14ac:dyDescent="0.25">
      <c r="A18" s="88" t="s">
        <v>30</v>
      </c>
      <c r="B18" s="87">
        <v>0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0</v>
      </c>
      <c r="I18" s="87">
        <v>0</v>
      </c>
      <c r="J18" s="87">
        <v>0</v>
      </c>
      <c r="K18" s="87">
        <v>34.973319600051738</v>
      </c>
      <c r="L18" s="87">
        <v>0</v>
      </c>
      <c r="M18" s="87">
        <v>0</v>
      </c>
      <c r="N18" s="87">
        <v>0</v>
      </c>
      <c r="O18" s="87">
        <v>0</v>
      </c>
      <c r="P18" s="87">
        <v>0</v>
      </c>
      <c r="Q18" s="87">
        <v>0</v>
      </c>
    </row>
    <row r="19" spans="1:17" x14ac:dyDescent="0.25">
      <c r="A19" s="88" t="s">
        <v>68</v>
      </c>
      <c r="B19" s="87">
        <v>18.022298511797548</v>
      </c>
      <c r="C19" s="87">
        <v>14.132425056528021</v>
      </c>
      <c r="D19" s="87">
        <v>20.896274180208639</v>
      </c>
      <c r="E19" s="87">
        <v>5.8036702429850688</v>
      </c>
      <c r="F19" s="87">
        <v>14.992668588055842</v>
      </c>
      <c r="G19" s="87">
        <v>4.6143438094544411</v>
      </c>
      <c r="H19" s="87">
        <v>4.5780293532240846</v>
      </c>
      <c r="I19" s="87">
        <v>4.9843353305172382</v>
      </c>
      <c r="J19" s="87">
        <v>3.711673483406285</v>
      </c>
      <c r="K19" s="87">
        <v>1.5662592282982217</v>
      </c>
      <c r="L19" s="87">
        <v>1.1851220361356554</v>
      </c>
      <c r="M19" s="87">
        <v>2.9273518015714455</v>
      </c>
      <c r="N19" s="87">
        <v>6.3894305026325009</v>
      </c>
      <c r="O19" s="87">
        <v>0.69209842302958324</v>
      </c>
      <c r="P19" s="87">
        <v>3.0416737218598331</v>
      </c>
      <c r="Q19" s="87">
        <v>0.3112274683549916</v>
      </c>
    </row>
    <row r="20" spans="1:17" x14ac:dyDescent="0.25">
      <c r="A20" s="88" t="s">
        <v>29</v>
      </c>
      <c r="B20" s="87">
        <v>247.67510018518922</v>
      </c>
      <c r="C20" s="87">
        <v>722.83780626294492</v>
      </c>
      <c r="D20" s="87">
        <v>839.06292939418734</v>
      </c>
      <c r="E20" s="87">
        <v>639.04526739733865</v>
      </c>
      <c r="F20" s="87">
        <v>402.64845767892001</v>
      </c>
      <c r="G20" s="87">
        <v>518.21286432334296</v>
      </c>
      <c r="H20" s="87">
        <v>458.60673782101958</v>
      </c>
      <c r="I20" s="87">
        <v>501.5173931276899</v>
      </c>
      <c r="J20" s="87">
        <v>469.28268446897937</v>
      </c>
      <c r="K20" s="87">
        <v>75.99190233025945</v>
      </c>
      <c r="L20" s="87">
        <v>173.61220757166384</v>
      </c>
      <c r="M20" s="87">
        <v>133.1279773901822</v>
      </c>
      <c r="N20" s="87">
        <v>303.40477450921031</v>
      </c>
      <c r="O20" s="87">
        <v>0</v>
      </c>
      <c r="P20" s="87">
        <v>0.21868980392627149</v>
      </c>
      <c r="Q20" s="87">
        <v>3.3313575082239106</v>
      </c>
    </row>
    <row r="21" spans="1:17" x14ac:dyDescent="0.25">
      <c r="A21" s="88" t="s">
        <v>28</v>
      </c>
      <c r="B21" s="87">
        <v>3.0916632426198483</v>
      </c>
      <c r="C21" s="87">
        <v>79.387975836036048</v>
      </c>
      <c r="D21" s="87">
        <v>118.92762141231596</v>
      </c>
      <c r="E21" s="87">
        <v>80.215250127911915</v>
      </c>
      <c r="F21" s="87">
        <v>35.261879977512002</v>
      </c>
      <c r="G21" s="87">
        <v>36.122142364973492</v>
      </c>
      <c r="H21" s="87">
        <v>20.537334152532015</v>
      </c>
      <c r="I21" s="87">
        <v>14.059630989756002</v>
      </c>
      <c r="J21" s="87">
        <v>6.3220105571039991</v>
      </c>
      <c r="K21" s="87">
        <v>33.732207141767987</v>
      </c>
      <c r="L21" s="87">
        <v>18.442105598645192</v>
      </c>
      <c r="M21" s="87">
        <v>28.567334323171302</v>
      </c>
      <c r="N21" s="87">
        <v>18.838666712799697</v>
      </c>
      <c r="O21" s="87">
        <v>24.703526460373954</v>
      </c>
      <c r="P21" s="87">
        <v>27.700682586220076</v>
      </c>
      <c r="Q21" s="87">
        <v>6.2127457987451731</v>
      </c>
    </row>
    <row r="22" spans="1:17" x14ac:dyDescent="0.25">
      <c r="A22" s="88" t="s">
        <v>66</v>
      </c>
      <c r="B22" s="87">
        <v>634.19054402264896</v>
      </c>
      <c r="C22" s="87">
        <v>561.15730968742037</v>
      </c>
      <c r="D22" s="87">
        <v>853.51033799817935</v>
      </c>
      <c r="E22" s="87">
        <v>604.9409812592329</v>
      </c>
      <c r="F22" s="87">
        <v>581.49284771176974</v>
      </c>
      <c r="G22" s="87">
        <v>676.6275845760249</v>
      </c>
      <c r="H22" s="87">
        <v>751.67680418945429</v>
      </c>
      <c r="I22" s="87">
        <v>720.73503762601069</v>
      </c>
      <c r="J22" s="87">
        <v>805.54308362477821</v>
      </c>
      <c r="K22" s="87">
        <v>705.57788289398718</v>
      </c>
      <c r="L22" s="87">
        <v>618.72181479932351</v>
      </c>
      <c r="M22" s="87">
        <v>650.10089809556189</v>
      </c>
      <c r="N22" s="87">
        <v>498.7650943436318</v>
      </c>
      <c r="O22" s="87">
        <v>546.82602753937772</v>
      </c>
      <c r="P22" s="87">
        <v>394.73958746445356</v>
      </c>
      <c r="Q22" s="87">
        <v>477.97319978636489</v>
      </c>
    </row>
    <row r="23" spans="1:17" x14ac:dyDescent="0.25">
      <c r="A23" s="88" t="s">
        <v>25</v>
      </c>
      <c r="B23" s="87">
        <v>68.065199999999948</v>
      </c>
      <c r="C23" s="87">
        <v>69.460359982127997</v>
      </c>
      <c r="D23" s="87">
        <v>80.646173419679997</v>
      </c>
      <c r="E23" s="87">
        <v>77.879346903791983</v>
      </c>
      <c r="F23" s="87">
        <v>86.715219530447996</v>
      </c>
      <c r="G23" s="87">
        <v>93.341260016458023</v>
      </c>
      <c r="H23" s="87">
        <v>79.587935101295997</v>
      </c>
      <c r="I23" s="87">
        <v>60.381840021695993</v>
      </c>
      <c r="J23" s="87">
        <v>26.783205616367994</v>
      </c>
      <c r="K23" s="87">
        <v>3.7223770328639998</v>
      </c>
      <c r="L23" s="87">
        <v>4.2628128036542989</v>
      </c>
      <c r="M23" s="87">
        <v>0.66612545915762988</v>
      </c>
      <c r="N23" s="87">
        <v>0</v>
      </c>
      <c r="O23" s="87">
        <v>0</v>
      </c>
      <c r="P23" s="87">
        <v>0</v>
      </c>
      <c r="Q23" s="87">
        <v>0</v>
      </c>
    </row>
    <row r="24" spans="1:17" x14ac:dyDescent="0.25">
      <c r="A24" s="88" t="s">
        <v>86</v>
      </c>
      <c r="B24" s="87">
        <v>135.13499910850751</v>
      </c>
      <c r="C24" s="87">
        <v>71.438064211799983</v>
      </c>
      <c r="D24" s="87">
        <v>84.227040045720017</v>
      </c>
      <c r="E24" s="87">
        <v>78.430546073880009</v>
      </c>
      <c r="F24" s="87">
        <v>116.15158263852</v>
      </c>
      <c r="G24" s="87">
        <v>101.67275667417272</v>
      </c>
      <c r="H24" s="87">
        <v>93.404522811600017</v>
      </c>
      <c r="I24" s="87">
        <v>101.14731105336003</v>
      </c>
      <c r="J24" s="87">
        <v>110.76179400000001</v>
      </c>
      <c r="K24" s="87">
        <v>116.74209267864002</v>
      </c>
      <c r="L24" s="87">
        <v>71.785989267940707</v>
      </c>
      <c r="M24" s="87">
        <v>90.805443351901332</v>
      </c>
      <c r="N24" s="87">
        <v>117.831171009827</v>
      </c>
      <c r="O24" s="87">
        <v>37.184980698974272</v>
      </c>
      <c r="P24" s="87">
        <v>84.512581970698534</v>
      </c>
      <c r="Q24" s="87">
        <v>108.38900145041859</v>
      </c>
    </row>
    <row r="25" spans="1:17" x14ac:dyDescent="0.25">
      <c r="A25" s="88" t="s">
        <v>22</v>
      </c>
      <c r="B25" s="87">
        <v>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0</v>
      </c>
      <c r="I25" s="87">
        <v>0</v>
      </c>
      <c r="J25" s="87">
        <v>0</v>
      </c>
      <c r="K25" s="87">
        <v>0</v>
      </c>
      <c r="L25" s="87">
        <v>0</v>
      </c>
      <c r="M25" s="87">
        <v>0</v>
      </c>
      <c r="N25" s="87">
        <v>0</v>
      </c>
      <c r="O25" s="87">
        <v>0</v>
      </c>
      <c r="P25" s="87">
        <v>0</v>
      </c>
      <c r="Q25" s="87">
        <v>0</v>
      </c>
    </row>
    <row r="26" spans="1:17" x14ac:dyDescent="0.25">
      <c r="A26" s="86" t="s">
        <v>342</v>
      </c>
      <c r="B26" s="85">
        <f t="shared" ref="B26" si="6">SUM(B27:B36)</f>
        <v>12145.201240591152</v>
      </c>
      <c r="C26" s="85">
        <f t="shared" ref="C26:Q26" si="7">SUM(C27:C36)</f>
        <v>11070.829434811918</v>
      </c>
      <c r="D26" s="85">
        <f t="shared" si="7"/>
        <v>11652.063944536389</v>
      </c>
      <c r="E26" s="85">
        <f t="shared" si="7"/>
        <v>12434.580140642709</v>
      </c>
      <c r="F26" s="85">
        <f t="shared" si="7"/>
        <v>11994.375612476331</v>
      </c>
      <c r="G26" s="85">
        <f t="shared" si="7"/>
        <v>11920.836023470398</v>
      </c>
      <c r="H26" s="85">
        <f t="shared" si="7"/>
        <v>12894.549533558209</v>
      </c>
      <c r="I26" s="85">
        <f t="shared" si="7"/>
        <v>11583.191366354002</v>
      </c>
      <c r="J26" s="85">
        <f t="shared" si="7"/>
        <v>10924.068551859868</v>
      </c>
      <c r="K26" s="85">
        <f t="shared" si="7"/>
        <v>9808.0963930249509</v>
      </c>
      <c r="L26" s="85">
        <f t="shared" si="7"/>
        <v>11706.988474402713</v>
      </c>
      <c r="M26" s="85">
        <f t="shared" si="7"/>
        <v>10892.047638145938</v>
      </c>
      <c r="N26" s="85">
        <f t="shared" si="7"/>
        <v>11233.413076325531</v>
      </c>
      <c r="O26" s="85">
        <f t="shared" si="7"/>
        <v>11827.068245669256</v>
      </c>
      <c r="P26" s="85">
        <f t="shared" si="7"/>
        <v>12497.517546328301</v>
      </c>
      <c r="Q26" s="85">
        <f t="shared" si="7"/>
        <v>11765.980439879013</v>
      </c>
    </row>
    <row r="27" spans="1:17" x14ac:dyDescent="0.25">
      <c r="A27" s="84" t="s">
        <v>33</v>
      </c>
      <c r="B27" s="83">
        <v>2496.879378017426</v>
      </c>
      <c r="C27" s="83">
        <v>2869.0975392433825</v>
      </c>
      <c r="D27" s="83">
        <v>2500.4716058220151</v>
      </c>
      <c r="E27" s="83">
        <v>2659.8450652648717</v>
      </c>
      <c r="F27" s="83">
        <v>2618.2720294568117</v>
      </c>
      <c r="G27" s="83">
        <v>2642.2146712433614</v>
      </c>
      <c r="H27" s="83">
        <v>2870.7112389376284</v>
      </c>
      <c r="I27" s="83">
        <v>2709.541273134781</v>
      </c>
      <c r="J27" s="83">
        <v>2564.1432542685689</v>
      </c>
      <c r="K27" s="83">
        <v>2335.1250975852818</v>
      </c>
      <c r="L27" s="83">
        <v>2256.1742460715809</v>
      </c>
      <c r="M27" s="83">
        <v>2433.3149986126809</v>
      </c>
      <c r="N27" s="83">
        <v>2864.5018650257202</v>
      </c>
      <c r="O27" s="83">
        <v>2688.7852674804672</v>
      </c>
      <c r="P27" s="83">
        <v>2921.8223163491716</v>
      </c>
      <c r="Q27" s="83">
        <v>2754.1221254938955</v>
      </c>
    </row>
    <row r="28" spans="1:17" x14ac:dyDescent="0.25">
      <c r="A28" s="84" t="s">
        <v>47</v>
      </c>
      <c r="B28" s="83">
        <v>2774.8324883856972</v>
      </c>
      <c r="C28" s="83">
        <v>2252.8524969352802</v>
      </c>
      <c r="D28" s="83">
        <v>2856.8181795652799</v>
      </c>
      <c r="E28" s="83">
        <v>3389.6929787438398</v>
      </c>
      <c r="F28" s="83">
        <v>3295.32336043236</v>
      </c>
      <c r="G28" s="83">
        <v>3120.557459165434</v>
      </c>
      <c r="H28" s="83">
        <v>3201.8569299212404</v>
      </c>
      <c r="I28" s="83">
        <v>2155.53494102076</v>
      </c>
      <c r="J28" s="83">
        <v>2452.8560233701596</v>
      </c>
      <c r="K28" s="83">
        <v>2344.9664080832404</v>
      </c>
      <c r="L28" s="83">
        <v>3185.6844587290334</v>
      </c>
      <c r="M28" s="83">
        <v>2396.7725027420643</v>
      </c>
      <c r="N28" s="83">
        <v>2310.3770106267798</v>
      </c>
      <c r="O28" s="83">
        <v>2497.3557870421273</v>
      </c>
      <c r="P28" s="83">
        <v>2428.0470428113226</v>
      </c>
      <c r="Q28" s="83">
        <v>2114.597978606158</v>
      </c>
    </row>
    <row r="29" spans="1:17" x14ac:dyDescent="0.25">
      <c r="A29" s="84" t="s">
        <v>30</v>
      </c>
      <c r="B29" s="83">
        <v>26.119096343804365</v>
      </c>
      <c r="C29" s="83">
        <v>14.540117159376008</v>
      </c>
      <c r="D29" s="83">
        <v>104.50062610423203</v>
      </c>
      <c r="E29" s="83">
        <v>20.330278973028008</v>
      </c>
      <c r="F29" s="83">
        <v>8.7151090698719997</v>
      </c>
      <c r="G29" s="83">
        <v>55.149416424958488</v>
      </c>
      <c r="H29" s="83">
        <v>17.427470594112005</v>
      </c>
      <c r="I29" s="83">
        <v>17.443823774364006</v>
      </c>
      <c r="J29" s="83">
        <v>92.817877146012009</v>
      </c>
      <c r="K29" s="83">
        <v>49.213142943032132</v>
      </c>
      <c r="L29" s="83">
        <v>11.610320770796873</v>
      </c>
      <c r="M29" s="83">
        <v>5.8051660509649601</v>
      </c>
      <c r="N29" s="83">
        <v>11.610158304161217</v>
      </c>
      <c r="O29" s="83">
        <v>11.614255060513583</v>
      </c>
      <c r="P29" s="83">
        <v>8.7049501871202057</v>
      </c>
      <c r="Q29" s="83">
        <v>8.7076920061969094</v>
      </c>
    </row>
    <row r="30" spans="1:17" x14ac:dyDescent="0.25">
      <c r="A30" s="84" t="s">
        <v>68</v>
      </c>
      <c r="B30" s="83">
        <v>70.422383546853339</v>
      </c>
      <c r="C30" s="83">
        <v>52.865839565764048</v>
      </c>
      <c r="D30" s="83">
        <v>54.401349610339601</v>
      </c>
      <c r="E30" s="83">
        <v>61.761412691266216</v>
      </c>
      <c r="F30" s="83">
        <v>96.870165913697463</v>
      </c>
      <c r="G30" s="83">
        <v>50.727180180650024</v>
      </c>
      <c r="H30" s="83">
        <v>46.10791294178928</v>
      </c>
      <c r="I30" s="83">
        <v>57.453837088922896</v>
      </c>
      <c r="J30" s="83">
        <v>49.916137657083837</v>
      </c>
      <c r="K30" s="83">
        <v>43.851126361587532</v>
      </c>
      <c r="L30" s="83">
        <v>43.702947217252657</v>
      </c>
      <c r="M30" s="83">
        <v>47.058812752087981</v>
      </c>
      <c r="N30" s="83">
        <v>46.377560915961062</v>
      </c>
      <c r="O30" s="83">
        <v>30.741236864546288</v>
      </c>
      <c r="P30" s="83">
        <v>39.648242949889465</v>
      </c>
      <c r="Q30" s="83">
        <v>31.719336345238489</v>
      </c>
    </row>
    <row r="31" spans="1:17" x14ac:dyDescent="0.25">
      <c r="A31" s="84" t="s">
        <v>29</v>
      </c>
      <c r="B31" s="83">
        <v>0</v>
      </c>
      <c r="C31" s="83">
        <v>38.670955445719329</v>
      </c>
      <c r="D31" s="83">
        <v>6.0524251928288049</v>
      </c>
      <c r="E31" s="83">
        <v>72.918088143197252</v>
      </c>
      <c r="F31" s="83">
        <v>18.494170351560033</v>
      </c>
      <c r="G31" s="83">
        <v>76.218147145835218</v>
      </c>
      <c r="H31" s="83">
        <v>138.95492472072453</v>
      </c>
      <c r="I31" s="83">
        <v>142.4233989549582</v>
      </c>
      <c r="J31" s="83">
        <v>140.88627257737272</v>
      </c>
      <c r="K31" s="83">
        <v>78.924955285708592</v>
      </c>
      <c r="L31" s="83">
        <v>12.14632376755806</v>
      </c>
      <c r="M31" s="83">
        <v>0</v>
      </c>
      <c r="N31" s="83">
        <v>0</v>
      </c>
      <c r="O31" s="83">
        <v>0</v>
      </c>
      <c r="P31" s="83">
        <v>2.8773376180857162</v>
      </c>
      <c r="Q31" s="83">
        <v>2.860532425473242</v>
      </c>
    </row>
    <row r="32" spans="1:17" x14ac:dyDescent="0.25">
      <c r="A32" s="84" t="s">
        <v>28</v>
      </c>
      <c r="B32" s="83">
        <v>0</v>
      </c>
      <c r="C32" s="83">
        <v>146.93488142580003</v>
      </c>
      <c r="D32" s="83">
        <v>134.3089349784</v>
      </c>
      <c r="E32" s="83">
        <v>96.715130241600008</v>
      </c>
      <c r="F32" s="83">
        <v>168.60082722210001</v>
      </c>
      <c r="G32" s="83">
        <v>137.28137754911063</v>
      </c>
      <c r="H32" s="83">
        <v>121.66127159940001</v>
      </c>
      <c r="I32" s="83">
        <v>44.019158999399991</v>
      </c>
      <c r="J32" s="83">
        <v>54.209135190599987</v>
      </c>
      <c r="K32" s="83">
        <v>87.366317758199997</v>
      </c>
      <c r="L32" s="83">
        <v>77.414387939415917</v>
      </c>
      <c r="M32" s="83">
        <v>126.16361205445466</v>
      </c>
      <c r="N32" s="83">
        <v>159.79983774138151</v>
      </c>
      <c r="O32" s="83">
        <v>149.66190859214564</v>
      </c>
      <c r="P32" s="83">
        <v>163.60176571714095</v>
      </c>
      <c r="Q32" s="83">
        <v>166.72290422043483</v>
      </c>
    </row>
    <row r="33" spans="1:17" x14ac:dyDescent="0.25">
      <c r="A33" s="84" t="s">
        <v>66</v>
      </c>
      <c r="B33" s="83">
        <v>1956.3911024368331</v>
      </c>
      <c r="C33" s="83">
        <v>1896.5514077177006</v>
      </c>
      <c r="D33" s="83">
        <v>2045.3598634105181</v>
      </c>
      <c r="E33" s="83">
        <v>1723.8711653181633</v>
      </c>
      <c r="F33" s="83">
        <v>1396.4784001068983</v>
      </c>
      <c r="G33" s="83">
        <v>1569.1024722355194</v>
      </c>
      <c r="H33" s="83">
        <v>1458.160511155533</v>
      </c>
      <c r="I33" s="83">
        <v>1542.8398288122798</v>
      </c>
      <c r="J33" s="83">
        <v>1384.4648257728402</v>
      </c>
      <c r="K33" s="83">
        <v>1049.6893013167237</v>
      </c>
      <c r="L33" s="83">
        <v>1463.3649917837829</v>
      </c>
      <c r="M33" s="83">
        <v>1513.7351251207474</v>
      </c>
      <c r="N33" s="83">
        <v>1500.0431620833231</v>
      </c>
      <c r="O33" s="83">
        <v>1400.7956899223459</v>
      </c>
      <c r="P33" s="83">
        <v>1505.9506726662678</v>
      </c>
      <c r="Q33" s="83">
        <v>1352.058272232021</v>
      </c>
    </row>
    <row r="34" spans="1:17" x14ac:dyDescent="0.25">
      <c r="A34" s="84" t="s">
        <v>25</v>
      </c>
      <c r="B34" s="83">
        <v>3586.7528000000088</v>
      </c>
      <c r="C34" s="83">
        <v>3697.8459407969758</v>
      </c>
      <c r="D34" s="83">
        <v>3909.845820698496</v>
      </c>
      <c r="E34" s="83">
        <v>4405.2549745955039</v>
      </c>
      <c r="F34" s="83">
        <v>4388.6293649615518</v>
      </c>
      <c r="G34" s="83">
        <v>4249.5653007777746</v>
      </c>
      <c r="H34" s="83">
        <v>5028.2982284307836</v>
      </c>
      <c r="I34" s="83">
        <v>4907.315440917936</v>
      </c>
      <c r="J34" s="83">
        <v>4178.1891894772316</v>
      </c>
      <c r="K34" s="83">
        <v>3812.3765422695365</v>
      </c>
      <c r="L34" s="83">
        <v>4650.5987871963462</v>
      </c>
      <c r="M34" s="83">
        <v>4362.6198745408328</v>
      </c>
      <c r="N34" s="83">
        <v>4334.9831292546151</v>
      </c>
      <c r="O34" s="83">
        <v>4439.5110925036079</v>
      </c>
      <c r="P34" s="83">
        <v>4803.9568000000036</v>
      </c>
      <c r="Q34" s="83">
        <v>4477.6156000000101</v>
      </c>
    </row>
    <row r="35" spans="1:17" x14ac:dyDescent="0.25">
      <c r="A35" s="84" t="s">
        <v>23</v>
      </c>
      <c r="B35" s="83">
        <v>1233.8039918605273</v>
      </c>
      <c r="C35" s="83">
        <v>101.47025652192002</v>
      </c>
      <c r="D35" s="83">
        <v>40.305139154279999</v>
      </c>
      <c r="E35" s="83">
        <v>4.1910466712400005</v>
      </c>
      <c r="F35" s="83">
        <v>2.99218496148</v>
      </c>
      <c r="G35" s="83">
        <v>20.019998747753824</v>
      </c>
      <c r="H35" s="83">
        <v>11.371045257000002</v>
      </c>
      <c r="I35" s="83">
        <v>6.6196636506000006</v>
      </c>
      <c r="J35" s="83">
        <v>6.5858364000000007</v>
      </c>
      <c r="K35" s="83">
        <v>6.5835014216400003</v>
      </c>
      <c r="L35" s="83">
        <v>6.2920109269464808</v>
      </c>
      <c r="M35" s="83">
        <v>6.5775462721064502</v>
      </c>
      <c r="N35" s="83">
        <v>5.7203523735885726</v>
      </c>
      <c r="O35" s="83">
        <v>608.60300820350176</v>
      </c>
      <c r="P35" s="83">
        <v>622.90841802930015</v>
      </c>
      <c r="Q35" s="83">
        <v>857.57599854958426</v>
      </c>
    </row>
    <row r="36" spans="1:17" x14ac:dyDescent="0.25">
      <c r="A36" s="82" t="s">
        <v>21</v>
      </c>
      <c r="B36" s="81">
        <v>0</v>
      </c>
      <c r="C36" s="81">
        <v>0</v>
      </c>
      <c r="D36" s="81">
        <v>0</v>
      </c>
      <c r="E36" s="81">
        <v>0</v>
      </c>
      <c r="F36" s="81">
        <v>0</v>
      </c>
      <c r="G36" s="81">
        <v>0</v>
      </c>
      <c r="H36" s="81">
        <v>0</v>
      </c>
      <c r="I36" s="81">
        <v>0</v>
      </c>
      <c r="J36" s="81">
        <v>0</v>
      </c>
      <c r="K36" s="81">
        <v>0</v>
      </c>
      <c r="L36" s="81">
        <v>0</v>
      </c>
      <c r="M36" s="81">
        <v>0</v>
      </c>
      <c r="N36" s="81">
        <v>0</v>
      </c>
      <c r="O36" s="81">
        <v>0</v>
      </c>
      <c r="P36" s="81">
        <v>0</v>
      </c>
      <c r="Q36" s="81">
        <v>0</v>
      </c>
    </row>
    <row r="37" spans="1:17" x14ac:dyDescent="0.25">
      <c r="A37" s="106" t="s">
        <v>98</v>
      </c>
      <c r="B37" s="105">
        <f t="shared" ref="B37" si="8">SUM(B38:B42)</f>
        <v>4342.1969171495793</v>
      </c>
      <c r="C37" s="105">
        <f t="shared" ref="C37:Q37" si="9">SUM(C38:C42)</f>
        <v>4330.604200865514</v>
      </c>
      <c r="D37" s="105">
        <f t="shared" si="9"/>
        <v>4618.3636151850014</v>
      </c>
      <c r="E37" s="105">
        <f t="shared" si="9"/>
        <v>4199.6004914349842</v>
      </c>
      <c r="F37" s="105">
        <f t="shared" si="9"/>
        <v>4962.1324313132754</v>
      </c>
      <c r="G37" s="105">
        <f t="shared" si="9"/>
        <v>4982.6989992502631</v>
      </c>
      <c r="H37" s="105">
        <f t="shared" si="9"/>
        <v>5045.5783135431057</v>
      </c>
      <c r="I37" s="105">
        <f t="shared" si="9"/>
        <v>5226.7774055106411</v>
      </c>
      <c r="J37" s="105">
        <f t="shared" si="9"/>
        <v>5285.0702876430123</v>
      </c>
      <c r="K37" s="105">
        <f t="shared" si="9"/>
        <v>4479.6903756119145</v>
      </c>
      <c r="L37" s="105">
        <f t="shared" si="9"/>
        <v>4250.6143304461002</v>
      </c>
      <c r="M37" s="105">
        <f t="shared" si="9"/>
        <v>4878.3025805369134</v>
      </c>
      <c r="N37" s="105">
        <f t="shared" si="9"/>
        <v>4454.8693022338775</v>
      </c>
      <c r="O37" s="105">
        <f t="shared" si="9"/>
        <v>4459.896803591445</v>
      </c>
      <c r="P37" s="105">
        <f t="shared" si="9"/>
        <v>4390.744825222584</v>
      </c>
      <c r="Q37" s="105">
        <f t="shared" si="9"/>
        <v>4562.0644472008335</v>
      </c>
    </row>
    <row r="38" spans="1:17" x14ac:dyDescent="0.25">
      <c r="A38" s="104" t="s">
        <v>97</v>
      </c>
      <c r="B38" s="103">
        <f>ISI!B$52</f>
        <v>445.96491714957972</v>
      </c>
      <c r="C38" s="103">
        <f>ISI!C$52</f>
        <v>457.79004086551294</v>
      </c>
      <c r="D38" s="103">
        <f>ISI!D$52</f>
        <v>579.46412518500131</v>
      </c>
      <c r="E38" s="103">
        <f>ISI!E$52</f>
        <v>543.20969143498462</v>
      </c>
      <c r="F38" s="103">
        <f>ISI!F$52</f>
        <v>600.68915131327515</v>
      </c>
      <c r="G38" s="103">
        <f>ISI!G$52</f>
        <v>513.05402925026306</v>
      </c>
      <c r="H38" s="103">
        <f>ISI!H$52</f>
        <v>593.34338354310557</v>
      </c>
      <c r="I38" s="103">
        <f>ISI!I$52</f>
        <v>587.2273455106415</v>
      </c>
      <c r="J38" s="103">
        <f>ISI!J$52</f>
        <v>568.50918764301309</v>
      </c>
      <c r="K38" s="103">
        <f>ISI!K$52</f>
        <v>481.2333756119146</v>
      </c>
      <c r="L38" s="103">
        <f>ISI!L$52</f>
        <v>539.24193044609979</v>
      </c>
      <c r="M38" s="103">
        <f>ISI!M$52</f>
        <v>494.7517505369139</v>
      </c>
      <c r="N38" s="103">
        <f>ISI!N$52</f>
        <v>512.94859223387732</v>
      </c>
      <c r="O38" s="103">
        <f>ISI!O$52</f>
        <v>474.22627359144485</v>
      </c>
      <c r="P38" s="103">
        <f>ISI!P$52</f>
        <v>506.74189522258433</v>
      </c>
      <c r="Q38" s="103">
        <f>ISI!Q$52</f>
        <v>512.73687720083365</v>
      </c>
    </row>
    <row r="39" spans="1:17" x14ac:dyDescent="0.25">
      <c r="A39" s="102" t="s">
        <v>96</v>
      </c>
      <c r="B39" s="101">
        <f>NFM!B$71</f>
        <v>176.55734000000001</v>
      </c>
      <c r="C39" s="101">
        <f>NFM!C$71</f>
        <v>176.95929000000001</v>
      </c>
      <c r="D39" s="101">
        <f>NFM!D$71</f>
        <v>176.55734000000001</v>
      </c>
      <c r="E39" s="101">
        <f>NFM!E$71</f>
        <v>179.45885000000001</v>
      </c>
      <c r="F39" s="101">
        <f>NFM!F$71</f>
        <v>252.25416999999999</v>
      </c>
      <c r="G39" s="101">
        <f>NFM!G$71</f>
        <v>254.22019</v>
      </c>
      <c r="H39" s="101">
        <f>NFM!H$71</f>
        <v>240.34911</v>
      </c>
      <c r="I39" s="101">
        <f>NFM!I$71</f>
        <v>237.43456</v>
      </c>
      <c r="J39" s="101">
        <f>NFM!J$71</f>
        <v>243.64366999999999</v>
      </c>
      <c r="K39" s="101">
        <f>NFM!K$71</f>
        <v>225.12045000000001</v>
      </c>
      <c r="L39" s="101">
        <f>NFM!L$71</f>
        <v>263.47095000000002</v>
      </c>
      <c r="M39" s="101">
        <f>NFM!M$71</f>
        <v>261.28672999999998</v>
      </c>
      <c r="N39" s="101">
        <f>NFM!N$71</f>
        <v>259.57641000000001</v>
      </c>
      <c r="O39" s="101">
        <f>NFM!O$71</f>
        <v>265.30272000000002</v>
      </c>
      <c r="P39" s="101">
        <f>NFM!P$71</f>
        <v>266.065</v>
      </c>
      <c r="Q39" s="101">
        <f>NFM!Q$71</f>
        <v>276.39814000000001</v>
      </c>
    </row>
    <row r="40" spans="1:17" x14ac:dyDescent="0.25">
      <c r="A40" s="102" t="s">
        <v>95</v>
      </c>
      <c r="B40" s="101">
        <f>CHI!B$77</f>
        <v>1374.7503999999999</v>
      </c>
      <c r="C40" s="101">
        <f>CHI!C$77</f>
        <v>1264.2370000000001</v>
      </c>
      <c r="D40" s="101">
        <f>CHI!D$77</f>
        <v>1386.65697</v>
      </c>
      <c r="E40" s="101">
        <f>CHI!E$77</f>
        <v>1335.9697799999999</v>
      </c>
      <c r="F40" s="101">
        <f>CHI!F$77</f>
        <v>1518.6984399999999</v>
      </c>
      <c r="G40" s="101">
        <f>CHI!G$77</f>
        <v>1484.00953</v>
      </c>
      <c r="H40" s="101">
        <f>CHI!H$77</f>
        <v>1381.424</v>
      </c>
      <c r="I40" s="101">
        <f>CHI!I$77</f>
        <v>1478.1996899999999</v>
      </c>
      <c r="J40" s="101">
        <f>CHI!J$77</f>
        <v>1408.3380999999999</v>
      </c>
      <c r="K40" s="101">
        <f>CHI!K$77</f>
        <v>1435.49305</v>
      </c>
      <c r="L40" s="101">
        <f>CHI!L$77</f>
        <v>1303.3312000000001</v>
      </c>
      <c r="M40" s="101">
        <f>CHI!M$77</f>
        <v>1563.29646</v>
      </c>
      <c r="N40" s="101">
        <f>CHI!N$77</f>
        <v>1363.5555400000001</v>
      </c>
      <c r="O40" s="101">
        <f>CHI!O$77</f>
        <v>1469.90455</v>
      </c>
      <c r="P40" s="101">
        <f>CHI!P$77</f>
        <v>1219.06474</v>
      </c>
      <c r="Q40" s="101">
        <f>CHI!Q$77</f>
        <v>1384.1640299999999</v>
      </c>
    </row>
    <row r="41" spans="1:17" x14ac:dyDescent="0.25">
      <c r="A41" s="102" t="s">
        <v>94</v>
      </c>
      <c r="B41" s="101">
        <f>NMM!B$57</f>
        <v>2230.1046700000002</v>
      </c>
      <c r="C41" s="101">
        <f>NMM!C$57</f>
        <v>2318.8963600000002</v>
      </c>
      <c r="D41" s="101">
        <f>NMM!D$57</f>
        <v>2358.4638500000001</v>
      </c>
      <c r="E41" s="101">
        <f>NMM!E$57</f>
        <v>2036.94272</v>
      </c>
      <c r="F41" s="101">
        <f>NMM!F$57</f>
        <v>2481.7129500000001</v>
      </c>
      <c r="G41" s="101">
        <f>NMM!G$57</f>
        <v>2631.8080100000002</v>
      </c>
      <c r="H41" s="101">
        <f>NMM!H$57</f>
        <v>2700.9941699999999</v>
      </c>
      <c r="I41" s="101">
        <f>NMM!I$57</f>
        <v>2807.8472499999998</v>
      </c>
      <c r="J41" s="101">
        <f>NMM!J$57</f>
        <v>2964.4434200000001</v>
      </c>
      <c r="K41" s="101">
        <f>NMM!K$57</f>
        <v>2253.2546000000002</v>
      </c>
      <c r="L41" s="101">
        <f>NMM!L$57</f>
        <v>2041.2712799999999</v>
      </c>
      <c r="M41" s="101">
        <f>NMM!M$57</f>
        <v>2448.1580399999998</v>
      </c>
      <c r="N41" s="101">
        <f>NMM!N$57</f>
        <v>2220.5653400000001</v>
      </c>
      <c r="O41" s="101">
        <f>NMM!O$57</f>
        <v>2132.25245</v>
      </c>
      <c r="P41" s="101">
        <f>NMM!P$57</f>
        <v>2277.1215200000001</v>
      </c>
      <c r="Q41" s="101">
        <f>NMM!Q$57</f>
        <v>2265.0650799999999</v>
      </c>
    </row>
    <row r="42" spans="1:17" x14ac:dyDescent="0.25">
      <c r="A42" s="100" t="s">
        <v>93</v>
      </c>
      <c r="B42" s="99">
        <v>114.81959000000001</v>
      </c>
      <c r="C42" s="99">
        <v>112.72150999999999</v>
      </c>
      <c r="D42" s="99">
        <v>117.22132999999999</v>
      </c>
      <c r="E42" s="99">
        <v>104.01945000000001</v>
      </c>
      <c r="F42" s="99">
        <v>108.77772</v>
      </c>
      <c r="G42" s="99">
        <v>99.607240000000004</v>
      </c>
      <c r="H42" s="99">
        <v>129.46764999999999</v>
      </c>
      <c r="I42" s="99">
        <v>116.06856000000001</v>
      </c>
      <c r="J42" s="99">
        <v>100.13591</v>
      </c>
      <c r="K42" s="99">
        <v>84.588899999999995</v>
      </c>
      <c r="L42" s="99">
        <v>103.29897</v>
      </c>
      <c r="M42" s="99">
        <v>110.8096</v>
      </c>
      <c r="N42" s="99">
        <v>98.223420000000004</v>
      </c>
      <c r="O42" s="99">
        <v>118.21081</v>
      </c>
      <c r="P42" s="99">
        <v>121.75167</v>
      </c>
      <c r="Q42" s="99">
        <v>123.70032</v>
      </c>
    </row>
    <row r="43" spans="1:17" x14ac:dyDescent="0.25">
      <c r="A43" s="40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</row>
    <row r="44" spans="1:17" ht="12.75" x14ac:dyDescent="0.25">
      <c r="A44" s="98" t="s">
        <v>92</v>
      </c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  <c r="Q44" s="79"/>
    </row>
    <row r="45" spans="1:17" x14ac:dyDescent="0.25">
      <c r="A45" s="40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</row>
    <row r="46" spans="1:17" x14ac:dyDescent="0.25">
      <c r="A46" s="78" t="str">
        <f>$A$5</f>
        <v>All Industrial Sectors</v>
      </c>
      <c r="B46" s="77">
        <f t="shared" ref="B46:Q46" si="10">SUM(B47:B51,B52,B53)</f>
        <v>0.77016390615457953</v>
      </c>
      <c r="C46" s="77">
        <f t="shared" si="10"/>
        <v>0.75660977798270168</v>
      </c>
      <c r="D46" s="77">
        <f t="shared" si="10"/>
        <v>0.75639359845165699</v>
      </c>
      <c r="E46" s="77">
        <f t="shared" si="10"/>
        <v>0.77660647950306938</v>
      </c>
      <c r="F46" s="77">
        <f t="shared" si="10"/>
        <v>0.73771285760631689</v>
      </c>
      <c r="G46" s="77">
        <f t="shared" si="10"/>
        <v>0.73800789276626555</v>
      </c>
      <c r="H46" s="77">
        <f t="shared" si="10"/>
        <v>0.7462505700059805</v>
      </c>
      <c r="I46" s="77">
        <f t="shared" si="10"/>
        <v>0.72017154170318509</v>
      </c>
      <c r="J46" s="77">
        <f t="shared" si="10"/>
        <v>0.70839020634928063</v>
      </c>
      <c r="K46" s="77">
        <f t="shared" si="10"/>
        <v>0.7156709157557557</v>
      </c>
      <c r="L46" s="77">
        <f t="shared" si="10"/>
        <v>0.74997402757019116</v>
      </c>
      <c r="M46" s="77">
        <f t="shared" si="10"/>
        <v>0.70962419549338107</v>
      </c>
      <c r="N46" s="77">
        <f t="shared" si="10"/>
        <v>0.73463194528713205</v>
      </c>
      <c r="O46" s="77">
        <f t="shared" si="10"/>
        <v>0.73841126734904761</v>
      </c>
      <c r="P46" s="77">
        <f t="shared" si="10"/>
        <v>0.75000287114350106</v>
      </c>
      <c r="Q46" s="77">
        <f t="shared" si="10"/>
        <v>0.73498457848687293</v>
      </c>
    </row>
    <row r="47" spans="1:17" x14ac:dyDescent="0.25">
      <c r="A47" s="76" t="s">
        <v>83</v>
      </c>
      <c r="B47" s="75">
        <f t="shared" ref="B47:Q47" si="11">IF(B6=0,0,B6/B$5)</f>
        <v>0</v>
      </c>
      <c r="C47" s="75">
        <f t="shared" si="11"/>
        <v>0</v>
      </c>
      <c r="D47" s="75">
        <f t="shared" si="11"/>
        <v>0</v>
      </c>
      <c r="E47" s="75">
        <f t="shared" si="11"/>
        <v>0</v>
      </c>
      <c r="F47" s="75">
        <f t="shared" si="11"/>
        <v>0</v>
      </c>
      <c r="G47" s="75">
        <f t="shared" si="11"/>
        <v>0</v>
      </c>
      <c r="H47" s="75">
        <f t="shared" si="11"/>
        <v>0</v>
      </c>
      <c r="I47" s="75">
        <f t="shared" si="11"/>
        <v>0</v>
      </c>
      <c r="J47" s="75">
        <f t="shared" si="11"/>
        <v>0</v>
      </c>
      <c r="K47" s="75">
        <f t="shared" si="11"/>
        <v>0</v>
      </c>
      <c r="L47" s="75">
        <f t="shared" si="11"/>
        <v>0</v>
      </c>
      <c r="M47" s="75">
        <f t="shared" si="11"/>
        <v>0</v>
      </c>
      <c r="N47" s="75">
        <f t="shared" si="11"/>
        <v>0</v>
      </c>
      <c r="O47" s="75">
        <f t="shared" si="11"/>
        <v>0</v>
      </c>
      <c r="P47" s="75">
        <f t="shared" si="11"/>
        <v>0</v>
      </c>
      <c r="Q47" s="75">
        <f t="shared" si="11"/>
        <v>0</v>
      </c>
    </row>
    <row r="48" spans="1:17" x14ac:dyDescent="0.25">
      <c r="A48" s="76" t="s">
        <v>82</v>
      </c>
      <c r="B48" s="75">
        <f t="shared" ref="B48:Q48" si="12">IF(B7=0,0,B7/B$5)</f>
        <v>0</v>
      </c>
      <c r="C48" s="75">
        <f t="shared" si="12"/>
        <v>0</v>
      </c>
      <c r="D48" s="75">
        <f t="shared" si="12"/>
        <v>0</v>
      </c>
      <c r="E48" s="75">
        <f t="shared" si="12"/>
        <v>0</v>
      </c>
      <c r="F48" s="75">
        <f t="shared" si="12"/>
        <v>0</v>
      </c>
      <c r="G48" s="75">
        <f t="shared" si="12"/>
        <v>0</v>
      </c>
      <c r="H48" s="75">
        <f t="shared" si="12"/>
        <v>0</v>
      </c>
      <c r="I48" s="75">
        <f t="shared" si="12"/>
        <v>0</v>
      </c>
      <c r="J48" s="75">
        <f t="shared" si="12"/>
        <v>0</v>
      </c>
      <c r="K48" s="75">
        <f t="shared" si="12"/>
        <v>0</v>
      </c>
      <c r="L48" s="75">
        <f t="shared" si="12"/>
        <v>0</v>
      </c>
      <c r="M48" s="75">
        <f t="shared" si="12"/>
        <v>0</v>
      </c>
      <c r="N48" s="75">
        <f t="shared" si="12"/>
        <v>0</v>
      </c>
      <c r="O48" s="75">
        <f t="shared" si="12"/>
        <v>0</v>
      </c>
      <c r="P48" s="75">
        <f t="shared" si="12"/>
        <v>0</v>
      </c>
      <c r="Q48" s="75">
        <f t="shared" si="12"/>
        <v>0</v>
      </c>
    </row>
    <row r="49" spans="1:17" x14ac:dyDescent="0.25">
      <c r="A49" s="76" t="s">
        <v>81</v>
      </c>
      <c r="B49" s="75">
        <f t="shared" ref="B49:Q49" si="13">IF(B8=0,0,B8/B$5)</f>
        <v>0</v>
      </c>
      <c r="C49" s="75">
        <f t="shared" si="13"/>
        <v>0</v>
      </c>
      <c r="D49" s="75">
        <f t="shared" si="13"/>
        <v>0</v>
      </c>
      <c r="E49" s="75">
        <f t="shared" si="13"/>
        <v>0</v>
      </c>
      <c r="F49" s="75">
        <f t="shared" si="13"/>
        <v>0</v>
      </c>
      <c r="G49" s="75">
        <f t="shared" si="13"/>
        <v>0</v>
      </c>
      <c r="H49" s="75">
        <f t="shared" si="13"/>
        <v>0</v>
      </c>
      <c r="I49" s="75">
        <f t="shared" si="13"/>
        <v>0</v>
      </c>
      <c r="J49" s="75">
        <f t="shared" si="13"/>
        <v>0</v>
      </c>
      <c r="K49" s="75">
        <f t="shared" si="13"/>
        <v>0</v>
      </c>
      <c r="L49" s="75">
        <f t="shared" si="13"/>
        <v>0</v>
      </c>
      <c r="M49" s="75">
        <f t="shared" si="13"/>
        <v>0</v>
      </c>
      <c r="N49" s="75">
        <f t="shared" si="13"/>
        <v>0</v>
      </c>
      <c r="O49" s="75">
        <f t="shared" si="13"/>
        <v>0</v>
      </c>
      <c r="P49" s="75">
        <f t="shared" si="13"/>
        <v>0</v>
      </c>
      <c r="Q49" s="75">
        <f t="shared" si="13"/>
        <v>0</v>
      </c>
    </row>
    <row r="50" spans="1:17" x14ac:dyDescent="0.25">
      <c r="A50" s="76" t="s">
        <v>80</v>
      </c>
      <c r="B50" s="75">
        <f t="shared" ref="B50:Q50" si="14">IF(B9=0,0,B9/B$5)</f>
        <v>0</v>
      </c>
      <c r="C50" s="75">
        <f t="shared" si="14"/>
        <v>0</v>
      </c>
      <c r="D50" s="75">
        <f t="shared" si="14"/>
        <v>0</v>
      </c>
      <c r="E50" s="75">
        <f t="shared" si="14"/>
        <v>0</v>
      </c>
      <c r="F50" s="75">
        <f t="shared" si="14"/>
        <v>0</v>
      </c>
      <c r="G50" s="75">
        <f t="shared" si="14"/>
        <v>0</v>
      </c>
      <c r="H50" s="75">
        <f t="shared" si="14"/>
        <v>0</v>
      </c>
      <c r="I50" s="75">
        <f t="shared" si="14"/>
        <v>0</v>
      </c>
      <c r="J50" s="75">
        <f t="shared" si="14"/>
        <v>0</v>
      </c>
      <c r="K50" s="75">
        <f t="shared" si="14"/>
        <v>0</v>
      </c>
      <c r="L50" s="75">
        <f t="shared" si="14"/>
        <v>0</v>
      </c>
      <c r="M50" s="75">
        <f t="shared" si="14"/>
        <v>0</v>
      </c>
      <c r="N50" s="75">
        <f t="shared" si="14"/>
        <v>0</v>
      </c>
      <c r="O50" s="75">
        <f t="shared" si="14"/>
        <v>0</v>
      </c>
      <c r="P50" s="75">
        <f t="shared" si="14"/>
        <v>0</v>
      </c>
      <c r="Q50" s="75">
        <f t="shared" si="14"/>
        <v>0</v>
      </c>
    </row>
    <row r="51" spans="1:17" x14ac:dyDescent="0.25">
      <c r="A51" s="76" t="s">
        <v>79</v>
      </c>
      <c r="B51" s="75">
        <f t="shared" ref="B51:Q51" si="15">IF(B10=0,0,B10/B$5)</f>
        <v>2.2954005736177609E-3</v>
      </c>
      <c r="C51" s="75">
        <f t="shared" si="15"/>
        <v>2.3985893012540911E-3</v>
      </c>
      <c r="D51" s="75">
        <f t="shared" si="15"/>
        <v>2.2283516980739163E-3</v>
      </c>
      <c r="E51" s="75">
        <f t="shared" si="15"/>
        <v>1.985096121855994E-3</v>
      </c>
      <c r="F51" s="75">
        <f t="shared" si="15"/>
        <v>1.873428612899199E-3</v>
      </c>
      <c r="G51" s="75">
        <f t="shared" si="15"/>
        <v>1.8719646577096069E-3</v>
      </c>
      <c r="H51" s="75">
        <f t="shared" si="15"/>
        <v>1.8667562304007521E-3</v>
      </c>
      <c r="I51" s="75">
        <f t="shared" si="15"/>
        <v>1.945570606365679E-3</v>
      </c>
      <c r="J51" s="75">
        <f t="shared" si="15"/>
        <v>1.9939658284347152E-3</v>
      </c>
      <c r="K51" s="75">
        <f t="shared" si="15"/>
        <v>1.7401685743824232E-3</v>
      </c>
      <c r="L51" s="75">
        <f t="shared" si="15"/>
        <v>2.0548240671311329E-3</v>
      </c>
      <c r="M51" s="75">
        <f t="shared" si="15"/>
        <v>2.1687495701455642E-3</v>
      </c>
      <c r="N51" s="75">
        <f t="shared" si="15"/>
        <v>2.2218565380933007E-3</v>
      </c>
      <c r="O51" s="75">
        <f t="shared" si="15"/>
        <v>1.7324340590658121E-3</v>
      </c>
      <c r="P51" s="75">
        <f t="shared" si="15"/>
        <v>2.0332885164709024E-3</v>
      </c>
      <c r="Q51" s="75">
        <f t="shared" si="15"/>
        <v>1.8217671721678596E-3</v>
      </c>
    </row>
    <row r="52" spans="1:17" x14ac:dyDescent="0.25">
      <c r="A52" s="74" t="str">
        <f>$A$15</f>
        <v>Steam processes</v>
      </c>
      <c r="B52" s="73">
        <f t="shared" ref="B52:Q52" si="16">IF(B15=0,0,B15/B$5)</f>
        <v>0.12501290382800498</v>
      </c>
      <c r="C52" s="73">
        <f t="shared" si="16"/>
        <v>0.13200433045229176</v>
      </c>
      <c r="D52" s="73">
        <f t="shared" si="16"/>
        <v>0.13954985380211316</v>
      </c>
      <c r="E52" s="73">
        <f t="shared" si="16"/>
        <v>0.1131764104165988</v>
      </c>
      <c r="F52" s="73">
        <f t="shared" si="16"/>
        <v>0.10184375319475955</v>
      </c>
      <c r="G52" s="73">
        <f t="shared" si="16"/>
        <v>0.10933407829849144</v>
      </c>
      <c r="H52" s="73">
        <f t="shared" si="16"/>
        <v>9.5898270426160823E-2</v>
      </c>
      <c r="I52" s="73">
        <f t="shared" si="16"/>
        <v>9.8091167042130292E-2</v>
      </c>
      <c r="J52" s="73">
        <f t="shared" si="16"/>
        <v>0.10364827259271475</v>
      </c>
      <c r="K52" s="73">
        <f t="shared" si="16"/>
        <v>9.140400274602184E-2</v>
      </c>
      <c r="L52" s="73">
        <f t="shared" si="16"/>
        <v>5.9300818021376205E-2</v>
      </c>
      <c r="M52" s="73">
        <f t="shared" si="16"/>
        <v>5.9117823679445999E-2</v>
      </c>
      <c r="N52" s="73">
        <f t="shared" si="16"/>
        <v>6.3257129681127594E-2</v>
      </c>
      <c r="O52" s="73">
        <f t="shared" si="16"/>
        <v>4.2979420588423141E-2</v>
      </c>
      <c r="P52" s="73">
        <f t="shared" si="16"/>
        <v>3.6394752209184388E-2</v>
      </c>
      <c r="Q52" s="73">
        <f t="shared" si="16"/>
        <v>4.9663859934706178E-2</v>
      </c>
    </row>
    <row r="53" spans="1:17" x14ac:dyDescent="0.25">
      <c r="A53" s="72" t="str">
        <f>$A$26</f>
        <v>Other energy use related</v>
      </c>
      <c r="B53" s="71">
        <f t="shared" ref="B53:Q53" si="17">IF(B26=0,0,B26/B$5)</f>
        <v>0.64285560175295675</v>
      </c>
      <c r="C53" s="71">
        <f t="shared" si="17"/>
        <v>0.62220685822915578</v>
      </c>
      <c r="D53" s="71">
        <f t="shared" si="17"/>
        <v>0.61461539295146994</v>
      </c>
      <c r="E53" s="71">
        <f t="shared" si="17"/>
        <v>0.66144497296461457</v>
      </c>
      <c r="F53" s="71">
        <f t="shared" si="17"/>
        <v>0.63399567579865812</v>
      </c>
      <c r="G53" s="71">
        <f t="shared" si="17"/>
        <v>0.62680184981006448</v>
      </c>
      <c r="H53" s="71">
        <f t="shared" si="17"/>
        <v>0.64848554334941888</v>
      </c>
      <c r="I53" s="71">
        <f t="shared" si="17"/>
        <v>0.62013480405468913</v>
      </c>
      <c r="J53" s="71">
        <f t="shared" si="17"/>
        <v>0.60274796792813112</v>
      </c>
      <c r="K53" s="71">
        <f t="shared" si="17"/>
        <v>0.62252674443535139</v>
      </c>
      <c r="L53" s="71">
        <f t="shared" si="17"/>
        <v>0.68861838548168386</v>
      </c>
      <c r="M53" s="71">
        <f t="shared" si="17"/>
        <v>0.64833762224378955</v>
      </c>
      <c r="N53" s="71">
        <f t="shared" si="17"/>
        <v>0.66915295906791117</v>
      </c>
      <c r="O53" s="71">
        <f t="shared" si="17"/>
        <v>0.69369941270155866</v>
      </c>
      <c r="P53" s="71">
        <f t="shared" si="17"/>
        <v>0.71157483041784575</v>
      </c>
      <c r="Q53" s="71">
        <f t="shared" si="17"/>
        <v>0.68349895137999894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4" tint="0.39997558519241921"/>
    <pageSetUpPr fitToPage="1"/>
  </sheetPr>
  <dimension ref="A1:Q66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2" width="9.7109375" style="14" customWidth="1"/>
    <col min="3" max="17" width="9.7109375" style="13" customWidth="1"/>
    <col min="18" max="16384" width="9.140625" style="13"/>
  </cols>
  <sheetData>
    <row r="1" spans="1:17" ht="12.75" x14ac:dyDescent="0.25">
      <c r="A1" s="12" t="s">
        <v>355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2" spans="1:17" x14ac:dyDescent="0.25">
      <c r="B2" s="13"/>
    </row>
    <row r="3" spans="1:17" x14ac:dyDescent="0.25">
      <c r="A3" s="31" t="s">
        <v>78</v>
      </c>
      <c r="B3" s="46">
        <f>SUM(B4:B5)</f>
        <v>410.49749563726601</v>
      </c>
      <c r="C3" s="46">
        <f t="shared" ref="C3:Q3" si="0">SUM(C4:C5)</f>
        <v>241.25278599334456</v>
      </c>
      <c r="D3" s="46">
        <f t="shared" si="0"/>
        <v>210.02052373862321</v>
      </c>
      <c r="E3" s="46">
        <f t="shared" si="0"/>
        <v>248.47314132894317</v>
      </c>
      <c r="F3" s="46">
        <f t="shared" si="0"/>
        <v>318.787760151876</v>
      </c>
      <c r="G3" s="46">
        <f t="shared" si="0"/>
        <v>333.84373114559776</v>
      </c>
      <c r="H3" s="46">
        <f t="shared" si="0"/>
        <v>367.2526925727862</v>
      </c>
      <c r="I3" s="46">
        <f t="shared" si="0"/>
        <v>372.10708845323262</v>
      </c>
      <c r="J3" s="46">
        <f t="shared" si="0"/>
        <v>292.7954568243191</v>
      </c>
      <c r="K3" s="46">
        <f t="shared" si="0"/>
        <v>220.67959136336057</v>
      </c>
      <c r="L3" s="46">
        <f t="shared" si="0"/>
        <v>277.00427590868475</v>
      </c>
      <c r="M3" s="46">
        <f t="shared" si="0"/>
        <v>226.1997022025532</v>
      </c>
      <c r="N3" s="46">
        <f t="shared" si="0"/>
        <v>581.9858190015641</v>
      </c>
      <c r="O3" s="46">
        <f t="shared" si="0"/>
        <v>577.56940556999552</v>
      </c>
      <c r="P3" s="46">
        <f t="shared" si="0"/>
        <v>590.7331785223123</v>
      </c>
      <c r="Q3" s="46">
        <f t="shared" si="0"/>
        <v>569.6798033792827</v>
      </c>
    </row>
    <row r="4" spans="1:17" x14ac:dyDescent="0.25">
      <c r="A4" s="110" t="s">
        <v>46</v>
      </c>
      <c r="B4" s="120">
        <v>382.88084895196579</v>
      </c>
      <c r="C4" s="120">
        <v>224.63921203664933</v>
      </c>
      <c r="D4" s="120">
        <v>197.06226535781792</v>
      </c>
      <c r="E4" s="120">
        <v>233.66947442606647</v>
      </c>
      <c r="F4" s="120">
        <v>296.35235675048511</v>
      </c>
      <c r="G4" s="120">
        <v>309.98286035688443</v>
      </c>
      <c r="H4" s="120">
        <v>343.33984044065664</v>
      </c>
      <c r="I4" s="120">
        <v>346.69080267424829</v>
      </c>
      <c r="J4" s="120">
        <v>271.02133502268686</v>
      </c>
      <c r="K4" s="120">
        <v>210.17448638480741</v>
      </c>
      <c r="L4" s="120">
        <v>259.03385016091619</v>
      </c>
      <c r="M4" s="120">
        <v>208.36466330013087</v>
      </c>
      <c r="N4" s="120">
        <v>537.6943068988943</v>
      </c>
      <c r="O4" s="120">
        <v>539.45486211958962</v>
      </c>
      <c r="P4" s="120">
        <v>551.65339224288198</v>
      </c>
      <c r="Q4" s="120">
        <v>533.94744076477934</v>
      </c>
    </row>
    <row r="5" spans="1:17" x14ac:dyDescent="0.25">
      <c r="A5" s="108" t="s">
        <v>45</v>
      </c>
      <c r="B5" s="118">
        <v>27.616646685300225</v>
      </c>
      <c r="C5" s="118">
        <v>16.613573956695234</v>
      </c>
      <c r="D5" s="118">
        <v>12.95825838080529</v>
      </c>
      <c r="E5" s="118">
        <v>14.803666902876699</v>
      </c>
      <c r="F5" s="118">
        <v>22.435403401390886</v>
      </c>
      <c r="G5" s="118">
        <v>23.860870788713328</v>
      </c>
      <c r="H5" s="118">
        <v>23.912852132129558</v>
      </c>
      <c r="I5" s="118">
        <v>25.416285778984332</v>
      </c>
      <c r="J5" s="118">
        <v>21.774121801632248</v>
      </c>
      <c r="K5" s="118">
        <v>10.505104978553163</v>
      </c>
      <c r="L5" s="118">
        <v>17.970425747768559</v>
      </c>
      <c r="M5" s="118">
        <v>17.835038902422326</v>
      </c>
      <c r="N5" s="118">
        <v>44.291512102669799</v>
      </c>
      <c r="O5" s="118">
        <v>38.114543450405904</v>
      </c>
      <c r="P5" s="118">
        <v>39.079786279430323</v>
      </c>
      <c r="Q5" s="118">
        <v>35.732362614503359</v>
      </c>
    </row>
    <row r="6" spans="1:17" x14ac:dyDescent="0.25">
      <c r="A6" s="123"/>
      <c r="B6" s="122"/>
      <c r="C6" s="122"/>
      <c r="D6" s="122"/>
      <c r="E6" s="122"/>
      <c r="F6" s="122"/>
      <c r="G6" s="122"/>
      <c r="H6" s="122"/>
      <c r="I6" s="122"/>
      <c r="J6" s="122"/>
      <c r="K6" s="122"/>
      <c r="L6" s="122"/>
      <c r="M6" s="122"/>
      <c r="N6" s="122"/>
      <c r="O6" s="122"/>
      <c r="P6" s="122"/>
      <c r="Q6" s="122"/>
    </row>
    <row r="7" spans="1:17" x14ac:dyDescent="0.25">
      <c r="A7" s="31" t="s">
        <v>111</v>
      </c>
      <c r="B7" s="46">
        <f>SUM(B8:B9)</f>
        <v>3733</v>
      </c>
      <c r="C7" s="46">
        <f t="shared" ref="C7:Q7" si="1">SUM(C8:C9)</f>
        <v>3989</v>
      </c>
      <c r="D7" s="46">
        <f t="shared" si="1"/>
        <v>4275</v>
      </c>
      <c r="E7" s="46">
        <f t="shared" si="1"/>
        <v>4588</v>
      </c>
      <c r="F7" s="46">
        <f t="shared" si="1"/>
        <v>4454</v>
      </c>
      <c r="G7" s="46">
        <f t="shared" si="1"/>
        <v>4485</v>
      </c>
      <c r="H7" s="46">
        <f t="shared" si="1"/>
        <v>5093</v>
      </c>
      <c r="I7" s="46">
        <f t="shared" si="1"/>
        <v>5089</v>
      </c>
      <c r="J7" s="46">
        <f t="shared" si="1"/>
        <v>4489</v>
      </c>
      <c r="K7" s="46">
        <f t="shared" si="1"/>
        <v>3747</v>
      </c>
      <c r="L7" s="46">
        <f t="shared" si="1"/>
        <v>4583</v>
      </c>
      <c r="M7" s="46">
        <f t="shared" si="1"/>
        <v>4236</v>
      </c>
      <c r="N7" s="46">
        <f t="shared" si="1"/>
        <v>4403</v>
      </c>
      <c r="O7" s="46">
        <f t="shared" si="1"/>
        <v>4511</v>
      </c>
      <c r="P7" s="46">
        <f t="shared" si="1"/>
        <v>4805</v>
      </c>
      <c r="Q7" s="46">
        <f t="shared" si="1"/>
        <v>4561.6090000000004</v>
      </c>
    </row>
    <row r="8" spans="1:17" x14ac:dyDescent="0.25">
      <c r="A8" s="110" t="s">
        <v>46</v>
      </c>
      <c r="B8" s="120">
        <v>3447</v>
      </c>
      <c r="C8" s="120">
        <v>3676</v>
      </c>
      <c r="D8" s="120">
        <v>3974</v>
      </c>
      <c r="E8" s="120">
        <v>4276</v>
      </c>
      <c r="F8" s="120">
        <v>4097</v>
      </c>
      <c r="G8" s="120">
        <v>4120</v>
      </c>
      <c r="H8" s="120">
        <v>4715</v>
      </c>
      <c r="I8" s="120">
        <v>4693</v>
      </c>
      <c r="J8" s="120">
        <v>4109</v>
      </c>
      <c r="K8" s="120">
        <v>3543</v>
      </c>
      <c r="L8" s="120">
        <v>4244</v>
      </c>
      <c r="M8" s="120">
        <v>3856</v>
      </c>
      <c r="N8" s="120">
        <v>4022</v>
      </c>
      <c r="O8" s="120">
        <v>4172</v>
      </c>
      <c r="P8" s="120">
        <v>4443</v>
      </c>
      <c r="Q8" s="120">
        <v>4235.6090000000004</v>
      </c>
    </row>
    <row r="9" spans="1:17" x14ac:dyDescent="0.25">
      <c r="A9" s="108" t="s">
        <v>45</v>
      </c>
      <c r="B9" s="118">
        <v>286</v>
      </c>
      <c r="C9" s="118">
        <v>313</v>
      </c>
      <c r="D9" s="118">
        <v>301</v>
      </c>
      <c r="E9" s="118">
        <v>312</v>
      </c>
      <c r="F9" s="118">
        <v>357</v>
      </c>
      <c r="G9" s="118">
        <v>365</v>
      </c>
      <c r="H9" s="118">
        <v>378</v>
      </c>
      <c r="I9" s="118">
        <v>396</v>
      </c>
      <c r="J9" s="118">
        <v>380</v>
      </c>
      <c r="K9" s="118">
        <v>204</v>
      </c>
      <c r="L9" s="118">
        <v>339</v>
      </c>
      <c r="M9" s="118">
        <v>380</v>
      </c>
      <c r="N9" s="118">
        <v>381</v>
      </c>
      <c r="O9" s="118">
        <v>339</v>
      </c>
      <c r="P9" s="118">
        <v>362</v>
      </c>
      <c r="Q9" s="118">
        <v>326</v>
      </c>
    </row>
    <row r="10" spans="1:17" x14ac:dyDescent="0.25">
      <c r="A10" s="123"/>
      <c r="B10" s="122"/>
      <c r="C10" s="122"/>
      <c r="D10" s="122"/>
      <c r="E10" s="122"/>
      <c r="F10" s="122"/>
      <c r="G10" s="122"/>
      <c r="H10" s="122"/>
      <c r="I10" s="122"/>
      <c r="J10" s="122"/>
      <c r="K10" s="122"/>
      <c r="L10" s="122"/>
      <c r="M10" s="122"/>
      <c r="N10" s="122"/>
      <c r="O10" s="122"/>
      <c r="P10" s="122"/>
      <c r="Q10" s="122"/>
    </row>
    <row r="11" spans="1:17" x14ac:dyDescent="0.25">
      <c r="A11" s="31" t="s">
        <v>110</v>
      </c>
      <c r="B11" s="46">
        <f t="shared" ref="B11:Q11" si="2">SUM(B12:B13)</f>
        <v>3999.9999999999995</v>
      </c>
      <c r="C11" s="46">
        <f t="shared" si="2"/>
        <v>4374.7388939703733</v>
      </c>
      <c r="D11" s="46">
        <f t="shared" si="2"/>
        <v>4722.7200274432416</v>
      </c>
      <c r="E11" s="46">
        <f t="shared" si="2"/>
        <v>5070.7011609161109</v>
      </c>
      <c r="F11" s="46">
        <f t="shared" si="2"/>
        <v>5124.216681911118</v>
      </c>
      <c r="G11" s="46">
        <f t="shared" si="2"/>
        <v>4776.2355484382488</v>
      </c>
      <c r="H11" s="46">
        <f t="shared" si="2"/>
        <v>5498.9555758814904</v>
      </c>
      <c r="I11" s="46">
        <f t="shared" si="2"/>
        <v>5498.9555758814904</v>
      </c>
      <c r="J11" s="46">
        <f t="shared" si="2"/>
        <v>5498.9555758814904</v>
      </c>
      <c r="K11" s="46">
        <f t="shared" si="2"/>
        <v>5150.9744424086221</v>
      </c>
      <c r="L11" s="46">
        <f t="shared" si="2"/>
        <v>5124.216681911118</v>
      </c>
      <c r="M11" s="46">
        <f t="shared" si="2"/>
        <v>5150.9744424086221</v>
      </c>
      <c r="N11" s="46">
        <f t="shared" si="2"/>
        <v>5150.9744424086221</v>
      </c>
      <c r="O11" s="46">
        <f t="shared" si="2"/>
        <v>5124.216681911118</v>
      </c>
      <c r="P11" s="46">
        <f t="shared" si="2"/>
        <v>5124.216681911118</v>
      </c>
      <c r="Q11" s="46">
        <f t="shared" si="2"/>
        <v>5124.216681911118</v>
      </c>
    </row>
    <row r="12" spans="1:17" x14ac:dyDescent="0.25">
      <c r="A12" s="110" t="s">
        <v>46</v>
      </c>
      <c r="B12" s="120">
        <v>3684.2105263157891</v>
      </c>
      <c r="C12" s="120">
        <v>4032.1916597886584</v>
      </c>
      <c r="D12" s="120">
        <v>4380.1727932615267</v>
      </c>
      <c r="E12" s="120">
        <v>4728.153926734396</v>
      </c>
      <c r="F12" s="120">
        <v>4728.153926734396</v>
      </c>
      <c r="G12" s="120">
        <v>4380.1727932615267</v>
      </c>
      <c r="H12" s="120">
        <v>5076.1350602072644</v>
      </c>
      <c r="I12" s="120">
        <v>5076.1350602072644</v>
      </c>
      <c r="J12" s="120">
        <v>5076.1350602072644</v>
      </c>
      <c r="K12" s="120">
        <v>4728.153926734396</v>
      </c>
      <c r="L12" s="120">
        <v>4728.153926734396</v>
      </c>
      <c r="M12" s="120">
        <v>4728.153926734396</v>
      </c>
      <c r="N12" s="120">
        <v>4728.153926734396</v>
      </c>
      <c r="O12" s="120">
        <v>4728.153926734396</v>
      </c>
      <c r="P12" s="120">
        <v>4728.153926734396</v>
      </c>
      <c r="Q12" s="120">
        <v>4728.153926734396</v>
      </c>
    </row>
    <row r="13" spans="1:17" x14ac:dyDescent="0.25">
      <c r="A13" s="108" t="s">
        <v>45</v>
      </c>
      <c r="B13" s="118">
        <v>315.78947368421052</v>
      </c>
      <c r="C13" s="118">
        <v>342.54723418171449</v>
      </c>
      <c r="D13" s="118">
        <v>342.54723418171449</v>
      </c>
      <c r="E13" s="118">
        <v>342.54723418171449</v>
      </c>
      <c r="F13" s="118">
        <v>396.06275517672236</v>
      </c>
      <c r="G13" s="118">
        <v>396.06275517672242</v>
      </c>
      <c r="H13" s="118">
        <v>422.82051567422633</v>
      </c>
      <c r="I13" s="118">
        <v>422.82051567422633</v>
      </c>
      <c r="J13" s="118">
        <v>422.82051567422633</v>
      </c>
      <c r="K13" s="118">
        <v>422.82051567422633</v>
      </c>
      <c r="L13" s="118">
        <v>396.06275517672236</v>
      </c>
      <c r="M13" s="118">
        <v>422.82051567422633</v>
      </c>
      <c r="N13" s="118">
        <v>422.82051567422633</v>
      </c>
      <c r="O13" s="118">
        <v>396.06275517672236</v>
      </c>
      <c r="P13" s="118">
        <v>396.06275517672236</v>
      </c>
      <c r="Q13" s="118">
        <v>396.06275517672236</v>
      </c>
    </row>
    <row r="14" spans="1:17" x14ac:dyDescent="0.25">
      <c r="A14" s="124" t="s">
        <v>109</v>
      </c>
      <c r="B14" s="38"/>
      <c r="C14" s="38">
        <f t="shared" ref="C14:Q14" si="3">SUM(C15:C16)</f>
        <v>401.49665446787714</v>
      </c>
      <c r="D14" s="38">
        <f t="shared" si="3"/>
        <v>347.98113347286881</v>
      </c>
      <c r="E14" s="38">
        <f t="shared" si="3"/>
        <v>347.98113347286926</v>
      </c>
      <c r="F14" s="38">
        <f t="shared" si="3"/>
        <v>80.273281492511842</v>
      </c>
      <c r="G14" s="38">
        <f t="shared" si="3"/>
        <v>5.6843418860808015E-14</v>
      </c>
      <c r="H14" s="38">
        <f t="shared" si="3"/>
        <v>722.72002744324152</v>
      </c>
      <c r="I14" s="38">
        <f t="shared" si="3"/>
        <v>26.757760497503948</v>
      </c>
      <c r="J14" s="38">
        <f t="shared" si="3"/>
        <v>0</v>
      </c>
      <c r="K14" s="38">
        <f t="shared" si="3"/>
        <v>0</v>
      </c>
      <c r="L14" s="38">
        <f t="shared" si="3"/>
        <v>0</v>
      </c>
      <c r="M14" s="38">
        <f t="shared" si="3"/>
        <v>26.757760497503966</v>
      </c>
      <c r="N14" s="38">
        <f t="shared" si="3"/>
        <v>0</v>
      </c>
      <c r="O14" s="38">
        <f t="shared" si="3"/>
        <v>347.98113347286881</v>
      </c>
      <c r="P14" s="38">
        <f t="shared" si="3"/>
        <v>0</v>
      </c>
      <c r="Q14" s="38">
        <f t="shared" si="3"/>
        <v>0</v>
      </c>
    </row>
    <row r="15" spans="1:17" x14ac:dyDescent="0.25">
      <c r="A15" s="121" t="s">
        <v>46</v>
      </c>
      <c r="B15" s="120"/>
      <c r="C15" s="120">
        <v>347.98113347286926</v>
      </c>
      <c r="D15" s="120">
        <v>347.98113347286881</v>
      </c>
      <c r="E15" s="120">
        <v>347.98113347286926</v>
      </c>
      <c r="F15" s="120">
        <v>0</v>
      </c>
      <c r="G15" s="120">
        <v>0</v>
      </c>
      <c r="H15" s="120">
        <v>695.96226694573761</v>
      </c>
      <c r="I15" s="120">
        <v>0</v>
      </c>
      <c r="J15" s="120">
        <v>0</v>
      </c>
      <c r="K15" s="120">
        <v>0</v>
      </c>
      <c r="L15" s="120">
        <v>0</v>
      </c>
      <c r="M15" s="120">
        <v>0</v>
      </c>
      <c r="N15" s="120">
        <v>0</v>
      </c>
      <c r="O15" s="120">
        <v>347.98113347286881</v>
      </c>
      <c r="P15" s="120">
        <v>0</v>
      </c>
      <c r="Q15" s="120">
        <v>0</v>
      </c>
    </row>
    <row r="16" spans="1:17" x14ac:dyDescent="0.25">
      <c r="A16" s="119" t="s">
        <v>45</v>
      </c>
      <c r="B16" s="118"/>
      <c r="C16" s="118">
        <v>53.515520995007897</v>
      </c>
      <c r="D16" s="118">
        <v>0</v>
      </c>
      <c r="E16" s="118">
        <v>0</v>
      </c>
      <c r="F16" s="118">
        <v>80.273281492511842</v>
      </c>
      <c r="G16" s="118">
        <v>5.6843418860808015E-14</v>
      </c>
      <c r="H16" s="118">
        <v>26.757760497503948</v>
      </c>
      <c r="I16" s="118">
        <v>26.757760497503948</v>
      </c>
      <c r="J16" s="118">
        <v>0</v>
      </c>
      <c r="K16" s="118">
        <v>0</v>
      </c>
      <c r="L16" s="118">
        <v>0</v>
      </c>
      <c r="M16" s="118">
        <v>26.757760497503966</v>
      </c>
      <c r="N16" s="118">
        <v>0</v>
      </c>
      <c r="O16" s="118">
        <v>0</v>
      </c>
      <c r="P16" s="118">
        <v>0</v>
      </c>
      <c r="Q16" s="118">
        <v>0</v>
      </c>
    </row>
    <row r="17" spans="1:17" x14ac:dyDescent="0.25">
      <c r="A17" s="124" t="s">
        <v>108</v>
      </c>
      <c r="B17" s="38"/>
      <c r="C17" s="38">
        <f t="shared" ref="C17:Q17" si="4">SUM(C18:C19)</f>
        <v>26.757760497503909</v>
      </c>
      <c r="D17" s="38">
        <f t="shared" si="4"/>
        <v>0</v>
      </c>
      <c r="E17" s="38">
        <f t="shared" si="4"/>
        <v>0</v>
      </c>
      <c r="F17" s="38">
        <f t="shared" si="4"/>
        <v>26.757760497503966</v>
      </c>
      <c r="G17" s="38">
        <f t="shared" si="4"/>
        <v>347.98113347286926</v>
      </c>
      <c r="H17" s="38">
        <f t="shared" si="4"/>
        <v>0</v>
      </c>
      <c r="I17" s="38">
        <f t="shared" si="4"/>
        <v>26.757760497503966</v>
      </c>
      <c r="J17" s="38">
        <f t="shared" si="4"/>
        <v>0</v>
      </c>
      <c r="K17" s="38">
        <f t="shared" si="4"/>
        <v>347.98113347286835</v>
      </c>
      <c r="L17" s="38">
        <f t="shared" si="4"/>
        <v>26.757760497503966</v>
      </c>
      <c r="M17" s="38">
        <f t="shared" si="4"/>
        <v>0</v>
      </c>
      <c r="N17" s="38">
        <f t="shared" si="4"/>
        <v>0</v>
      </c>
      <c r="O17" s="38">
        <f t="shared" si="4"/>
        <v>374.73889397037323</v>
      </c>
      <c r="P17" s="38">
        <f t="shared" si="4"/>
        <v>0</v>
      </c>
      <c r="Q17" s="38">
        <f t="shared" si="4"/>
        <v>0</v>
      </c>
    </row>
    <row r="18" spans="1:17" x14ac:dyDescent="0.25">
      <c r="A18" s="121" t="s">
        <v>46</v>
      </c>
      <c r="B18" s="120"/>
      <c r="C18" s="120">
        <f>B12+C15-C12</f>
        <v>0</v>
      </c>
      <c r="D18" s="120">
        <f t="shared" ref="D18:Q19" si="5">C12+D15-D12</f>
        <v>0</v>
      </c>
      <c r="E18" s="120">
        <f t="shared" si="5"/>
        <v>0</v>
      </c>
      <c r="F18" s="120">
        <f t="shared" si="5"/>
        <v>0</v>
      </c>
      <c r="G18" s="120">
        <f t="shared" si="5"/>
        <v>347.98113347286926</v>
      </c>
      <c r="H18" s="120">
        <f t="shared" si="5"/>
        <v>0</v>
      </c>
      <c r="I18" s="120">
        <f t="shared" si="5"/>
        <v>0</v>
      </c>
      <c r="J18" s="120">
        <f t="shared" si="5"/>
        <v>0</v>
      </c>
      <c r="K18" s="120">
        <f t="shared" si="5"/>
        <v>347.98113347286835</v>
      </c>
      <c r="L18" s="120">
        <f t="shared" si="5"/>
        <v>0</v>
      </c>
      <c r="M18" s="120">
        <f t="shared" si="5"/>
        <v>0</v>
      </c>
      <c r="N18" s="120">
        <f t="shared" si="5"/>
        <v>0</v>
      </c>
      <c r="O18" s="120">
        <f t="shared" si="5"/>
        <v>347.98113347286926</v>
      </c>
      <c r="P18" s="120">
        <f t="shared" si="5"/>
        <v>0</v>
      </c>
      <c r="Q18" s="120">
        <f t="shared" si="5"/>
        <v>0</v>
      </c>
    </row>
    <row r="19" spans="1:17" x14ac:dyDescent="0.25">
      <c r="A19" s="119" t="s">
        <v>45</v>
      </c>
      <c r="B19" s="118"/>
      <c r="C19" s="118">
        <f>B13+C16-C13</f>
        <v>26.757760497503909</v>
      </c>
      <c r="D19" s="118">
        <f t="shared" si="5"/>
        <v>0</v>
      </c>
      <c r="E19" s="118">
        <f t="shared" si="5"/>
        <v>0</v>
      </c>
      <c r="F19" s="118">
        <f t="shared" si="5"/>
        <v>26.757760497503966</v>
      </c>
      <c r="G19" s="118">
        <f t="shared" si="5"/>
        <v>0</v>
      </c>
      <c r="H19" s="118">
        <f t="shared" si="5"/>
        <v>0</v>
      </c>
      <c r="I19" s="118">
        <f t="shared" si="5"/>
        <v>26.757760497503966</v>
      </c>
      <c r="J19" s="118">
        <f t="shared" si="5"/>
        <v>0</v>
      </c>
      <c r="K19" s="118">
        <f t="shared" si="5"/>
        <v>0</v>
      </c>
      <c r="L19" s="118">
        <f t="shared" si="5"/>
        <v>26.757760497503966</v>
      </c>
      <c r="M19" s="118">
        <f t="shared" si="5"/>
        <v>0</v>
      </c>
      <c r="N19" s="118">
        <f t="shared" si="5"/>
        <v>0</v>
      </c>
      <c r="O19" s="118">
        <f t="shared" si="5"/>
        <v>26.757760497503966</v>
      </c>
      <c r="P19" s="118">
        <f t="shared" si="5"/>
        <v>0</v>
      </c>
      <c r="Q19" s="118">
        <f t="shared" si="5"/>
        <v>0</v>
      </c>
    </row>
    <row r="20" spans="1:17" x14ac:dyDescent="0.25">
      <c r="A20" s="31" t="s">
        <v>107</v>
      </c>
      <c r="B20" s="46">
        <f t="shared" ref="B20:Q20" si="6">SUM(B21:B22)</f>
        <v>266.99999999999966</v>
      </c>
      <c r="C20" s="46">
        <f t="shared" si="6"/>
        <v>385.73889397037289</v>
      </c>
      <c r="D20" s="46">
        <f t="shared" si="6"/>
        <v>447.72002744324124</v>
      </c>
      <c r="E20" s="46">
        <f t="shared" si="6"/>
        <v>482.7011609161105</v>
      </c>
      <c r="F20" s="46">
        <f t="shared" si="6"/>
        <v>670.21668191111837</v>
      </c>
      <c r="G20" s="46">
        <f t="shared" si="6"/>
        <v>291.23554843824917</v>
      </c>
      <c r="H20" s="46">
        <f t="shared" si="6"/>
        <v>405.95557588149069</v>
      </c>
      <c r="I20" s="46">
        <f t="shared" si="6"/>
        <v>409.95557588149069</v>
      </c>
      <c r="J20" s="46">
        <f t="shared" si="6"/>
        <v>1009.9555758814906</v>
      </c>
      <c r="K20" s="46">
        <f t="shared" si="6"/>
        <v>1403.9744424086223</v>
      </c>
      <c r="L20" s="46">
        <f t="shared" si="6"/>
        <v>541.21668191111837</v>
      </c>
      <c r="M20" s="46">
        <f t="shared" si="6"/>
        <v>914.97444240862228</v>
      </c>
      <c r="N20" s="46">
        <f t="shared" si="6"/>
        <v>747.97444240862228</v>
      </c>
      <c r="O20" s="46">
        <f t="shared" si="6"/>
        <v>613.21668191111837</v>
      </c>
      <c r="P20" s="46">
        <f t="shared" si="6"/>
        <v>319.21668191111837</v>
      </c>
      <c r="Q20" s="46">
        <f t="shared" si="6"/>
        <v>562.60768191111799</v>
      </c>
    </row>
    <row r="21" spans="1:17" x14ac:dyDescent="0.25">
      <c r="A21" s="110" t="s">
        <v>46</v>
      </c>
      <c r="B21" s="120">
        <f>B12-B8</f>
        <v>237.21052631578914</v>
      </c>
      <c r="C21" s="120">
        <f t="shared" ref="C21:Q21" si="7">C12-C8</f>
        <v>356.1916597886584</v>
      </c>
      <c r="D21" s="120">
        <f t="shared" si="7"/>
        <v>406.17279326152675</v>
      </c>
      <c r="E21" s="120">
        <f t="shared" si="7"/>
        <v>452.15392673439601</v>
      </c>
      <c r="F21" s="120">
        <f t="shared" si="7"/>
        <v>631.15392673439601</v>
      </c>
      <c r="G21" s="120">
        <f t="shared" si="7"/>
        <v>260.17279326152675</v>
      </c>
      <c r="H21" s="120">
        <f t="shared" si="7"/>
        <v>361.13506020726436</v>
      </c>
      <c r="I21" s="120">
        <f t="shared" si="7"/>
        <v>383.13506020726436</v>
      </c>
      <c r="J21" s="120">
        <f t="shared" si="7"/>
        <v>967.13506020726436</v>
      </c>
      <c r="K21" s="120">
        <f t="shared" si="7"/>
        <v>1185.153926734396</v>
      </c>
      <c r="L21" s="120">
        <f t="shared" si="7"/>
        <v>484.15392673439601</v>
      </c>
      <c r="M21" s="120">
        <f t="shared" si="7"/>
        <v>872.15392673439601</v>
      </c>
      <c r="N21" s="120">
        <f t="shared" si="7"/>
        <v>706.15392673439601</v>
      </c>
      <c r="O21" s="120">
        <f t="shared" si="7"/>
        <v>556.15392673439601</v>
      </c>
      <c r="P21" s="120">
        <f t="shared" si="7"/>
        <v>285.15392673439601</v>
      </c>
      <c r="Q21" s="120">
        <f t="shared" si="7"/>
        <v>492.54492673439563</v>
      </c>
    </row>
    <row r="22" spans="1:17" x14ac:dyDescent="0.25">
      <c r="A22" s="108" t="s">
        <v>45</v>
      </c>
      <c r="B22" s="118">
        <f>B13-B9</f>
        <v>29.78947368421052</v>
      </c>
      <c r="C22" s="118">
        <f t="shared" ref="C22:Q22" si="8">C13-C9</f>
        <v>29.547234181714487</v>
      </c>
      <c r="D22" s="118">
        <f t="shared" si="8"/>
        <v>41.547234181714487</v>
      </c>
      <c r="E22" s="118">
        <f t="shared" si="8"/>
        <v>30.547234181714487</v>
      </c>
      <c r="F22" s="118">
        <f t="shared" si="8"/>
        <v>39.062755176722362</v>
      </c>
      <c r="G22" s="118">
        <f t="shared" si="8"/>
        <v>31.062755176722419</v>
      </c>
      <c r="H22" s="118">
        <f t="shared" si="8"/>
        <v>44.820515674226328</v>
      </c>
      <c r="I22" s="118">
        <f t="shared" si="8"/>
        <v>26.820515674226328</v>
      </c>
      <c r="J22" s="118">
        <f t="shared" si="8"/>
        <v>42.820515674226328</v>
      </c>
      <c r="K22" s="118">
        <f t="shared" si="8"/>
        <v>218.82051567422633</v>
      </c>
      <c r="L22" s="118">
        <f t="shared" si="8"/>
        <v>57.062755176722362</v>
      </c>
      <c r="M22" s="118">
        <f t="shared" si="8"/>
        <v>42.820515674226328</v>
      </c>
      <c r="N22" s="118">
        <f t="shared" si="8"/>
        <v>41.820515674226328</v>
      </c>
      <c r="O22" s="118">
        <f t="shared" si="8"/>
        <v>57.062755176722362</v>
      </c>
      <c r="P22" s="118">
        <f t="shared" si="8"/>
        <v>34.062755176722362</v>
      </c>
      <c r="Q22" s="118">
        <f t="shared" si="8"/>
        <v>70.062755176722362</v>
      </c>
    </row>
    <row r="23" spans="1:17" x14ac:dyDescent="0.25">
      <c r="A23" s="123"/>
      <c r="B23" s="122"/>
      <c r="C23" s="122"/>
      <c r="D23" s="122"/>
      <c r="E23" s="122"/>
      <c r="F23" s="122"/>
      <c r="G23" s="122"/>
      <c r="H23" s="122"/>
      <c r="I23" s="122"/>
      <c r="J23" s="122"/>
      <c r="K23" s="122"/>
      <c r="L23" s="122"/>
      <c r="M23" s="122"/>
      <c r="N23" s="122"/>
      <c r="O23" s="122"/>
      <c r="P23" s="122"/>
      <c r="Q23" s="122"/>
    </row>
    <row r="24" spans="1:17" x14ac:dyDescent="0.25">
      <c r="A24" s="31" t="s">
        <v>77</v>
      </c>
      <c r="B24" s="70"/>
      <c r="C24" s="70"/>
      <c r="D24" s="70"/>
      <c r="E24" s="70"/>
      <c r="F24" s="70"/>
      <c r="G24" s="70"/>
      <c r="H24" s="70"/>
      <c r="I24" s="70"/>
      <c r="J24" s="70"/>
      <c r="K24" s="70"/>
      <c r="L24" s="70"/>
      <c r="M24" s="70"/>
      <c r="N24" s="70"/>
      <c r="O24" s="70"/>
      <c r="P24" s="70"/>
      <c r="Q24" s="70"/>
    </row>
    <row r="25" spans="1:17" x14ac:dyDescent="0.25">
      <c r="A25" s="50" t="s">
        <v>69</v>
      </c>
      <c r="B25" s="38">
        <v>1937.0508996068011</v>
      </c>
      <c r="C25" s="38">
        <v>1945.2359899999992</v>
      </c>
      <c r="D25" s="38">
        <v>2035.7047900000009</v>
      </c>
      <c r="E25" s="38">
        <v>2266.3308399999987</v>
      </c>
      <c r="F25" s="38">
        <v>2245.8856499999993</v>
      </c>
      <c r="G25" s="38">
        <v>2160.2696877287822</v>
      </c>
      <c r="H25" s="38">
        <v>2369.8170499999997</v>
      </c>
      <c r="I25" s="38">
        <v>2086.58259</v>
      </c>
      <c r="J25" s="38">
        <v>1958.38923</v>
      </c>
      <c r="K25" s="38">
        <v>1796.6668199999995</v>
      </c>
      <c r="L25" s="38">
        <v>2150.6293986159526</v>
      </c>
      <c r="M25" s="38">
        <v>2015.4785833078806</v>
      </c>
      <c r="N25" s="38">
        <v>2145.8377863195892</v>
      </c>
      <c r="O25" s="38">
        <v>2204.9347719729935</v>
      </c>
      <c r="P25" s="38">
        <v>2264.3772869236091</v>
      </c>
      <c r="Q25" s="38">
        <v>2091.4710423792285</v>
      </c>
    </row>
    <row r="26" spans="1:17" x14ac:dyDescent="0.25">
      <c r="A26" s="55" t="s">
        <v>33</v>
      </c>
      <c r="B26" s="54">
        <v>1111.2450810498631</v>
      </c>
      <c r="C26" s="54">
        <v>1088.0936899999997</v>
      </c>
      <c r="D26" s="54">
        <v>1176.0919000000006</v>
      </c>
      <c r="E26" s="54">
        <v>1311.170859999999</v>
      </c>
      <c r="F26" s="54">
        <v>1288.8179299999997</v>
      </c>
      <c r="G26" s="54">
        <v>1251.5171785305629</v>
      </c>
      <c r="H26" s="54">
        <v>1335.8907600000002</v>
      </c>
      <c r="I26" s="54">
        <v>1047.0591999999999</v>
      </c>
      <c r="J26" s="54">
        <v>1046.9668199999999</v>
      </c>
      <c r="K26" s="54">
        <v>987.94322</v>
      </c>
      <c r="L26" s="54">
        <v>1167.8436329757003</v>
      </c>
      <c r="M26" s="54">
        <v>1039.0213939321688</v>
      </c>
      <c r="N26" s="54">
        <v>1168.6311776496191</v>
      </c>
      <c r="O26" s="54">
        <v>1194.3425577455218</v>
      </c>
      <c r="P26" s="54">
        <v>1237.0339485768745</v>
      </c>
      <c r="Q26" s="54">
        <v>1123.5493134835785</v>
      </c>
    </row>
    <row r="27" spans="1:17" x14ac:dyDescent="0.25">
      <c r="A27" s="53" t="s">
        <v>48</v>
      </c>
      <c r="B27" s="51">
        <v>491.84568508763175</v>
      </c>
      <c r="C27" s="51">
        <v>585.21090999999967</v>
      </c>
      <c r="D27" s="51">
        <v>538.39162000000056</v>
      </c>
      <c r="E27" s="51">
        <v>554.52201999999909</v>
      </c>
      <c r="F27" s="51">
        <v>553.23431999999968</v>
      </c>
      <c r="G27" s="51">
        <v>554.94489412683515</v>
      </c>
      <c r="H27" s="51">
        <v>621.17077000000018</v>
      </c>
      <c r="I27" s="51">
        <v>565.89968999999996</v>
      </c>
      <c r="J27" s="51">
        <v>499.4391599999999</v>
      </c>
      <c r="K27" s="51">
        <v>464.49872999999991</v>
      </c>
      <c r="L27" s="51">
        <v>456.73366950148056</v>
      </c>
      <c r="M27" s="51">
        <v>504.01272343725691</v>
      </c>
      <c r="N27" s="51">
        <v>652.9077490040986</v>
      </c>
      <c r="O27" s="51">
        <v>636.88163984464086</v>
      </c>
      <c r="P27" s="51">
        <v>695.04416073200503</v>
      </c>
      <c r="Q27" s="51">
        <v>651.52777123415956</v>
      </c>
    </row>
    <row r="28" spans="1:17" x14ac:dyDescent="0.25">
      <c r="A28" s="53" t="s">
        <v>47</v>
      </c>
      <c r="B28" s="51">
        <v>619.39939596223132</v>
      </c>
      <c r="C28" s="51">
        <v>502.88278000000003</v>
      </c>
      <c r="D28" s="51">
        <v>637.70028000000002</v>
      </c>
      <c r="E28" s="51">
        <v>756.64883999999995</v>
      </c>
      <c r="F28" s="51">
        <v>735.58361000000002</v>
      </c>
      <c r="G28" s="51">
        <v>696.57228440372774</v>
      </c>
      <c r="H28" s="51">
        <v>714.71999000000005</v>
      </c>
      <c r="I28" s="51">
        <v>481.15951000000001</v>
      </c>
      <c r="J28" s="51">
        <v>547.52765999999997</v>
      </c>
      <c r="K28" s="51">
        <v>523.44449000000009</v>
      </c>
      <c r="L28" s="51">
        <v>711.10996347421974</v>
      </c>
      <c r="M28" s="51">
        <v>535.00867049491194</v>
      </c>
      <c r="N28" s="51">
        <v>515.72342864552047</v>
      </c>
      <c r="O28" s="51">
        <v>557.46091790088099</v>
      </c>
      <c r="P28" s="51">
        <v>541.98978784486951</v>
      </c>
      <c r="Q28" s="51">
        <v>472.02154224941899</v>
      </c>
    </row>
    <row r="29" spans="1:17" x14ac:dyDescent="0.25">
      <c r="A29" s="52" t="s">
        <v>32</v>
      </c>
      <c r="B29" s="51">
        <v>0</v>
      </c>
      <c r="C29" s="51">
        <v>0</v>
      </c>
      <c r="D29" s="51">
        <v>0</v>
      </c>
      <c r="E29" s="51">
        <v>0</v>
      </c>
      <c r="F29" s="51">
        <v>5.7070500000000095</v>
      </c>
      <c r="G29" s="51">
        <v>1.9107861699797581</v>
      </c>
      <c r="H29" s="51">
        <v>0</v>
      </c>
      <c r="I29" s="51">
        <v>0</v>
      </c>
      <c r="J29" s="51">
        <v>0</v>
      </c>
      <c r="K29" s="51">
        <v>0</v>
      </c>
      <c r="L29" s="51">
        <v>0</v>
      </c>
      <c r="M29" s="51">
        <v>0</v>
      </c>
      <c r="N29" s="51">
        <v>0</v>
      </c>
      <c r="O29" s="51">
        <v>0</v>
      </c>
      <c r="P29" s="51">
        <v>0</v>
      </c>
      <c r="Q29" s="51">
        <v>0</v>
      </c>
    </row>
    <row r="30" spans="1:17" x14ac:dyDescent="0.25">
      <c r="A30" s="53" t="s">
        <v>31</v>
      </c>
      <c r="B30" s="51">
        <v>0</v>
      </c>
      <c r="C30" s="51">
        <v>0</v>
      </c>
      <c r="D30" s="51">
        <v>0</v>
      </c>
      <c r="E30" s="51">
        <v>0</v>
      </c>
      <c r="F30" s="51">
        <v>0</v>
      </c>
      <c r="G30" s="51">
        <v>0</v>
      </c>
      <c r="H30" s="51">
        <v>0</v>
      </c>
      <c r="I30" s="51">
        <v>0</v>
      </c>
      <c r="J30" s="51">
        <v>0</v>
      </c>
      <c r="K30" s="51">
        <v>0</v>
      </c>
      <c r="L30" s="51">
        <v>0</v>
      </c>
      <c r="M30" s="51">
        <v>0</v>
      </c>
      <c r="N30" s="51">
        <v>0</v>
      </c>
      <c r="O30" s="51">
        <v>0</v>
      </c>
      <c r="P30" s="51">
        <v>0</v>
      </c>
      <c r="Q30" s="51">
        <v>0</v>
      </c>
    </row>
    <row r="31" spans="1:17" x14ac:dyDescent="0.25">
      <c r="A31" s="53" t="s">
        <v>30</v>
      </c>
      <c r="B31" s="51">
        <v>0</v>
      </c>
      <c r="C31" s="51">
        <v>0</v>
      </c>
      <c r="D31" s="51">
        <v>0</v>
      </c>
      <c r="E31" s="51">
        <v>0</v>
      </c>
      <c r="F31" s="51">
        <v>0</v>
      </c>
      <c r="G31" s="51">
        <v>0</v>
      </c>
      <c r="H31" s="51">
        <v>0</v>
      </c>
      <c r="I31" s="51">
        <v>0</v>
      </c>
      <c r="J31" s="51">
        <v>0</v>
      </c>
      <c r="K31" s="51">
        <v>0</v>
      </c>
      <c r="L31" s="51">
        <v>0</v>
      </c>
      <c r="M31" s="51">
        <v>0</v>
      </c>
      <c r="N31" s="51">
        <v>0</v>
      </c>
      <c r="O31" s="51">
        <v>0</v>
      </c>
      <c r="P31" s="51">
        <v>0</v>
      </c>
      <c r="Q31" s="51">
        <v>0</v>
      </c>
    </row>
    <row r="32" spans="1:17" x14ac:dyDescent="0.25">
      <c r="A32" s="53" t="s">
        <v>76</v>
      </c>
      <c r="B32" s="51">
        <v>0</v>
      </c>
      <c r="C32" s="51">
        <v>0</v>
      </c>
      <c r="D32" s="51">
        <v>0</v>
      </c>
      <c r="E32" s="51">
        <v>0</v>
      </c>
      <c r="F32" s="51">
        <v>0</v>
      </c>
      <c r="G32" s="51">
        <v>0</v>
      </c>
      <c r="H32" s="51">
        <v>0</v>
      </c>
      <c r="I32" s="51">
        <v>0</v>
      </c>
      <c r="J32" s="51">
        <v>0</v>
      </c>
      <c r="K32" s="51">
        <v>0</v>
      </c>
      <c r="L32" s="51">
        <v>0</v>
      </c>
      <c r="M32" s="51">
        <v>0</v>
      </c>
      <c r="N32" s="51">
        <v>0</v>
      </c>
      <c r="O32" s="51">
        <v>0</v>
      </c>
      <c r="P32" s="51">
        <v>0</v>
      </c>
      <c r="Q32" s="51">
        <v>0</v>
      </c>
    </row>
    <row r="33" spans="1:17" x14ac:dyDescent="0.25">
      <c r="A33" s="53" t="s">
        <v>29</v>
      </c>
      <c r="B33" s="51">
        <v>0</v>
      </c>
      <c r="C33" s="51">
        <v>0</v>
      </c>
      <c r="D33" s="51">
        <v>0</v>
      </c>
      <c r="E33" s="51">
        <v>0</v>
      </c>
      <c r="F33" s="51">
        <v>5.7070500000000095</v>
      </c>
      <c r="G33" s="51">
        <v>1.9107861699797581</v>
      </c>
      <c r="H33" s="51">
        <v>0</v>
      </c>
      <c r="I33" s="51">
        <v>0</v>
      </c>
      <c r="J33" s="51">
        <v>0</v>
      </c>
      <c r="K33" s="51">
        <v>0</v>
      </c>
      <c r="L33" s="51">
        <v>0</v>
      </c>
      <c r="M33" s="51">
        <v>0</v>
      </c>
      <c r="N33" s="51">
        <v>0</v>
      </c>
      <c r="O33" s="51">
        <v>0</v>
      </c>
      <c r="P33" s="51">
        <v>0</v>
      </c>
      <c r="Q33" s="51">
        <v>0</v>
      </c>
    </row>
    <row r="34" spans="1:17" x14ac:dyDescent="0.25">
      <c r="A34" s="53" t="s">
        <v>28</v>
      </c>
      <c r="B34" s="51">
        <v>0</v>
      </c>
      <c r="C34" s="51">
        <v>0</v>
      </c>
      <c r="D34" s="51">
        <v>0</v>
      </c>
      <c r="E34" s="51">
        <v>0</v>
      </c>
      <c r="F34" s="51">
        <v>0</v>
      </c>
      <c r="G34" s="51">
        <v>0</v>
      </c>
      <c r="H34" s="51">
        <v>0</v>
      </c>
      <c r="I34" s="51">
        <v>0</v>
      </c>
      <c r="J34" s="51">
        <v>0</v>
      </c>
      <c r="K34" s="51">
        <v>0</v>
      </c>
      <c r="L34" s="51">
        <v>0</v>
      </c>
      <c r="M34" s="51">
        <v>0</v>
      </c>
      <c r="N34" s="51">
        <v>0</v>
      </c>
      <c r="O34" s="51">
        <v>0</v>
      </c>
      <c r="P34" s="51">
        <v>0</v>
      </c>
      <c r="Q34" s="51">
        <v>0</v>
      </c>
    </row>
    <row r="35" spans="1:17" x14ac:dyDescent="0.25">
      <c r="A35" s="52" t="s">
        <v>27</v>
      </c>
      <c r="B35" s="51">
        <v>655.08702626367449</v>
      </c>
      <c r="C35" s="51">
        <v>638.92006999999967</v>
      </c>
      <c r="D35" s="51">
        <v>727.12643000000037</v>
      </c>
      <c r="E35" s="51">
        <v>741.54941999999971</v>
      </c>
      <c r="F35" s="51">
        <v>723.26439999999968</v>
      </c>
      <c r="G35" s="51">
        <v>708.23386659841458</v>
      </c>
      <c r="H35" s="51">
        <v>813.51333999999974</v>
      </c>
      <c r="I35" s="51">
        <v>804.06371999999988</v>
      </c>
      <c r="J35" s="51">
        <v>702.52812000000006</v>
      </c>
      <c r="K35" s="51">
        <v>645.64080999999942</v>
      </c>
      <c r="L35" s="51">
        <v>778.13780157586496</v>
      </c>
      <c r="M35" s="51">
        <v>772.35602992023337</v>
      </c>
      <c r="N35" s="51">
        <v>750.56893080948532</v>
      </c>
      <c r="O35" s="51">
        <v>795.91645699291769</v>
      </c>
      <c r="P35" s="51">
        <v>809.95023821871609</v>
      </c>
      <c r="Q35" s="51">
        <v>762.81618715359491</v>
      </c>
    </row>
    <row r="36" spans="1:17" x14ac:dyDescent="0.25">
      <c r="A36" s="53" t="s">
        <v>66</v>
      </c>
      <c r="B36" s="51">
        <v>160.72378942408216</v>
      </c>
      <c r="C36" s="51">
        <v>129.86567999999966</v>
      </c>
      <c r="D36" s="51">
        <v>196.24129000000039</v>
      </c>
      <c r="E36" s="51">
        <v>154.2757899999998</v>
      </c>
      <c r="F36" s="51">
        <v>144.47943999999973</v>
      </c>
      <c r="G36" s="51">
        <v>145.74397947473972</v>
      </c>
      <c r="H36" s="51">
        <v>161.5168699999997</v>
      </c>
      <c r="I36" s="51">
        <v>158.98588999999993</v>
      </c>
      <c r="J36" s="51">
        <v>145.76914000000011</v>
      </c>
      <c r="K36" s="51">
        <v>127.79501999999945</v>
      </c>
      <c r="L36" s="51">
        <v>163.34868572078699</v>
      </c>
      <c r="M36" s="51">
        <v>180.13769672200965</v>
      </c>
      <c r="N36" s="51">
        <v>169.15544011833526</v>
      </c>
      <c r="O36" s="51">
        <v>208.41822547269896</v>
      </c>
      <c r="P36" s="51">
        <v>175.57553677608621</v>
      </c>
      <c r="Q36" s="51">
        <v>151.32292260787881</v>
      </c>
    </row>
    <row r="37" spans="1:17" x14ac:dyDescent="0.25">
      <c r="A37" s="53" t="s">
        <v>25</v>
      </c>
      <c r="B37" s="51">
        <v>494.36323683959239</v>
      </c>
      <c r="C37" s="51">
        <v>509.05438999999996</v>
      </c>
      <c r="D37" s="51">
        <v>530.88513999999998</v>
      </c>
      <c r="E37" s="51">
        <v>587.27362999999991</v>
      </c>
      <c r="F37" s="51">
        <v>578.78495999999996</v>
      </c>
      <c r="G37" s="51">
        <v>562.48988712367486</v>
      </c>
      <c r="H37" s="51">
        <v>651.99647000000004</v>
      </c>
      <c r="I37" s="51">
        <v>645.07782999999995</v>
      </c>
      <c r="J37" s="51">
        <v>556.75897999999995</v>
      </c>
      <c r="K37" s="51">
        <v>517.84578999999997</v>
      </c>
      <c r="L37" s="51">
        <v>614.78911585507797</v>
      </c>
      <c r="M37" s="51">
        <v>592.21833319822372</v>
      </c>
      <c r="N37" s="51">
        <v>581.41349069115006</v>
      </c>
      <c r="O37" s="51">
        <v>587.49823152021872</v>
      </c>
      <c r="P37" s="51">
        <v>634.37470144262988</v>
      </c>
      <c r="Q37" s="51">
        <v>611.4932645457161</v>
      </c>
    </row>
    <row r="38" spans="1:17" x14ac:dyDescent="0.25">
      <c r="A38" s="52" t="s">
        <v>24</v>
      </c>
      <c r="B38" s="51">
        <v>0</v>
      </c>
      <c r="C38" s="51">
        <v>6.602989999999977</v>
      </c>
      <c r="D38" s="51">
        <v>0</v>
      </c>
      <c r="E38" s="51">
        <v>5.8999800000000278</v>
      </c>
      <c r="F38" s="51">
        <v>4.4029699999999821</v>
      </c>
      <c r="G38" s="51">
        <v>1.5286340634978615</v>
      </c>
      <c r="H38" s="51">
        <v>0</v>
      </c>
      <c r="I38" s="51">
        <v>1.1007599999999798</v>
      </c>
      <c r="J38" s="51">
        <v>1.2009899999999902</v>
      </c>
      <c r="K38" s="51">
        <v>0.49997999999993681</v>
      </c>
      <c r="L38" s="51">
        <v>2.6750029494488103</v>
      </c>
      <c r="M38" s="51">
        <v>3.2481066195464905</v>
      </c>
      <c r="N38" s="51">
        <v>3.3438254932710834</v>
      </c>
      <c r="O38" s="51">
        <v>3.6784524357490511</v>
      </c>
      <c r="P38" s="51">
        <v>3.7259986505381448</v>
      </c>
      <c r="Q38" s="51">
        <v>4.1560930568408025</v>
      </c>
    </row>
    <row r="39" spans="1:17" x14ac:dyDescent="0.25">
      <c r="A39" s="53" t="s">
        <v>23</v>
      </c>
      <c r="B39" s="51">
        <v>0</v>
      </c>
      <c r="C39" s="51">
        <v>6.602989999999977</v>
      </c>
      <c r="D39" s="51">
        <v>0</v>
      </c>
      <c r="E39" s="51">
        <v>5.8999800000000278</v>
      </c>
      <c r="F39" s="51">
        <v>4.4029699999999821</v>
      </c>
      <c r="G39" s="51">
        <v>1.5286340634978615</v>
      </c>
      <c r="H39" s="51">
        <v>0</v>
      </c>
      <c r="I39" s="51">
        <v>1.1007599999999798</v>
      </c>
      <c r="J39" s="51">
        <v>1.2009899999999902</v>
      </c>
      <c r="K39" s="51">
        <v>0.49997999999993681</v>
      </c>
      <c r="L39" s="51">
        <v>2.6750029494488103</v>
      </c>
      <c r="M39" s="51">
        <v>3.2481066195464905</v>
      </c>
      <c r="N39" s="51">
        <v>3.3438254932710834</v>
      </c>
      <c r="O39" s="51">
        <v>3.6784524357490511</v>
      </c>
      <c r="P39" s="51">
        <v>3.7259986505381448</v>
      </c>
      <c r="Q39" s="51">
        <v>4.1560930568408025</v>
      </c>
    </row>
    <row r="40" spans="1:17" x14ac:dyDescent="0.25">
      <c r="A40" s="53" t="s">
        <v>74</v>
      </c>
      <c r="B40" s="51">
        <v>0</v>
      </c>
      <c r="C40" s="51">
        <v>0</v>
      </c>
      <c r="D40" s="51">
        <v>0</v>
      </c>
      <c r="E40" s="51">
        <v>0</v>
      </c>
      <c r="F40" s="51">
        <v>0</v>
      </c>
      <c r="G40" s="51">
        <v>0</v>
      </c>
      <c r="H40" s="51">
        <v>0</v>
      </c>
      <c r="I40" s="51">
        <v>0</v>
      </c>
      <c r="J40" s="51">
        <v>0</v>
      </c>
      <c r="K40" s="51">
        <v>0</v>
      </c>
      <c r="L40" s="51">
        <v>0</v>
      </c>
      <c r="M40" s="51">
        <v>0</v>
      </c>
      <c r="N40" s="51">
        <v>0</v>
      </c>
      <c r="O40" s="51">
        <v>0</v>
      </c>
      <c r="P40" s="51">
        <v>0</v>
      </c>
      <c r="Q40" s="51">
        <v>0</v>
      </c>
    </row>
    <row r="41" spans="1:17" x14ac:dyDescent="0.25">
      <c r="A41" s="53" t="s">
        <v>73</v>
      </c>
      <c r="B41" s="51">
        <v>0</v>
      </c>
      <c r="C41" s="51">
        <v>0</v>
      </c>
      <c r="D41" s="51">
        <v>0</v>
      </c>
      <c r="E41" s="51">
        <v>0</v>
      </c>
      <c r="F41" s="51">
        <v>0</v>
      </c>
      <c r="G41" s="51">
        <v>0</v>
      </c>
      <c r="H41" s="51">
        <v>0</v>
      </c>
      <c r="I41" s="51">
        <v>0</v>
      </c>
      <c r="J41" s="51">
        <v>0</v>
      </c>
      <c r="K41" s="51">
        <v>0</v>
      </c>
      <c r="L41" s="51">
        <v>0</v>
      </c>
      <c r="M41" s="51">
        <v>0</v>
      </c>
      <c r="N41" s="51">
        <v>0</v>
      </c>
      <c r="O41" s="51">
        <v>0</v>
      </c>
      <c r="P41" s="51">
        <v>0</v>
      </c>
      <c r="Q41" s="51">
        <v>0</v>
      </c>
    </row>
    <row r="42" spans="1:17" x14ac:dyDescent="0.25">
      <c r="A42" s="53" t="s">
        <v>72</v>
      </c>
      <c r="B42" s="51">
        <v>0</v>
      </c>
      <c r="C42" s="51">
        <v>0</v>
      </c>
      <c r="D42" s="51">
        <v>0</v>
      </c>
      <c r="E42" s="51">
        <v>0</v>
      </c>
      <c r="F42" s="51">
        <v>0</v>
      </c>
      <c r="G42" s="51">
        <v>0</v>
      </c>
      <c r="H42" s="51">
        <v>0</v>
      </c>
      <c r="I42" s="51">
        <v>0</v>
      </c>
      <c r="J42" s="51">
        <v>0</v>
      </c>
      <c r="K42" s="51">
        <v>0</v>
      </c>
      <c r="L42" s="51">
        <v>0</v>
      </c>
      <c r="M42" s="51">
        <v>0</v>
      </c>
      <c r="N42" s="51">
        <v>0</v>
      </c>
      <c r="O42" s="51">
        <v>0</v>
      </c>
      <c r="P42" s="51">
        <v>0</v>
      </c>
      <c r="Q42" s="51">
        <v>0</v>
      </c>
    </row>
    <row r="43" spans="1:17" x14ac:dyDescent="0.25">
      <c r="A43" s="53" t="s">
        <v>71</v>
      </c>
      <c r="B43" s="51">
        <v>0</v>
      </c>
      <c r="C43" s="51">
        <v>0</v>
      </c>
      <c r="D43" s="51">
        <v>0</v>
      </c>
      <c r="E43" s="51">
        <v>0</v>
      </c>
      <c r="F43" s="51">
        <v>0</v>
      </c>
      <c r="G43" s="51">
        <v>0</v>
      </c>
      <c r="H43" s="51">
        <v>0</v>
      </c>
      <c r="I43" s="51">
        <v>0</v>
      </c>
      <c r="J43" s="51">
        <v>0</v>
      </c>
      <c r="K43" s="51">
        <v>0</v>
      </c>
      <c r="L43" s="51">
        <v>0</v>
      </c>
      <c r="M43" s="51">
        <v>0</v>
      </c>
      <c r="N43" s="51">
        <v>0</v>
      </c>
      <c r="O43" s="51">
        <v>0</v>
      </c>
      <c r="P43" s="51">
        <v>0</v>
      </c>
      <c r="Q43" s="51">
        <v>0</v>
      </c>
    </row>
    <row r="44" spans="1:17" x14ac:dyDescent="0.25">
      <c r="A44" s="52" t="s">
        <v>22</v>
      </c>
      <c r="B44" s="51">
        <v>0</v>
      </c>
      <c r="C44" s="51">
        <v>0</v>
      </c>
      <c r="D44" s="51">
        <v>0</v>
      </c>
      <c r="E44" s="51">
        <v>0</v>
      </c>
      <c r="F44" s="51">
        <v>0</v>
      </c>
      <c r="G44" s="51">
        <v>0</v>
      </c>
      <c r="H44" s="51">
        <v>0</v>
      </c>
      <c r="I44" s="51">
        <v>0</v>
      </c>
      <c r="J44" s="51">
        <v>0</v>
      </c>
      <c r="K44" s="51">
        <v>0</v>
      </c>
      <c r="L44" s="51">
        <v>0</v>
      </c>
      <c r="M44" s="51">
        <v>0</v>
      </c>
      <c r="N44" s="51">
        <v>0</v>
      </c>
      <c r="O44" s="51">
        <v>0</v>
      </c>
      <c r="P44" s="51">
        <v>0</v>
      </c>
      <c r="Q44" s="51">
        <v>0</v>
      </c>
    </row>
    <row r="45" spans="1:17" x14ac:dyDescent="0.25">
      <c r="A45" s="63" t="s">
        <v>21</v>
      </c>
      <c r="B45" s="62">
        <v>170.71879229326345</v>
      </c>
      <c r="C45" s="62">
        <v>211.6192400000001</v>
      </c>
      <c r="D45" s="62">
        <v>132.48645999999985</v>
      </c>
      <c r="E45" s="62">
        <v>207.71058000000016</v>
      </c>
      <c r="F45" s="62">
        <v>223.69329999999991</v>
      </c>
      <c r="G45" s="62">
        <v>197.07922236632692</v>
      </c>
      <c r="H45" s="62">
        <v>220.4129499999998</v>
      </c>
      <c r="I45" s="62">
        <v>234.35891000000015</v>
      </c>
      <c r="J45" s="62">
        <v>207.69329999999991</v>
      </c>
      <c r="K45" s="62">
        <v>162.58280999999999</v>
      </c>
      <c r="L45" s="62">
        <v>201.97296111493847</v>
      </c>
      <c r="M45" s="62">
        <v>200.85305283593198</v>
      </c>
      <c r="N45" s="62">
        <v>223.2938523672135</v>
      </c>
      <c r="O45" s="62">
        <v>210.99730479880509</v>
      </c>
      <c r="P45" s="62">
        <v>213.66710147747995</v>
      </c>
      <c r="Q45" s="62">
        <v>200.94944868521441</v>
      </c>
    </row>
    <row r="46" spans="1:17" x14ac:dyDescent="0.25">
      <c r="A46" s="50" t="s">
        <v>105</v>
      </c>
      <c r="B46" s="38">
        <f t="shared" ref="B46:Q46" si="9">SUM(B47:B48)</f>
        <v>1937.0508996068013</v>
      </c>
      <c r="C46" s="38">
        <f t="shared" si="9"/>
        <v>1945.235989999999</v>
      </c>
      <c r="D46" s="38">
        <f t="shared" si="9"/>
        <v>2035.7047900000009</v>
      </c>
      <c r="E46" s="38">
        <f t="shared" si="9"/>
        <v>2266.3308399999983</v>
      </c>
      <c r="F46" s="38">
        <f t="shared" si="9"/>
        <v>2245.8856499999993</v>
      </c>
      <c r="G46" s="38">
        <f t="shared" si="9"/>
        <v>2160.2696877287826</v>
      </c>
      <c r="H46" s="38">
        <f t="shared" si="9"/>
        <v>2369.8170499999997</v>
      </c>
      <c r="I46" s="38">
        <f t="shared" si="9"/>
        <v>2086.58259</v>
      </c>
      <c r="J46" s="38">
        <f t="shared" si="9"/>
        <v>1958.3892299999998</v>
      </c>
      <c r="K46" s="38">
        <f t="shared" si="9"/>
        <v>1796.6668199999995</v>
      </c>
      <c r="L46" s="38">
        <f t="shared" si="9"/>
        <v>2150.6293986159526</v>
      </c>
      <c r="M46" s="38">
        <f t="shared" si="9"/>
        <v>2015.4785833078809</v>
      </c>
      <c r="N46" s="38">
        <f t="shared" si="9"/>
        <v>2145.8377863195897</v>
      </c>
      <c r="O46" s="38">
        <f t="shared" si="9"/>
        <v>2204.934771972994</v>
      </c>
      <c r="P46" s="38">
        <f t="shared" si="9"/>
        <v>2264.3772869236091</v>
      </c>
      <c r="Q46" s="38">
        <f t="shared" si="9"/>
        <v>2091.4710423792285</v>
      </c>
    </row>
    <row r="47" spans="1:17" x14ac:dyDescent="0.25">
      <c r="A47" s="121" t="s">
        <v>46</v>
      </c>
      <c r="B47" s="120">
        <v>1899.8603344329799</v>
      </c>
      <c r="C47" s="120">
        <v>1906.2390781703921</v>
      </c>
      <c r="D47" s="120">
        <v>1998.9954966422708</v>
      </c>
      <c r="E47" s="120">
        <v>2227.3363374906417</v>
      </c>
      <c r="F47" s="120">
        <v>2200.3003430683598</v>
      </c>
      <c r="G47" s="120">
        <v>2115.1144425863722</v>
      </c>
      <c r="H47" s="120">
        <v>2324.3659577730687</v>
      </c>
      <c r="I47" s="120">
        <v>2042.9468939628905</v>
      </c>
      <c r="J47" s="120">
        <v>1914.4715546602658</v>
      </c>
      <c r="K47" s="120">
        <v>1771.8883980373223</v>
      </c>
      <c r="L47" s="120">
        <v>2109.6282841013594</v>
      </c>
      <c r="M47" s="120">
        <v>1968.6485819036911</v>
      </c>
      <c r="N47" s="120">
        <v>2098.1682246613132</v>
      </c>
      <c r="O47" s="120">
        <v>2162.7078041486216</v>
      </c>
      <c r="P47" s="120">
        <v>2220.4285723366097</v>
      </c>
      <c r="Q47" s="120">
        <v>2052.7369795203058</v>
      </c>
    </row>
    <row r="48" spans="1:17" x14ac:dyDescent="0.25">
      <c r="A48" s="119" t="s">
        <v>45</v>
      </c>
      <c r="B48" s="118">
        <v>37.19056517382127</v>
      </c>
      <c r="C48" s="118">
        <v>38.996911829606809</v>
      </c>
      <c r="D48" s="118">
        <v>36.709293357729976</v>
      </c>
      <c r="E48" s="118">
        <v>38.994502509356572</v>
      </c>
      <c r="F48" s="118">
        <v>45.585306931639693</v>
      </c>
      <c r="G48" s="118">
        <v>45.155245142410372</v>
      </c>
      <c r="H48" s="118">
        <v>45.451092226930975</v>
      </c>
      <c r="I48" s="118">
        <v>43.635696037109447</v>
      </c>
      <c r="J48" s="118">
        <v>43.917675339734039</v>
      </c>
      <c r="K48" s="118">
        <v>24.778421962677122</v>
      </c>
      <c r="L48" s="118">
        <v>41.001114514592963</v>
      </c>
      <c r="M48" s="118">
        <v>46.830001404189773</v>
      </c>
      <c r="N48" s="118">
        <v>47.669561658276464</v>
      </c>
      <c r="O48" s="118">
        <v>42.226967824372338</v>
      </c>
      <c r="P48" s="118">
        <v>43.948714586999515</v>
      </c>
      <c r="Q48" s="118">
        <v>38.734062858922762</v>
      </c>
    </row>
    <row r="49" spans="1:17" x14ac:dyDescent="0.25">
      <c r="A49" s="117"/>
      <c r="B49" s="116"/>
      <c r="C49" s="116"/>
      <c r="D49" s="116"/>
      <c r="E49" s="116"/>
      <c r="F49" s="116"/>
      <c r="G49" s="116"/>
      <c r="H49" s="116"/>
      <c r="I49" s="116"/>
      <c r="J49" s="116"/>
      <c r="K49" s="116"/>
      <c r="L49" s="116"/>
      <c r="M49" s="116"/>
      <c r="N49" s="116"/>
      <c r="O49" s="116"/>
      <c r="P49" s="116"/>
      <c r="Q49" s="116"/>
    </row>
    <row r="50" spans="1:17" x14ac:dyDescent="0.25">
      <c r="A50" s="31" t="s">
        <v>63</v>
      </c>
      <c r="B50" s="70">
        <f t="shared" ref="B50:Q50" si="10">SUM(B51:B52)</f>
        <v>9133.9871038246874</v>
      </c>
      <c r="C50" s="70">
        <f t="shared" si="10"/>
        <v>9031.8241139476322</v>
      </c>
      <c r="D50" s="70">
        <f t="shared" si="10"/>
        <v>9939.5535847777355</v>
      </c>
      <c r="E50" s="70">
        <f t="shared" si="10"/>
        <v>10896.902734136873</v>
      </c>
      <c r="F50" s="70">
        <f t="shared" si="10"/>
        <v>10833.77126505737</v>
      </c>
      <c r="G50" s="70">
        <f t="shared" si="10"/>
        <v>10431.65853530198</v>
      </c>
      <c r="H50" s="70">
        <f t="shared" si="10"/>
        <v>11665.335250978709</v>
      </c>
      <c r="I50" s="70">
        <f t="shared" si="10"/>
        <v>10266.777575488726</v>
      </c>
      <c r="J50" s="70">
        <f t="shared" si="10"/>
        <v>9521.8039167759925</v>
      </c>
      <c r="K50" s="70">
        <f t="shared" si="10"/>
        <v>8779.0909366776832</v>
      </c>
      <c r="L50" s="70">
        <f t="shared" si="10"/>
        <v>10570.585938820939</v>
      </c>
      <c r="M50" s="70">
        <f t="shared" si="10"/>
        <v>9677.2268629403134</v>
      </c>
      <c r="N50" s="70">
        <f t="shared" si="10"/>
        <v>10146.087382637206</v>
      </c>
      <c r="O50" s="70">
        <f t="shared" si="10"/>
        <v>10428.066685470458</v>
      </c>
      <c r="P50" s="70">
        <f t="shared" si="10"/>
        <v>10910.190269006844</v>
      </c>
      <c r="Q50" s="70">
        <f t="shared" si="10"/>
        <v>10046.071590519714</v>
      </c>
    </row>
    <row r="51" spans="1:17" x14ac:dyDescent="0.25">
      <c r="A51" s="55" t="s">
        <v>343</v>
      </c>
      <c r="B51" s="54">
        <v>8688.0221866751072</v>
      </c>
      <c r="C51" s="54">
        <v>8574.034073082119</v>
      </c>
      <c r="D51" s="54">
        <v>9360.0894595927348</v>
      </c>
      <c r="E51" s="54">
        <v>10353.693042701889</v>
      </c>
      <c r="F51" s="54">
        <v>10233.082113744094</v>
      </c>
      <c r="G51" s="54">
        <v>9918.6045060517172</v>
      </c>
      <c r="H51" s="54">
        <v>11071.991867435603</v>
      </c>
      <c r="I51" s="54">
        <v>9679.5502299780837</v>
      </c>
      <c r="J51" s="54">
        <v>8953.2947291329801</v>
      </c>
      <c r="K51" s="54">
        <v>8297.8575610657681</v>
      </c>
      <c r="L51" s="54">
        <v>10031.344008374839</v>
      </c>
      <c r="M51" s="54">
        <v>9182.4751124033992</v>
      </c>
      <c r="N51" s="54">
        <v>9633.138790403329</v>
      </c>
      <c r="O51" s="54">
        <v>9953.8404118790131</v>
      </c>
      <c r="P51" s="54">
        <v>10403.44837378426</v>
      </c>
      <c r="Q51" s="54">
        <v>9533.3347133188799</v>
      </c>
    </row>
    <row r="52" spans="1:17" x14ac:dyDescent="0.25">
      <c r="A52" s="52" t="s">
        <v>106</v>
      </c>
      <c r="B52" s="51">
        <v>445.96491714957972</v>
      </c>
      <c r="C52" s="51">
        <v>457.79004086551294</v>
      </c>
      <c r="D52" s="51">
        <v>579.46412518500131</v>
      </c>
      <c r="E52" s="51">
        <v>543.20969143498462</v>
      </c>
      <c r="F52" s="51">
        <v>600.68915131327515</v>
      </c>
      <c r="G52" s="51">
        <v>513.05402925026306</v>
      </c>
      <c r="H52" s="51">
        <v>593.34338354310557</v>
      </c>
      <c r="I52" s="51">
        <v>587.2273455106415</v>
      </c>
      <c r="J52" s="51">
        <v>568.50918764301309</v>
      </c>
      <c r="K52" s="51">
        <v>481.2333756119146</v>
      </c>
      <c r="L52" s="51">
        <v>539.24193044609979</v>
      </c>
      <c r="M52" s="51">
        <v>494.7517505369139</v>
      </c>
      <c r="N52" s="51">
        <v>512.94859223387732</v>
      </c>
      <c r="O52" s="51">
        <v>474.22627359144485</v>
      </c>
      <c r="P52" s="51">
        <v>506.74189522258433</v>
      </c>
      <c r="Q52" s="51">
        <v>512.73687720083365</v>
      </c>
    </row>
    <row r="53" spans="1:17" x14ac:dyDescent="0.25">
      <c r="A53" s="50" t="s">
        <v>105</v>
      </c>
      <c r="B53" s="38">
        <f t="shared" ref="B53:Q53" si="11">SUM(B54:B55)</f>
        <v>9133.9871038246874</v>
      </c>
      <c r="C53" s="38">
        <f t="shared" si="11"/>
        <v>9031.8241139476322</v>
      </c>
      <c r="D53" s="38">
        <f t="shared" si="11"/>
        <v>9939.5535847777355</v>
      </c>
      <c r="E53" s="38">
        <f t="shared" si="11"/>
        <v>10896.902734136875</v>
      </c>
      <c r="F53" s="38">
        <f t="shared" si="11"/>
        <v>10833.771265057369</v>
      </c>
      <c r="G53" s="38">
        <f t="shared" si="11"/>
        <v>10431.658535301982</v>
      </c>
      <c r="H53" s="38">
        <f t="shared" si="11"/>
        <v>11665.335250978707</v>
      </c>
      <c r="I53" s="38">
        <f t="shared" si="11"/>
        <v>10266.777575488726</v>
      </c>
      <c r="J53" s="38">
        <f t="shared" si="11"/>
        <v>9521.8039167759907</v>
      </c>
      <c r="K53" s="38">
        <f t="shared" si="11"/>
        <v>8779.0909366776832</v>
      </c>
      <c r="L53" s="38">
        <f t="shared" si="11"/>
        <v>10570.585938820939</v>
      </c>
      <c r="M53" s="38">
        <f t="shared" si="11"/>
        <v>9677.2268629403134</v>
      </c>
      <c r="N53" s="38">
        <f t="shared" si="11"/>
        <v>10146.087382637208</v>
      </c>
      <c r="O53" s="38">
        <f t="shared" si="11"/>
        <v>10428.06668547046</v>
      </c>
      <c r="P53" s="38">
        <f t="shared" si="11"/>
        <v>10910.190269006844</v>
      </c>
      <c r="Q53" s="38">
        <f t="shared" si="11"/>
        <v>10046.07159051971</v>
      </c>
    </row>
    <row r="54" spans="1:17" x14ac:dyDescent="0.25">
      <c r="A54" s="121" t="s">
        <v>46</v>
      </c>
      <c r="B54" s="120">
        <f>ISI_emi!B$5</f>
        <v>9104.1783633123341</v>
      </c>
      <c r="C54" s="120">
        <f>ISI_emi!C$5</f>
        <v>9004.9514004335215</v>
      </c>
      <c r="D54" s="120">
        <f>ISI_emi!D$5</f>
        <v>9905.8905700497526</v>
      </c>
      <c r="E54" s="120">
        <f>ISI_emi!E$5</f>
        <v>10867.517133177596</v>
      </c>
      <c r="F54" s="120">
        <f>ISI_emi!F$5</f>
        <v>10799.706298055989</v>
      </c>
      <c r="G54" s="120">
        <f>ISI_emi!G$5</f>
        <v>10396.129922910442</v>
      </c>
      <c r="H54" s="120">
        <f>ISI_emi!H$5</f>
        <v>11629.566430274457</v>
      </c>
      <c r="I54" s="120">
        <f>ISI_emi!I$5</f>
        <v>10235.463131094732</v>
      </c>
      <c r="J54" s="120">
        <f>ISI_emi!J$5</f>
        <v>9489.0717563477101</v>
      </c>
      <c r="K54" s="120">
        <f>ISI_emi!K$5</f>
        <v>8759.7125936144148</v>
      </c>
      <c r="L54" s="120">
        <f>ISI_emi!L$5</f>
        <v>10539.29903959438</v>
      </c>
      <c r="M54" s="120">
        <f>ISI_emi!M$5</f>
        <v>9642.2726753690549</v>
      </c>
      <c r="N54" s="120">
        <f>ISI_emi!N$5</f>
        <v>10111.304973505772</v>
      </c>
      <c r="O54" s="120">
        <f>ISI_emi!O$5</f>
        <v>10396.674667132578</v>
      </c>
      <c r="P54" s="120">
        <f>ISI_emi!P$5</f>
        <v>10877.13258299004</v>
      </c>
      <c r="Q54" s="120">
        <f>ISI_emi!Q$5</f>
        <v>10017.256184349972</v>
      </c>
    </row>
    <row r="55" spans="1:17" x14ac:dyDescent="0.25">
      <c r="A55" s="119" t="s">
        <v>45</v>
      </c>
      <c r="B55" s="118">
        <f>ISI_emi!B$53</f>
        <v>29.808740512353555</v>
      </c>
      <c r="C55" s="118">
        <f>ISI_emi!C$53</f>
        <v>26.872713514109996</v>
      </c>
      <c r="D55" s="118">
        <f>ISI_emi!D$53</f>
        <v>33.663014727982443</v>
      </c>
      <c r="E55" s="118">
        <f>ISI_emi!E$53</f>
        <v>29.385600959278865</v>
      </c>
      <c r="F55" s="118">
        <f>ISI_emi!F$53</f>
        <v>34.064967001378463</v>
      </c>
      <c r="G55" s="118">
        <f>ISI_emi!G$53</f>
        <v>35.528612391539944</v>
      </c>
      <c r="H55" s="118">
        <f>ISI_emi!H$53</f>
        <v>35.768820704250551</v>
      </c>
      <c r="I55" s="118">
        <f>ISI_emi!I$53</f>
        <v>31.314444393994382</v>
      </c>
      <c r="J55" s="118">
        <f>ISI_emi!J$53</f>
        <v>32.732160428281112</v>
      </c>
      <c r="K55" s="118">
        <f>ISI_emi!K$53</f>
        <v>19.378343063267895</v>
      </c>
      <c r="L55" s="118">
        <f>ISI_emi!L$53</f>
        <v>31.286899226559886</v>
      </c>
      <c r="M55" s="118">
        <f>ISI_emi!M$53</f>
        <v>34.954187571258686</v>
      </c>
      <c r="N55" s="118">
        <f>ISI_emi!N$53</f>
        <v>34.78240913143663</v>
      </c>
      <c r="O55" s="118">
        <f>ISI_emi!O$53</f>
        <v>31.392018337880724</v>
      </c>
      <c r="P55" s="118">
        <f>ISI_emi!P$53</f>
        <v>33.057686016804269</v>
      </c>
      <c r="Q55" s="118">
        <f>ISI_emi!Q$53</f>
        <v>28.815406169739028</v>
      </c>
    </row>
    <row r="56" spans="1:17" x14ac:dyDescent="0.25">
      <c r="A56" s="117"/>
      <c r="B56" s="116"/>
      <c r="C56" s="116"/>
      <c r="D56" s="116"/>
      <c r="E56" s="116"/>
      <c r="F56" s="116"/>
      <c r="G56" s="116"/>
      <c r="H56" s="116"/>
      <c r="I56" s="116"/>
      <c r="J56" s="116"/>
      <c r="K56" s="116"/>
      <c r="L56" s="116"/>
      <c r="M56" s="116"/>
      <c r="N56" s="116"/>
      <c r="O56" s="116"/>
      <c r="P56" s="116"/>
      <c r="Q56" s="116"/>
    </row>
    <row r="57" spans="1:17" x14ac:dyDescent="0.25">
      <c r="A57" s="39" t="s">
        <v>104</v>
      </c>
      <c r="B57" s="115">
        <f t="shared" ref="B57:Q57" si="12">IF(B$7=0,"",B$3/B$7*1000)</f>
        <v>109.964504590749</v>
      </c>
      <c r="C57" s="115">
        <f t="shared" si="12"/>
        <v>60.479515165039999</v>
      </c>
      <c r="D57" s="115">
        <f t="shared" si="12"/>
        <v>49.127607892075602</v>
      </c>
      <c r="E57" s="115">
        <f t="shared" si="12"/>
        <v>54.157179888610109</v>
      </c>
      <c r="F57" s="115">
        <f t="shared" si="12"/>
        <v>71.573363303070494</v>
      </c>
      <c r="G57" s="115">
        <f t="shared" si="12"/>
        <v>74.435614525216891</v>
      </c>
      <c r="H57" s="115">
        <f t="shared" si="12"/>
        <v>72.109305433494256</v>
      </c>
      <c r="I57" s="115">
        <f t="shared" si="12"/>
        <v>73.11988375972345</v>
      </c>
      <c r="J57" s="115">
        <f t="shared" si="12"/>
        <v>65.225096196105838</v>
      </c>
      <c r="K57" s="115">
        <f t="shared" si="12"/>
        <v>58.895007035858171</v>
      </c>
      <c r="L57" s="115">
        <f t="shared" si="12"/>
        <v>60.441692321336404</v>
      </c>
      <c r="M57" s="115">
        <f t="shared" si="12"/>
        <v>53.399363126192917</v>
      </c>
      <c r="N57" s="115">
        <f t="shared" si="12"/>
        <v>132.17938201261961</v>
      </c>
      <c r="O57" s="115">
        <f t="shared" si="12"/>
        <v>128.03578044114289</v>
      </c>
      <c r="P57" s="115">
        <f t="shared" si="12"/>
        <v>122.94134828768206</v>
      </c>
      <c r="Q57" s="115">
        <f t="shared" si="12"/>
        <v>124.88571540859435</v>
      </c>
    </row>
    <row r="58" spans="1:17" x14ac:dyDescent="0.25">
      <c r="A58" s="39" t="s">
        <v>103</v>
      </c>
      <c r="B58" s="114">
        <f t="shared" ref="B58:Q58" si="13">IF(B$46=0,"",B$46/B$7)</f>
        <v>0.51889924982769919</v>
      </c>
      <c r="C58" s="114">
        <f t="shared" si="13"/>
        <v>0.48765003509651517</v>
      </c>
      <c r="D58" s="114">
        <f t="shared" si="13"/>
        <v>0.47618825497076045</v>
      </c>
      <c r="E58" s="114">
        <f t="shared" si="13"/>
        <v>0.49396923278116789</v>
      </c>
      <c r="F58" s="114">
        <f t="shared" si="13"/>
        <v>0.50424015491692842</v>
      </c>
      <c r="G58" s="114">
        <f t="shared" si="13"/>
        <v>0.48166548221377536</v>
      </c>
      <c r="H58" s="114">
        <f t="shared" si="13"/>
        <v>0.46530866876104449</v>
      </c>
      <c r="I58" s="114">
        <f t="shared" si="13"/>
        <v>0.41001819414423263</v>
      </c>
      <c r="J58" s="114">
        <f t="shared" si="13"/>
        <v>0.43626402985074619</v>
      </c>
      <c r="K58" s="114">
        <f t="shared" si="13"/>
        <v>0.47949474779823847</v>
      </c>
      <c r="L58" s="114">
        <f t="shared" si="13"/>
        <v>0.46926236059697851</v>
      </c>
      <c r="M58" s="114">
        <f t="shared" si="13"/>
        <v>0.4757975881274506</v>
      </c>
      <c r="N58" s="114">
        <f t="shared" si="13"/>
        <v>0.4873581163569361</v>
      </c>
      <c r="O58" s="114">
        <f t="shared" si="13"/>
        <v>0.48879068321281177</v>
      </c>
      <c r="P58" s="114">
        <f t="shared" si="13"/>
        <v>0.47125437813186455</v>
      </c>
      <c r="Q58" s="114">
        <f t="shared" si="13"/>
        <v>0.45849415028320673</v>
      </c>
    </row>
    <row r="59" spans="1:17" x14ac:dyDescent="0.25">
      <c r="A59" s="110" t="s">
        <v>46</v>
      </c>
      <c r="B59" s="113">
        <f t="shared" ref="B59:Q59" si="14">IF(B$47=0,"",B$47/B$8)</f>
        <v>0.55116342745372204</v>
      </c>
      <c r="C59" s="113">
        <f t="shared" si="14"/>
        <v>0.51856340537823509</v>
      </c>
      <c r="D59" s="113">
        <f t="shared" si="14"/>
        <v>0.5030184943739987</v>
      </c>
      <c r="E59" s="113">
        <f t="shared" si="14"/>
        <v>0.52089250175178714</v>
      </c>
      <c r="F59" s="113">
        <f t="shared" si="14"/>
        <v>0.53705158483484494</v>
      </c>
      <c r="G59" s="113">
        <f t="shared" si="14"/>
        <v>0.51337729188989611</v>
      </c>
      <c r="H59" s="113">
        <f t="shared" si="14"/>
        <v>0.49297263155314286</v>
      </c>
      <c r="I59" s="113">
        <f t="shared" si="14"/>
        <v>0.43531789771210111</v>
      </c>
      <c r="J59" s="113">
        <f t="shared" si="14"/>
        <v>0.46592152705287559</v>
      </c>
      <c r="K59" s="113">
        <f t="shared" si="14"/>
        <v>0.50010962405795156</v>
      </c>
      <c r="L59" s="113">
        <f t="shared" si="14"/>
        <v>0.49708489257807714</v>
      </c>
      <c r="M59" s="113">
        <f t="shared" si="14"/>
        <v>0.5105416446845672</v>
      </c>
      <c r="N59" s="113">
        <f t="shared" si="14"/>
        <v>0.52167285546029663</v>
      </c>
      <c r="O59" s="113">
        <f t="shared" si="14"/>
        <v>0.51838633848241167</v>
      </c>
      <c r="P59" s="113">
        <f t="shared" si="14"/>
        <v>0.49975885040211787</v>
      </c>
      <c r="Q59" s="113">
        <f t="shared" si="14"/>
        <v>0.48463797756599009</v>
      </c>
    </row>
    <row r="60" spans="1:17" x14ac:dyDescent="0.25">
      <c r="A60" s="108" t="s">
        <v>45</v>
      </c>
      <c r="B60" s="112">
        <f t="shared" ref="B60:Q60" si="15">IF(B$48=0,"",B$48/B$9)</f>
        <v>0.13003694116720724</v>
      </c>
      <c r="C60" s="112">
        <f t="shared" si="15"/>
        <v>0.1245907726185521</v>
      </c>
      <c r="D60" s="112">
        <f t="shared" si="15"/>
        <v>0.12195778524162783</v>
      </c>
      <c r="E60" s="112">
        <f t="shared" si="15"/>
        <v>0.12498237983768132</v>
      </c>
      <c r="F60" s="112">
        <f t="shared" si="15"/>
        <v>0.12768993538274423</v>
      </c>
      <c r="G60" s="112">
        <f t="shared" si="15"/>
        <v>0.1237130003901654</v>
      </c>
      <c r="H60" s="112">
        <f t="shared" si="15"/>
        <v>0.12024098472733062</v>
      </c>
      <c r="I60" s="112">
        <f t="shared" si="15"/>
        <v>0.11019115160886224</v>
      </c>
      <c r="J60" s="112">
        <f t="shared" si="15"/>
        <v>0.11557282984140536</v>
      </c>
      <c r="K60" s="112">
        <f t="shared" si="15"/>
        <v>0.12146285275822119</v>
      </c>
      <c r="L60" s="112">
        <f t="shared" si="15"/>
        <v>0.12094724045602644</v>
      </c>
      <c r="M60" s="112">
        <f t="shared" si="15"/>
        <v>0.1232368458004994</v>
      </c>
      <c r="N60" s="112">
        <f t="shared" si="15"/>
        <v>0.1251169597330091</v>
      </c>
      <c r="O60" s="112">
        <f t="shared" si="15"/>
        <v>0.12456332691555262</v>
      </c>
      <c r="P60" s="112">
        <f t="shared" si="15"/>
        <v>0.12140528891436329</v>
      </c>
      <c r="Q60" s="112">
        <f t="shared" si="15"/>
        <v>0.11881614373902688</v>
      </c>
    </row>
    <row r="61" spans="1:17" x14ac:dyDescent="0.25">
      <c r="A61" s="39" t="s">
        <v>102</v>
      </c>
      <c r="B61" s="114">
        <f>IF(SUM(ISI_ued!B$5,ISI_ued!B$53)=0,"",SUM(ISI_ued!B$5,ISI_ued!B$53)/B$7)</f>
        <v>0.2452353211354808</v>
      </c>
      <c r="C61" s="114">
        <f>IF(SUM(ISI_ued!C$5,ISI_ued!C$53)=0,"",SUM(ISI_ued!C$5,ISI_ued!C$53)/C$7)</f>
        <v>0.23094342737863727</v>
      </c>
      <c r="D61" s="114">
        <f>IF(SUM(ISI_ued!D$5,ISI_ued!D$53)=0,"",SUM(ISI_ued!D$5,ISI_ued!D$53)/D$7)</f>
        <v>0.2248002402530139</v>
      </c>
      <c r="E61" s="114">
        <f>IF(SUM(ISI_ued!E$5,ISI_ued!E$53)=0,"",SUM(ISI_ued!E$5,ISI_ued!E$53)/E$7)</f>
        <v>0.23588023443543207</v>
      </c>
      <c r="F61" s="114">
        <f>IF(SUM(ISI_ued!F$5,ISI_ued!F$53)=0,"",SUM(ISI_ued!F$5,ISI_ued!F$53)/F$7)</f>
        <v>0.24121991668250239</v>
      </c>
      <c r="G61" s="114">
        <f>IF(SUM(ISI_ued!G$5,ISI_ued!G$53)=0,"",SUM(ISI_ued!G$5,ISI_ued!G$53)/G$7)</f>
        <v>0.22976898500289095</v>
      </c>
      <c r="H61" s="114">
        <f>IF(SUM(ISI_ued!H$5,ISI_ued!H$53)=0,"",SUM(ISI_ued!H$5,ISI_ued!H$53)/H$7)</f>
        <v>0.22581249897486047</v>
      </c>
      <c r="I61" s="114">
        <f>IF(SUM(ISI_ued!I$5,ISI_ued!I$53)=0,"",SUM(ISI_ued!I$5,ISI_ued!I$53)/I$7)</f>
        <v>0.19999592121147225</v>
      </c>
      <c r="J61" s="114">
        <f>IF(SUM(ISI_ued!J$5,ISI_ued!J$53)=0,"",SUM(ISI_ued!J$5,ISI_ued!J$53)/J$7)</f>
        <v>0.21266212475146898</v>
      </c>
      <c r="K61" s="114">
        <f>IF(SUM(ISI_ued!K$5,ISI_ued!K$53)=0,"",SUM(ISI_ued!K$5,ISI_ued!K$53)/K$7)</f>
        <v>0.23281136661295992</v>
      </c>
      <c r="L61" s="114">
        <f>IF(SUM(ISI_ued!L$5,ISI_ued!L$53)=0,"",SUM(ISI_ued!L$5,ISI_ued!L$53)/L$7)</f>
        <v>0.22892761841829068</v>
      </c>
      <c r="M61" s="114">
        <f>IF(SUM(ISI_ued!M$5,ISI_ued!M$53)=0,"",SUM(ISI_ued!M$5,ISI_ued!M$53)/M$7)</f>
        <v>0.2319213746487884</v>
      </c>
      <c r="N61" s="114">
        <f>IF(SUM(ISI_ued!N$5,ISI_ued!N$53)=0,"",SUM(ISI_ued!N$5,ISI_ued!N$53)/N$7)</f>
        <v>0.23654457068277426</v>
      </c>
      <c r="O61" s="114">
        <f>IF(SUM(ISI_ued!O$5,ISI_ued!O$53)=0,"",SUM(ISI_ued!O$5,ISI_ued!O$53)/O$7)</f>
        <v>0.24210705805214605</v>
      </c>
      <c r="P61" s="114">
        <f>IF(SUM(ISI_ued!P$5,ISI_ued!P$53)=0,"",SUM(ISI_ued!P$5,ISI_ued!P$53)/P$7)</f>
        <v>0.23274570850157852</v>
      </c>
      <c r="Q61" s="114">
        <f>IF(SUM(ISI_ued!Q$5,ISI_ued!Q$53)=0,"",SUM(ISI_ued!Q$5,ISI_ued!Q$53)/Q$7)</f>
        <v>0.22641405877405457</v>
      </c>
    </row>
    <row r="62" spans="1:17" x14ac:dyDescent="0.25">
      <c r="A62" s="110" t="s">
        <v>46</v>
      </c>
      <c r="B62" s="113">
        <f>IF(ISI_ued!B$5=0,"",ISI_ued!B$5/B$8)</f>
        <v>0.25998701189878881</v>
      </c>
      <c r="C62" s="113">
        <f>IF(ISI_ued!C$5=0,"",ISI_ued!C$5/C$8)</f>
        <v>0.24505260024941408</v>
      </c>
      <c r="D62" s="113">
        <f>IF(ISI_ued!D$5=0,"",ISI_ued!D$5/D$8)</f>
        <v>0.23705750149833418</v>
      </c>
      <c r="E62" s="113">
        <f>IF(ISI_ued!E$5=0,"",ISI_ued!E$5/E$8)</f>
        <v>0.24833659722638962</v>
      </c>
      <c r="F62" s="113">
        <f>IF(ISI_ued!F$5=0,"",ISI_ued!F$5/F$8)</f>
        <v>0.25630149203899028</v>
      </c>
      <c r="G62" s="113">
        <f>IF(ISI_ued!G$5=0,"",ISI_ued!G$5/G$8)</f>
        <v>0.24429022352863997</v>
      </c>
      <c r="H62" s="113">
        <f>IF(ISI_ued!H$5=0,"",ISI_ued!H$5/H$8)</f>
        <v>0.2387331804460249</v>
      </c>
      <c r="I62" s="113">
        <f>IF(ISI_ued!I$5=0,"",ISI_ued!I$5/I$8)</f>
        <v>0.211793825150973</v>
      </c>
      <c r="J62" s="113">
        <f>IF(ISI_ued!J$5=0,"",ISI_ued!J$5/J$8)</f>
        <v>0.22650406312575572</v>
      </c>
      <c r="K62" s="113">
        <f>IF(ISI_ued!K$5=0,"",ISI_ued!K$5/K$8)</f>
        <v>0.24241612440477969</v>
      </c>
      <c r="L62" s="113">
        <f>IF(ISI_ued!L$5=0,"",ISI_ued!L$5/L$8)</f>
        <v>0.2419632893393287</v>
      </c>
      <c r="M62" s="113">
        <f>IF(ISI_ued!M$5=0,"",ISI_ued!M$5/M$8)</f>
        <v>0.24805352083095197</v>
      </c>
      <c r="N62" s="113">
        <f>IF(ISI_ued!N$5=0,"",ISI_ued!N$5/N$8)</f>
        <v>0.25238210241139014</v>
      </c>
      <c r="O62" s="113">
        <f>IF(ISI_ued!O$5=0,"",ISI_ued!O$5/O$8)</f>
        <v>0.25617864438823423</v>
      </c>
      <c r="P62" s="113">
        <f>IF(ISI_ued!P$5=0,"",ISI_ued!P$5/P$8)</f>
        <v>0.24623840528251958</v>
      </c>
      <c r="Q62" s="113">
        <f>IF(ISI_ued!Q$5=0,"",ISI_ued!Q$5/Q$8)</f>
        <v>0.23877962984131584</v>
      </c>
    </row>
    <row r="63" spans="1:17" x14ac:dyDescent="0.25">
      <c r="A63" s="108" t="s">
        <v>45</v>
      </c>
      <c r="B63" s="112">
        <f>IF(ISI_ued!B$53=0,"",ISI_ued!B$53/B$9)</f>
        <v>6.7441341900786253E-2</v>
      </c>
      <c r="C63" s="112">
        <f>IF(ISI_ued!C$53=0,"",ISI_ued!C$53/C$9)</f>
        <v>6.5239531298843231E-2</v>
      </c>
      <c r="D63" s="112">
        <f>IF(ISI_ued!D$53=0,"",ISI_ued!D$53/D$9)</f>
        <v>6.2971814376260232E-2</v>
      </c>
      <c r="E63" s="112">
        <f>IF(ISI_ued!E$53=0,"",ISI_ued!E$53/E$9)</f>
        <v>6.5164185415770584E-2</v>
      </c>
      <c r="F63" s="112">
        <f>IF(ISI_ued!F$53=0,"",ISI_ued!F$53/F$9)</f>
        <v>6.8140885210427313E-2</v>
      </c>
      <c r="G63" s="112">
        <f>IF(ISI_ued!G$53=0,"",ISI_ued!G$53/G$9)</f>
        <v>6.5858018630052417E-2</v>
      </c>
      <c r="H63" s="112">
        <f>IF(ISI_ued!H$53=0,"",ISI_ued!H$53/H$9)</f>
        <v>6.4645797555441684E-2</v>
      </c>
      <c r="I63" s="112">
        <f>IF(ISI_ued!I$53=0,"",ISI_ued!I$53/I$9)</f>
        <v>6.0178842453701975E-2</v>
      </c>
      <c r="J63" s="112">
        <f>IF(ISI_ued!J$53=0,"",ISI_ued!J$53/J$9)</f>
        <v>6.2987059541089435E-2</v>
      </c>
      <c r="K63" s="112">
        <f>IF(ISI_ued!K$53=0,"",ISI_ued!K$53/K$9)</f>
        <v>6.5999323199149279E-2</v>
      </c>
      <c r="L63" s="112">
        <f>IF(ISI_ued!L$53=0,"",ISI_ued!L$53/L$9)</f>
        <v>6.5731785412729643E-2</v>
      </c>
      <c r="M63" s="112">
        <f>IF(ISI_ued!M$53=0,"",ISI_ued!M$53/M$9)</f>
        <v>6.8222543916096681E-2</v>
      </c>
      <c r="N63" s="112">
        <f>IF(ISI_ued!N$53=0,"",ISI_ued!N$53/N$9)</f>
        <v>6.9356768550246709E-2</v>
      </c>
      <c r="O63" s="112">
        <f>IF(ISI_ued!O$53=0,"",ISI_ued!O$53/O$9)</f>
        <v>6.8931075178517848E-2</v>
      </c>
      <c r="P63" s="112">
        <f>IF(ISI_ued!P$53=0,"",ISI_ued!P$53/P$9)</f>
        <v>6.7143355469199639E-2</v>
      </c>
      <c r="Q63" s="112">
        <f>IF(ISI_ued!Q$53=0,"",ISI_ued!Q$53/Q$9)</f>
        <v>6.5752328397884155E-2</v>
      </c>
    </row>
    <row r="64" spans="1:17" x14ac:dyDescent="0.25">
      <c r="A64" s="39" t="s">
        <v>60</v>
      </c>
      <c r="B64" s="111">
        <f t="shared" ref="B64:Q64" si="16">IF(B$46=0,"",B$53/B$46)</f>
        <v>4.7154089268788857</v>
      </c>
      <c r="C64" s="111">
        <f t="shared" si="16"/>
        <v>4.6430480211028984</v>
      </c>
      <c r="D64" s="111">
        <f t="shared" si="16"/>
        <v>4.8826105010922189</v>
      </c>
      <c r="E64" s="111">
        <f t="shared" si="16"/>
        <v>4.8081694613205208</v>
      </c>
      <c r="F64" s="111">
        <f t="shared" si="16"/>
        <v>4.8238303072364221</v>
      </c>
      <c r="G64" s="111">
        <f t="shared" si="16"/>
        <v>4.8288686336516582</v>
      </c>
      <c r="H64" s="111">
        <f t="shared" si="16"/>
        <v>4.9224623693962828</v>
      </c>
      <c r="I64" s="111">
        <f t="shared" si="16"/>
        <v>4.9203792002734605</v>
      </c>
      <c r="J64" s="111">
        <f t="shared" si="16"/>
        <v>4.862058967091027</v>
      </c>
      <c r="K64" s="111">
        <f t="shared" si="16"/>
        <v>4.886321069077062</v>
      </c>
      <c r="L64" s="111">
        <f t="shared" si="16"/>
        <v>4.9151127319396304</v>
      </c>
      <c r="M64" s="111">
        <f t="shared" si="16"/>
        <v>4.8014535818374595</v>
      </c>
      <c r="N64" s="111">
        <f t="shared" si="16"/>
        <v>4.7282639197248733</v>
      </c>
      <c r="O64" s="111">
        <f t="shared" si="16"/>
        <v>4.7294218486741624</v>
      </c>
      <c r="P64" s="111">
        <f t="shared" si="16"/>
        <v>4.8181857025378783</v>
      </c>
      <c r="Q64" s="111">
        <f t="shared" si="16"/>
        <v>4.803351988603886</v>
      </c>
    </row>
    <row r="65" spans="1:17" x14ac:dyDescent="0.25">
      <c r="A65" s="110" t="s">
        <v>101</v>
      </c>
      <c r="B65" s="109">
        <f t="shared" ref="B65:Q65" si="17">IF(B$47=0,"",B$54/B$47)</f>
        <v>4.7920250759009129</v>
      </c>
      <c r="C65" s="109">
        <f t="shared" si="17"/>
        <v>4.7239359970924903</v>
      </c>
      <c r="D65" s="109">
        <f t="shared" si="17"/>
        <v>4.9554341601513148</v>
      </c>
      <c r="E65" s="109">
        <f t="shared" si="17"/>
        <v>4.8791540596069751</v>
      </c>
      <c r="F65" s="109">
        <f t="shared" si="17"/>
        <v>4.9082873308993795</v>
      </c>
      <c r="G65" s="109">
        <f t="shared" si="17"/>
        <v>4.9151619002695686</v>
      </c>
      <c r="H65" s="109">
        <f t="shared" si="17"/>
        <v>5.0033284954046247</v>
      </c>
      <c r="I65" s="109">
        <f t="shared" si="17"/>
        <v>5.0101464513549194</v>
      </c>
      <c r="J65" s="109">
        <f t="shared" si="17"/>
        <v>4.9564966025476425</v>
      </c>
      <c r="K65" s="109">
        <f t="shared" si="17"/>
        <v>4.9437157573340036</v>
      </c>
      <c r="L65" s="109">
        <f t="shared" si="17"/>
        <v>4.995808559745309</v>
      </c>
      <c r="M65" s="109">
        <f t="shared" si="17"/>
        <v>4.8979146222455503</v>
      </c>
      <c r="N65" s="109">
        <f t="shared" si="17"/>
        <v>4.8191107150800274</v>
      </c>
      <c r="O65" s="109">
        <f t="shared" si="17"/>
        <v>4.8072488790159822</v>
      </c>
      <c r="P65" s="109">
        <f t="shared" si="17"/>
        <v>4.8986635816633246</v>
      </c>
      <c r="Q65" s="109">
        <f t="shared" si="17"/>
        <v>4.8799511502398403</v>
      </c>
    </row>
    <row r="66" spans="1:17" x14ac:dyDescent="0.25">
      <c r="A66" s="108" t="s">
        <v>100</v>
      </c>
      <c r="B66" s="107">
        <f t="shared" ref="B66:Q66" si="18">IF(B$48=0,"",B$55/B$48)</f>
        <v>0.80151351217798006</v>
      </c>
      <c r="C66" s="107">
        <f t="shared" si="18"/>
        <v>0.68909850173592435</v>
      </c>
      <c r="D66" s="107">
        <f t="shared" si="18"/>
        <v>0.91701614629130224</v>
      </c>
      <c r="E66" s="107">
        <f t="shared" si="18"/>
        <v>0.75358317373655193</v>
      </c>
      <c r="F66" s="107">
        <f t="shared" si="18"/>
        <v>0.7472795357605625</v>
      </c>
      <c r="G66" s="107">
        <f t="shared" si="18"/>
        <v>0.78681030917870109</v>
      </c>
      <c r="H66" s="107">
        <f t="shared" si="18"/>
        <v>0.78697384268923198</v>
      </c>
      <c r="I66" s="107">
        <f t="shared" si="18"/>
        <v>0.71763366321379163</v>
      </c>
      <c r="J66" s="107">
        <f t="shared" si="18"/>
        <v>0.74530721799537158</v>
      </c>
      <c r="K66" s="107">
        <f t="shared" si="18"/>
        <v>0.78206526196288129</v>
      </c>
      <c r="L66" s="107">
        <f t="shared" si="18"/>
        <v>0.76307436022072939</v>
      </c>
      <c r="M66" s="107">
        <f t="shared" si="18"/>
        <v>0.74640586212178539</v>
      </c>
      <c r="N66" s="107">
        <f t="shared" si="18"/>
        <v>0.7296565758413609</v>
      </c>
      <c r="O66" s="107">
        <f t="shared" si="18"/>
        <v>0.74341161478712769</v>
      </c>
      <c r="P66" s="107">
        <f t="shared" si="18"/>
        <v>0.75218777903877709</v>
      </c>
      <c r="Q66" s="107">
        <f t="shared" si="18"/>
        <v>0.74392934907681973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>
    <tabColor theme="4" tint="0.39997558519241921"/>
    <pageSetUpPr fitToPage="1"/>
  </sheetPr>
  <dimension ref="A1:Q154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2" width="9.7109375" style="14" customWidth="1"/>
    <col min="3" max="17" width="9.7109375" style="13" customWidth="1"/>
    <col min="18" max="16384" width="9.140625" style="13"/>
  </cols>
  <sheetData>
    <row r="1" spans="1:17" ht="12.75" x14ac:dyDescent="0.25">
      <c r="A1" s="12" t="s">
        <v>356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2" spans="1:17" x14ac:dyDescent="0.25">
      <c r="A2" s="164"/>
      <c r="B2" s="163"/>
      <c r="C2" s="163"/>
      <c r="D2" s="163"/>
      <c r="E2" s="163"/>
      <c r="F2" s="163"/>
      <c r="G2" s="163"/>
      <c r="H2" s="163"/>
      <c r="I2" s="163"/>
      <c r="J2" s="163"/>
      <c r="K2" s="163"/>
      <c r="L2" s="163"/>
      <c r="M2" s="163"/>
      <c r="N2" s="163"/>
      <c r="O2" s="163"/>
      <c r="P2" s="163"/>
      <c r="Q2" s="163"/>
    </row>
    <row r="3" spans="1:17" ht="12.75" x14ac:dyDescent="0.25">
      <c r="A3" s="98" t="s">
        <v>127</v>
      </c>
      <c r="B3" s="136"/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6"/>
      <c r="P3" s="136"/>
      <c r="Q3" s="136"/>
    </row>
    <row r="4" spans="1:17" x14ac:dyDescent="0.25">
      <c r="A4" s="162"/>
      <c r="B4" s="161"/>
      <c r="C4" s="161"/>
      <c r="D4" s="161"/>
      <c r="E4" s="161"/>
      <c r="F4" s="161"/>
      <c r="G4" s="161"/>
      <c r="H4" s="161"/>
      <c r="I4" s="161"/>
      <c r="J4" s="161"/>
      <c r="K4" s="161"/>
      <c r="L4" s="161"/>
      <c r="M4" s="161"/>
      <c r="N4" s="161"/>
      <c r="O4" s="161"/>
      <c r="P4" s="161"/>
      <c r="Q4" s="161"/>
    </row>
    <row r="5" spans="1:17" ht="12.75" x14ac:dyDescent="0.25">
      <c r="A5" s="97" t="s">
        <v>46</v>
      </c>
      <c r="B5" s="96">
        <v>1899.8603344329799</v>
      </c>
      <c r="C5" s="96">
        <v>1906.239078170393</v>
      </c>
      <c r="D5" s="96">
        <v>1998.9954966422706</v>
      </c>
      <c r="E5" s="96">
        <v>2227.336337490643</v>
      </c>
      <c r="F5" s="96">
        <v>2200.3003430683593</v>
      </c>
      <c r="G5" s="96">
        <v>2115.1144425863713</v>
      </c>
      <c r="H5" s="96">
        <v>2324.3659577730687</v>
      </c>
      <c r="I5" s="96">
        <v>2042.94689396289</v>
      </c>
      <c r="J5" s="96">
        <v>1914.4715546602661</v>
      </c>
      <c r="K5" s="96">
        <v>1771.8883980373225</v>
      </c>
      <c r="L5" s="96">
        <v>2109.6282841013599</v>
      </c>
      <c r="M5" s="96">
        <v>1968.6485819036907</v>
      </c>
      <c r="N5" s="96">
        <v>2098.1682246613127</v>
      </c>
      <c r="O5" s="96">
        <v>2162.7078041486207</v>
      </c>
      <c r="P5" s="96">
        <v>2220.4285723366092</v>
      </c>
      <c r="Q5" s="96">
        <v>2052.7369795203053</v>
      </c>
    </row>
    <row r="6" spans="1:17" x14ac:dyDescent="0.25">
      <c r="A6" s="132" t="s">
        <v>83</v>
      </c>
      <c r="B6" s="160">
        <v>2.6376299328167585</v>
      </c>
      <c r="C6" s="160">
        <v>2.6464857234823325</v>
      </c>
      <c r="D6" s="160">
        <v>2.77526208740138</v>
      </c>
      <c r="E6" s="160">
        <v>3.0922741465462238</v>
      </c>
      <c r="F6" s="160">
        <v>3.0547393094536011</v>
      </c>
      <c r="G6" s="160">
        <v>2.9364733101625009</v>
      </c>
      <c r="H6" s="160">
        <v>3.2269831176154873</v>
      </c>
      <c r="I6" s="160">
        <v>2.8362810576177289</v>
      </c>
      <c r="J6" s="160">
        <v>2.6579151038516962</v>
      </c>
      <c r="K6" s="160">
        <v>2.4599628675698546</v>
      </c>
      <c r="L6" s="160">
        <v>2.9288567208932874</v>
      </c>
      <c r="M6" s="160">
        <v>2.7331306058222324</v>
      </c>
      <c r="N6" s="160">
        <v>2.9129463956640667</v>
      </c>
      <c r="O6" s="160">
        <v>3.0025485225266904</v>
      </c>
      <c r="P6" s="160">
        <v>3.0826839004586968</v>
      </c>
      <c r="Q6" s="160">
        <v>2.8498729107887582</v>
      </c>
    </row>
    <row r="7" spans="1:17" x14ac:dyDescent="0.25">
      <c r="A7" s="76" t="s">
        <v>82</v>
      </c>
      <c r="B7" s="159">
        <v>1.4067359641689381</v>
      </c>
      <c r="C7" s="159">
        <v>1.4114590525239108</v>
      </c>
      <c r="D7" s="159">
        <v>1.4801397799474028</v>
      </c>
      <c r="E7" s="159">
        <v>1.6492128781579862</v>
      </c>
      <c r="F7" s="159">
        <v>1.6291942983752541</v>
      </c>
      <c r="G7" s="159">
        <v>1.566119098753334</v>
      </c>
      <c r="H7" s="159">
        <v>1.7210576627282603</v>
      </c>
      <c r="I7" s="159">
        <v>1.5126832307294555</v>
      </c>
      <c r="J7" s="159">
        <v>1.4175547220542382</v>
      </c>
      <c r="K7" s="159">
        <v>1.3119801960372559</v>
      </c>
      <c r="L7" s="159">
        <v>1.5620569178097536</v>
      </c>
      <c r="M7" s="159">
        <v>1.4576696564385243</v>
      </c>
      <c r="N7" s="159">
        <v>1.5535714110208356</v>
      </c>
      <c r="O7" s="159">
        <v>1.601359212014235</v>
      </c>
      <c r="P7" s="159">
        <v>1.6440980802446385</v>
      </c>
      <c r="Q7" s="159">
        <v>1.5199322190873379</v>
      </c>
    </row>
    <row r="8" spans="1:17" x14ac:dyDescent="0.25">
      <c r="A8" s="76" t="s">
        <v>81</v>
      </c>
      <c r="B8" s="159">
        <v>35.168399104223447</v>
      </c>
      <c r="C8" s="159">
        <v>35.286476313097765</v>
      </c>
      <c r="D8" s="159">
        <v>37.003494498685065</v>
      </c>
      <c r="E8" s="159">
        <v>41.230321953949648</v>
      </c>
      <c r="F8" s="159">
        <v>40.72985745938135</v>
      </c>
      <c r="G8" s="159">
        <v>39.152977468833349</v>
      </c>
      <c r="H8" s="159">
        <v>43.026441568206494</v>
      </c>
      <c r="I8" s="159">
        <v>37.817080768236387</v>
      </c>
      <c r="J8" s="159">
        <v>35.438868051355954</v>
      </c>
      <c r="K8" s="159">
        <v>32.799504900931396</v>
      </c>
      <c r="L8" s="159">
        <v>39.051422945243836</v>
      </c>
      <c r="M8" s="159">
        <v>36.441741410963104</v>
      </c>
      <c r="N8" s="159">
        <v>38.839285275520886</v>
      </c>
      <c r="O8" s="159">
        <v>40.033980300355871</v>
      </c>
      <c r="P8" s="159">
        <v>41.102452006115961</v>
      </c>
      <c r="Q8" s="159">
        <v>37.998305477183443</v>
      </c>
    </row>
    <row r="9" spans="1:17" x14ac:dyDescent="0.25">
      <c r="A9" s="76" t="s">
        <v>80</v>
      </c>
      <c r="B9" s="159">
        <v>0.87920997760558628</v>
      </c>
      <c r="C9" s="159">
        <v>0.88216190782744419</v>
      </c>
      <c r="D9" s="159">
        <v>0.92508736246712675</v>
      </c>
      <c r="E9" s="159">
        <v>1.0307580488487413</v>
      </c>
      <c r="F9" s="159">
        <v>1.0182464364845336</v>
      </c>
      <c r="G9" s="159">
        <v>0.97882443672083386</v>
      </c>
      <c r="H9" s="159">
        <v>1.0756610392051624</v>
      </c>
      <c r="I9" s="159">
        <v>0.94542701920590966</v>
      </c>
      <c r="J9" s="159">
        <v>0.88597170128389879</v>
      </c>
      <c r="K9" s="159">
        <v>0.81998762252328483</v>
      </c>
      <c r="L9" s="159">
        <v>0.97628557363109603</v>
      </c>
      <c r="M9" s="159">
        <v>0.91104353527407755</v>
      </c>
      <c r="N9" s="159">
        <v>0.97098213188802218</v>
      </c>
      <c r="O9" s="159">
        <v>1.000849507508897</v>
      </c>
      <c r="P9" s="159">
        <v>1.0275613001528989</v>
      </c>
      <c r="Q9" s="159">
        <v>0.94995763692958612</v>
      </c>
    </row>
    <row r="10" spans="1:17" x14ac:dyDescent="0.25">
      <c r="A10" s="129" t="s">
        <v>79</v>
      </c>
      <c r="B10" s="158">
        <v>1.7584199552111728</v>
      </c>
      <c r="C10" s="158">
        <v>1.7643238156548882</v>
      </c>
      <c r="D10" s="158">
        <v>1.8501747249342535</v>
      </c>
      <c r="E10" s="158">
        <v>2.0615160976974827</v>
      </c>
      <c r="F10" s="158">
        <v>2.0364928729690672</v>
      </c>
      <c r="G10" s="158">
        <v>1.9576488734416673</v>
      </c>
      <c r="H10" s="158">
        <v>2.1513220784103249</v>
      </c>
      <c r="I10" s="158">
        <v>1.8908540384118193</v>
      </c>
      <c r="J10" s="158">
        <v>1.7719434025677976</v>
      </c>
      <c r="K10" s="158">
        <v>1.6399752450465699</v>
      </c>
      <c r="L10" s="158">
        <v>1.9525711472621918</v>
      </c>
      <c r="M10" s="158">
        <v>1.8220870705481547</v>
      </c>
      <c r="N10" s="158">
        <v>1.9419642637760446</v>
      </c>
      <c r="O10" s="158">
        <v>2.001699015017794</v>
      </c>
      <c r="P10" s="158">
        <v>2.0551226003057979</v>
      </c>
      <c r="Q10" s="158">
        <v>1.8999152738591722</v>
      </c>
    </row>
    <row r="11" spans="1:17" x14ac:dyDescent="0.25">
      <c r="A11" s="92" t="s">
        <v>125</v>
      </c>
      <c r="B11" s="91">
        <v>0</v>
      </c>
      <c r="C11" s="91">
        <v>0</v>
      </c>
      <c r="D11" s="91">
        <v>0</v>
      </c>
      <c r="E11" s="91">
        <v>0</v>
      </c>
      <c r="F11" s="91">
        <v>0</v>
      </c>
      <c r="G11" s="91">
        <v>0</v>
      </c>
      <c r="H11" s="91">
        <v>0</v>
      </c>
      <c r="I11" s="91">
        <v>0</v>
      </c>
      <c r="J11" s="91">
        <v>0</v>
      </c>
      <c r="K11" s="91">
        <v>0</v>
      </c>
      <c r="L11" s="91">
        <v>0</v>
      </c>
      <c r="M11" s="91">
        <v>0</v>
      </c>
      <c r="N11" s="91">
        <v>0</v>
      </c>
      <c r="O11" s="91">
        <v>0</v>
      </c>
      <c r="P11" s="91">
        <v>0</v>
      </c>
      <c r="Q11" s="91">
        <v>0</v>
      </c>
    </row>
    <row r="12" spans="1:17" x14ac:dyDescent="0.25">
      <c r="A12" s="92" t="s">
        <v>26</v>
      </c>
      <c r="B12" s="91">
        <v>0.52752598656335181</v>
      </c>
      <c r="C12" s="91">
        <v>0.52929714469646649</v>
      </c>
      <c r="D12" s="91">
        <v>0.55505241748027601</v>
      </c>
      <c r="E12" s="91">
        <v>0.61845482930924489</v>
      </c>
      <c r="F12" s="91">
        <v>0.61094786189072015</v>
      </c>
      <c r="G12" s="91">
        <v>0.58729466203250014</v>
      </c>
      <c r="H12" s="91">
        <v>0.64539662352309746</v>
      </c>
      <c r="I12" s="91">
        <v>0.56725621152354577</v>
      </c>
      <c r="J12" s="91">
        <v>0.53158302077033925</v>
      </c>
      <c r="K12" s="91">
        <v>0.49199257351397097</v>
      </c>
      <c r="L12" s="91">
        <v>0.58577134417865762</v>
      </c>
      <c r="M12" s="91">
        <v>0.54662612116444642</v>
      </c>
      <c r="N12" s="91">
        <v>0.58258927913281333</v>
      </c>
      <c r="O12" s="91">
        <v>0.60050970450533814</v>
      </c>
      <c r="P12" s="91">
        <v>0.6165367800917394</v>
      </c>
      <c r="Q12" s="91">
        <v>0.56997458215775165</v>
      </c>
    </row>
    <row r="13" spans="1:17" x14ac:dyDescent="0.25">
      <c r="A13" s="92" t="s">
        <v>126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2" t="s">
        <v>21</v>
      </c>
      <c r="B14" s="157">
        <v>1.2308939686478209</v>
      </c>
      <c r="C14" s="157">
        <v>1.2350266709584217</v>
      </c>
      <c r="D14" s="157">
        <v>1.2951223074539775</v>
      </c>
      <c r="E14" s="157">
        <v>1.4430612683882378</v>
      </c>
      <c r="F14" s="157">
        <v>1.4255450110783472</v>
      </c>
      <c r="G14" s="157">
        <v>1.3703542114091671</v>
      </c>
      <c r="H14" s="157">
        <v>1.5059254548872274</v>
      </c>
      <c r="I14" s="157">
        <v>1.3235978268882735</v>
      </c>
      <c r="J14" s="157">
        <v>1.2403603817974584</v>
      </c>
      <c r="K14" s="157">
        <v>1.1479826715325989</v>
      </c>
      <c r="L14" s="157">
        <v>1.3667998030835342</v>
      </c>
      <c r="M14" s="157">
        <v>1.2754609493837084</v>
      </c>
      <c r="N14" s="157">
        <v>1.3593749846432313</v>
      </c>
      <c r="O14" s="157">
        <v>1.401189310512456</v>
      </c>
      <c r="P14" s="157">
        <v>1.4385858202140587</v>
      </c>
      <c r="Q14" s="157">
        <v>1.3299406917014207</v>
      </c>
    </row>
    <row r="15" spans="1:17" x14ac:dyDescent="0.25">
      <c r="A15" s="156" t="s">
        <v>117</v>
      </c>
      <c r="B15" s="155">
        <v>191.45007091526938</v>
      </c>
      <c r="C15" s="155">
        <v>192.0928607660525</v>
      </c>
      <c r="D15" s="155">
        <v>201.43998095822511</v>
      </c>
      <c r="E15" s="155">
        <v>224.45002510777141</v>
      </c>
      <c r="F15" s="155">
        <v>221.7255916556901</v>
      </c>
      <c r="G15" s="155">
        <v>213.1413571239836</v>
      </c>
      <c r="H15" s="155">
        <v>234.22775842178066</v>
      </c>
      <c r="I15" s="155">
        <v>205.86898975500534</v>
      </c>
      <c r="J15" s="155">
        <v>192.92245238351435</v>
      </c>
      <c r="K15" s="155">
        <v>178.55426175810589</v>
      </c>
      <c r="L15" s="155">
        <v>212.58851362703271</v>
      </c>
      <c r="M15" s="155">
        <v>198.38190407043356</v>
      </c>
      <c r="N15" s="155">
        <v>211.43367653046957</v>
      </c>
      <c r="O15" s="155">
        <v>217.93736885234486</v>
      </c>
      <c r="P15" s="155">
        <v>223.7539254500027</v>
      </c>
      <c r="Q15" s="155">
        <v>206.85554257694918</v>
      </c>
    </row>
    <row r="16" spans="1:17" x14ac:dyDescent="0.25">
      <c r="A16" s="84" t="s">
        <v>33</v>
      </c>
      <c r="B16" s="153">
        <v>105.81313680290589</v>
      </c>
      <c r="C16" s="153">
        <v>96.364813478572216</v>
      </c>
      <c r="D16" s="153">
        <v>129.51500189296132</v>
      </c>
      <c r="E16" s="153">
        <v>144.30467085241025</v>
      </c>
      <c r="F16" s="153">
        <v>133.35544654367027</v>
      </c>
      <c r="G16" s="153">
        <v>144.84432759103845</v>
      </c>
      <c r="H16" s="153">
        <v>152.48644737531367</v>
      </c>
      <c r="I16" s="153">
        <v>80.082505945801131</v>
      </c>
      <c r="J16" s="153">
        <v>93.325380075045587</v>
      </c>
      <c r="K16" s="153">
        <v>107.72616611090382</v>
      </c>
      <c r="L16" s="153">
        <v>120.35475948965438</v>
      </c>
      <c r="M16" s="153">
        <v>80.484570619020872</v>
      </c>
      <c r="N16" s="153">
        <v>96.359948892043462</v>
      </c>
      <c r="O16" s="153">
        <v>78.433590511527655</v>
      </c>
      <c r="P16" s="153">
        <v>121.82216018409929</v>
      </c>
      <c r="Q16" s="153">
        <v>118.09562007296313</v>
      </c>
    </row>
    <row r="17" spans="1:17" x14ac:dyDescent="0.25">
      <c r="A17" s="84" t="s">
        <v>29</v>
      </c>
      <c r="B17" s="153">
        <v>0</v>
      </c>
      <c r="C17" s="153">
        <v>0</v>
      </c>
      <c r="D17" s="153">
        <v>0</v>
      </c>
      <c r="E17" s="153">
        <v>0</v>
      </c>
      <c r="F17" s="153">
        <v>5.7070500000000095</v>
      </c>
      <c r="G17" s="153">
        <v>1.9107861699797581</v>
      </c>
      <c r="H17" s="153">
        <v>0</v>
      </c>
      <c r="I17" s="153">
        <v>0</v>
      </c>
      <c r="J17" s="153">
        <v>0</v>
      </c>
      <c r="K17" s="153">
        <v>0</v>
      </c>
      <c r="L17" s="153">
        <v>0</v>
      </c>
      <c r="M17" s="153">
        <v>0</v>
      </c>
      <c r="N17" s="153">
        <v>0</v>
      </c>
      <c r="O17" s="153">
        <v>0</v>
      </c>
      <c r="P17" s="153">
        <v>0</v>
      </c>
      <c r="Q17" s="153">
        <v>0</v>
      </c>
    </row>
    <row r="18" spans="1:17" x14ac:dyDescent="0.25">
      <c r="A18" s="84" t="s">
        <v>26</v>
      </c>
      <c r="B18" s="153">
        <v>46.021991140041877</v>
      </c>
      <c r="C18" s="153">
        <v>17.925192439848004</v>
      </c>
      <c r="D18" s="153">
        <v>63.786219497881291</v>
      </c>
      <c r="E18" s="153">
        <v>23.256093857298765</v>
      </c>
      <c r="F18" s="153">
        <v>13.447862931377898</v>
      </c>
      <c r="G18" s="153">
        <v>18.248573632740317</v>
      </c>
      <c r="H18" s="153">
        <v>22.427252323028455</v>
      </c>
      <c r="I18" s="153">
        <v>36.97180454205126</v>
      </c>
      <c r="J18" s="153">
        <v>30.136716774262695</v>
      </c>
      <c r="K18" s="153">
        <v>24.393485054966163</v>
      </c>
      <c r="L18" s="153">
        <v>36.837002782581919</v>
      </c>
      <c r="M18" s="153">
        <v>60.212619131161091</v>
      </c>
      <c r="N18" s="153">
        <v>43.182162558289662</v>
      </c>
      <c r="O18" s="153">
        <v>79.309365537551912</v>
      </c>
      <c r="P18" s="153">
        <v>43.470731980997328</v>
      </c>
      <c r="Q18" s="153">
        <v>30.161970313183474</v>
      </c>
    </row>
    <row r="19" spans="1:17" x14ac:dyDescent="0.25">
      <c r="A19" s="84" t="s">
        <v>25</v>
      </c>
      <c r="B19" s="153">
        <v>0</v>
      </c>
      <c r="C19" s="153">
        <v>0</v>
      </c>
      <c r="D19" s="153">
        <v>0</v>
      </c>
      <c r="E19" s="153">
        <v>0</v>
      </c>
      <c r="F19" s="153">
        <v>0</v>
      </c>
      <c r="G19" s="153">
        <v>0</v>
      </c>
      <c r="H19" s="153">
        <v>0</v>
      </c>
      <c r="I19" s="153">
        <v>0</v>
      </c>
      <c r="J19" s="153">
        <v>0</v>
      </c>
      <c r="K19" s="153">
        <v>0</v>
      </c>
      <c r="L19" s="153">
        <v>0</v>
      </c>
      <c r="M19" s="153">
        <v>0</v>
      </c>
      <c r="N19" s="153">
        <v>0</v>
      </c>
      <c r="O19" s="153">
        <v>0</v>
      </c>
      <c r="P19" s="153">
        <v>0</v>
      </c>
      <c r="Q19" s="153">
        <v>0</v>
      </c>
    </row>
    <row r="20" spans="1:17" x14ac:dyDescent="0.25">
      <c r="A20" s="84" t="s">
        <v>21</v>
      </c>
      <c r="B20" s="153">
        <v>39.614942972321607</v>
      </c>
      <c r="C20" s="153">
        <v>77.802854847632275</v>
      </c>
      <c r="D20" s="153">
        <v>8.1387595673824897</v>
      </c>
      <c r="E20" s="153">
        <v>56.88926039806239</v>
      </c>
      <c r="F20" s="153">
        <v>69.215232180641934</v>
      </c>
      <c r="G20" s="153">
        <v>48.137669730225085</v>
      </c>
      <c r="H20" s="153">
        <v>59.314058723438535</v>
      </c>
      <c r="I20" s="153">
        <v>88.814679267152954</v>
      </c>
      <c r="J20" s="153">
        <v>69.460355534206073</v>
      </c>
      <c r="K20" s="153">
        <v>46.43461059223592</v>
      </c>
      <c r="L20" s="153">
        <v>55.3967513547964</v>
      </c>
      <c r="M20" s="153">
        <v>57.684714320251587</v>
      </c>
      <c r="N20" s="153">
        <v>71.891565080136445</v>
      </c>
      <c r="O20" s="153">
        <v>60.194412803265287</v>
      </c>
      <c r="P20" s="153">
        <v>58.46103328490608</v>
      </c>
      <c r="Q20" s="153">
        <v>58.597952190802587</v>
      </c>
    </row>
    <row r="21" spans="1:17" x14ac:dyDescent="0.25">
      <c r="A21" s="156" t="s">
        <v>116</v>
      </c>
      <c r="B21" s="155">
        <v>1486.0354504443217</v>
      </c>
      <c r="C21" s="155">
        <v>1491.0247852660959</v>
      </c>
      <c r="D21" s="155">
        <v>1563.577132197745</v>
      </c>
      <c r="E21" s="155">
        <v>1742.1810948865159</v>
      </c>
      <c r="F21" s="155">
        <v>1721.0340424314645</v>
      </c>
      <c r="G21" s="155">
        <v>1654.4032139963645</v>
      </c>
      <c r="H21" s="155">
        <v>1818.0758608698648</v>
      </c>
      <c r="I21" s="155">
        <v>1597.9550984783543</v>
      </c>
      <c r="J21" s="155">
        <v>1497.4640754008378</v>
      </c>
      <c r="K21" s="155">
        <v>1385.9381797664166</v>
      </c>
      <c r="L21" s="155">
        <v>1650.1120427730239</v>
      </c>
      <c r="M21" s="155">
        <v>1539.8403393947099</v>
      </c>
      <c r="N21" s="155">
        <v>1641.1481972295087</v>
      </c>
      <c r="O21" s="155">
        <v>1691.6298570319036</v>
      </c>
      <c r="P21" s="155">
        <v>1736.7779693429225</v>
      </c>
      <c r="Q21" s="155">
        <v>1605.6127214822809</v>
      </c>
    </row>
    <row r="22" spans="1:17" x14ac:dyDescent="0.25">
      <c r="A22" s="84" t="s">
        <v>33</v>
      </c>
      <c r="B22" s="153">
        <v>372.27281764249796</v>
      </c>
      <c r="C22" s="153">
        <v>479.08761526609595</v>
      </c>
      <c r="D22" s="153">
        <v>394.99171219774496</v>
      </c>
      <c r="E22" s="153">
        <v>398.25862488651603</v>
      </c>
      <c r="F22" s="153">
        <v>406.66547243146454</v>
      </c>
      <c r="G22" s="153">
        <v>395.34104246896186</v>
      </c>
      <c r="H22" s="153">
        <v>451.35940086986466</v>
      </c>
      <c r="I22" s="153">
        <v>471.71775847835443</v>
      </c>
      <c r="J22" s="153">
        <v>393.17743540083791</v>
      </c>
      <c r="K22" s="153">
        <v>344.64789976641657</v>
      </c>
      <c r="L22" s="153">
        <v>324.21296344372615</v>
      </c>
      <c r="M22" s="153">
        <v>412.61333570157421</v>
      </c>
      <c r="N22" s="153">
        <v>544.01127789283839</v>
      </c>
      <c r="O22" s="153">
        <v>546.6707076108039</v>
      </c>
      <c r="P22" s="153">
        <v>560.41348005542295</v>
      </c>
      <c r="Q22" s="153">
        <v>522.09791468714593</v>
      </c>
    </row>
    <row r="23" spans="1:17" x14ac:dyDescent="0.25">
      <c r="A23" s="84" t="s">
        <v>47</v>
      </c>
      <c r="B23" s="153">
        <v>619.39939596223132</v>
      </c>
      <c r="C23" s="153">
        <v>502.88278000000003</v>
      </c>
      <c r="D23" s="153">
        <v>637.70028000000002</v>
      </c>
      <c r="E23" s="153">
        <v>756.64883999999995</v>
      </c>
      <c r="F23" s="153">
        <v>735.58361000000002</v>
      </c>
      <c r="G23" s="153">
        <v>696.57228440372774</v>
      </c>
      <c r="H23" s="153">
        <v>714.71999000000005</v>
      </c>
      <c r="I23" s="153">
        <v>481.15951000000001</v>
      </c>
      <c r="J23" s="153">
        <v>547.52765999999997</v>
      </c>
      <c r="K23" s="153">
        <v>523.44449000000009</v>
      </c>
      <c r="L23" s="153">
        <v>711.10996347421974</v>
      </c>
      <c r="M23" s="153">
        <v>535.00867049491194</v>
      </c>
      <c r="N23" s="153">
        <v>515.72342864552047</v>
      </c>
      <c r="O23" s="153">
        <v>557.46091790088099</v>
      </c>
      <c r="P23" s="153">
        <v>541.98978784486951</v>
      </c>
      <c r="Q23" s="153">
        <v>472.02154224941899</v>
      </c>
    </row>
    <row r="24" spans="1:17" x14ac:dyDescent="0.25">
      <c r="A24" s="84" t="s">
        <v>29</v>
      </c>
      <c r="B24" s="153">
        <v>0</v>
      </c>
      <c r="C24" s="153">
        <v>0</v>
      </c>
      <c r="D24" s="153">
        <v>0</v>
      </c>
      <c r="E24" s="153">
        <v>0</v>
      </c>
      <c r="F24" s="153">
        <v>0</v>
      </c>
      <c r="G24" s="153">
        <v>0</v>
      </c>
      <c r="H24" s="153">
        <v>0</v>
      </c>
      <c r="I24" s="153">
        <v>0</v>
      </c>
      <c r="J24" s="153">
        <v>0</v>
      </c>
      <c r="K24" s="153">
        <v>0</v>
      </c>
      <c r="L24" s="153">
        <v>0</v>
      </c>
      <c r="M24" s="153">
        <v>0</v>
      </c>
      <c r="N24" s="153">
        <v>0</v>
      </c>
      <c r="O24" s="153">
        <v>0</v>
      </c>
      <c r="P24" s="153">
        <v>0</v>
      </c>
      <c r="Q24" s="153">
        <v>0</v>
      </c>
    </row>
    <row r="25" spans="1:17" x14ac:dyDescent="0.25">
      <c r="A25" s="84" t="s">
        <v>26</v>
      </c>
      <c r="B25" s="153">
        <v>0</v>
      </c>
      <c r="C25" s="153">
        <v>0</v>
      </c>
      <c r="D25" s="153">
        <v>0</v>
      </c>
      <c r="E25" s="153">
        <v>0</v>
      </c>
      <c r="F25" s="153">
        <v>0</v>
      </c>
      <c r="G25" s="153">
        <v>0</v>
      </c>
      <c r="H25" s="153">
        <v>0</v>
      </c>
      <c r="I25" s="153">
        <v>0</v>
      </c>
      <c r="J25" s="153">
        <v>0</v>
      </c>
      <c r="K25" s="153">
        <v>0</v>
      </c>
      <c r="L25" s="153">
        <v>0</v>
      </c>
      <c r="M25" s="153">
        <v>0</v>
      </c>
      <c r="N25" s="153">
        <v>0</v>
      </c>
      <c r="O25" s="153">
        <v>0</v>
      </c>
      <c r="P25" s="153">
        <v>0</v>
      </c>
      <c r="Q25" s="153">
        <v>0</v>
      </c>
    </row>
    <row r="26" spans="1:17" x14ac:dyDescent="0.25">
      <c r="A26" s="84" t="s">
        <v>25</v>
      </c>
      <c r="B26" s="153">
        <v>494.36323683959239</v>
      </c>
      <c r="C26" s="153">
        <v>509.05438999999996</v>
      </c>
      <c r="D26" s="153">
        <v>530.88513999999998</v>
      </c>
      <c r="E26" s="153">
        <v>587.27362999999991</v>
      </c>
      <c r="F26" s="153">
        <v>578.78495999999996</v>
      </c>
      <c r="G26" s="153">
        <v>562.48988712367486</v>
      </c>
      <c r="H26" s="153">
        <v>651.99647000000004</v>
      </c>
      <c r="I26" s="153">
        <v>645.07782999999995</v>
      </c>
      <c r="J26" s="153">
        <v>556.75897999999995</v>
      </c>
      <c r="K26" s="153">
        <v>517.84578999999997</v>
      </c>
      <c r="L26" s="153">
        <v>614.78911585507797</v>
      </c>
      <c r="M26" s="153">
        <v>592.21833319822372</v>
      </c>
      <c r="N26" s="153">
        <v>581.41349069115006</v>
      </c>
      <c r="O26" s="153">
        <v>587.49823152021872</v>
      </c>
      <c r="P26" s="153">
        <v>634.37470144262988</v>
      </c>
      <c r="Q26" s="153">
        <v>611.4932645457161</v>
      </c>
    </row>
    <row r="27" spans="1:17" x14ac:dyDescent="0.25">
      <c r="A27" s="156" t="s">
        <v>113</v>
      </c>
      <c r="B27" s="155">
        <v>134.0150496406886</v>
      </c>
      <c r="C27" s="155">
        <v>134.4650025362364</v>
      </c>
      <c r="D27" s="155">
        <v>141.0079866707577</v>
      </c>
      <c r="E27" s="155">
        <v>157.11501757543942</v>
      </c>
      <c r="F27" s="155">
        <v>155.20791415898285</v>
      </c>
      <c r="G27" s="155">
        <v>149.19894998678882</v>
      </c>
      <c r="H27" s="155">
        <v>163.95943089524675</v>
      </c>
      <c r="I27" s="155">
        <v>144.10829282850398</v>
      </c>
      <c r="J27" s="155">
        <v>135.04571666845996</v>
      </c>
      <c r="K27" s="155">
        <v>124.98798323067399</v>
      </c>
      <c r="L27" s="155">
        <v>148.81195953892251</v>
      </c>
      <c r="M27" s="155">
        <v>138.86733284930386</v>
      </c>
      <c r="N27" s="155">
        <v>148.00357357132907</v>
      </c>
      <c r="O27" s="155">
        <v>152.5561581966416</v>
      </c>
      <c r="P27" s="155">
        <v>156.62774781500195</v>
      </c>
      <c r="Q27" s="155">
        <v>144.79887980386457</v>
      </c>
    </row>
    <row r="28" spans="1:17" x14ac:dyDescent="0.25">
      <c r="A28" s="152" t="s">
        <v>123</v>
      </c>
      <c r="B28" s="151">
        <v>93.810534748482013</v>
      </c>
      <c r="C28" s="151">
        <v>94.125501775365478</v>
      </c>
      <c r="D28" s="151">
        <v>98.705590669530395</v>
      </c>
      <c r="E28" s="151">
        <v>109.9805123028076</v>
      </c>
      <c r="F28" s="151">
        <v>108.645539911288</v>
      </c>
      <c r="G28" s="151">
        <v>104.43926499075218</v>
      </c>
      <c r="H28" s="151">
        <v>114.77160162667272</v>
      </c>
      <c r="I28" s="151">
        <v>100.87580497995279</v>
      </c>
      <c r="J28" s="151">
        <v>94.532001667921975</v>
      </c>
      <c r="K28" s="151">
        <v>87.49158826147179</v>
      </c>
      <c r="L28" s="151">
        <v>104.16837167724576</v>
      </c>
      <c r="M28" s="151">
        <v>97.207132994512705</v>
      </c>
      <c r="N28" s="151">
        <v>103.60250149993034</v>
      </c>
      <c r="O28" s="151">
        <v>106.78931073764913</v>
      </c>
      <c r="P28" s="151">
        <v>109.63942347050138</v>
      </c>
      <c r="Q28" s="151">
        <v>101.35921586270518</v>
      </c>
    </row>
    <row r="29" spans="1:17" x14ac:dyDescent="0.25">
      <c r="A29" s="154" t="s">
        <v>30</v>
      </c>
      <c r="B29" s="153">
        <v>0</v>
      </c>
      <c r="C29" s="153">
        <v>0</v>
      </c>
      <c r="D29" s="153">
        <v>0</v>
      </c>
      <c r="E29" s="153">
        <v>0</v>
      </c>
      <c r="F29" s="153">
        <v>0</v>
      </c>
      <c r="G29" s="153">
        <v>0</v>
      </c>
      <c r="H29" s="153">
        <v>0</v>
      </c>
      <c r="I29" s="153">
        <v>0</v>
      </c>
      <c r="J29" s="153">
        <v>0</v>
      </c>
      <c r="K29" s="153">
        <v>0</v>
      </c>
      <c r="L29" s="153">
        <v>0</v>
      </c>
      <c r="M29" s="153">
        <v>0</v>
      </c>
      <c r="N29" s="153">
        <v>0</v>
      </c>
      <c r="O29" s="153">
        <v>0</v>
      </c>
      <c r="P29" s="153">
        <v>0</v>
      </c>
      <c r="Q29" s="153">
        <v>0</v>
      </c>
    </row>
    <row r="30" spans="1:17" x14ac:dyDescent="0.25">
      <c r="A30" s="154" t="s">
        <v>125</v>
      </c>
      <c r="B30" s="153">
        <v>0</v>
      </c>
      <c r="C30" s="153">
        <v>0</v>
      </c>
      <c r="D30" s="153">
        <v>0</v>
      </c>
      <c r="E30" s="153">
        <v>0</v>
      </c>
      <c r="F30" s="153">
        <v>0</v>
      </c>
      <c r="G30" s="153">
        <v>0</v>
      </c>
      <c r="H30" s="153">
        <v>0</v>
      </c>
      <c r="I30" s="153">
        <v>0</v>
      </c>
      <c r="J30" s="153">
        <v>0</v>
      </c>
      <c r="K30" s="153">
        <v>0</v>
      </c>
      <c r="L30" s="153">
        <v>0</v>
      </c>
      <c r="M30" s="153">
        <v>0</v>
      </c>
      <c r="N30" s="153">
        <v>0</v>
      </c>
      <c r="O30" s="153">
        <v>0</v>
      </c>
      <c r="P30" s="153">
        <v>0</v>
      </c>
      <c r="Q30" s="153">
        <v>0</v>
      </c>
    </row>
    <row r="31" spans="1:17" x14ac:dyDescent="0.25">
      <c r="A31" s="154" t="s">
        <v>29</v>
      </c>
      <c r="B31" s="153">
        <v>0</v>
      </c>
      <c r="C31" s="153">
        <v>0</v>
      </c>
      <c r="D31" s="153">
        <v>0</v>
      </c>
      <c r="E31" s="153">
        <v>0</v>
      </c>
      <c r="F31" s="153">
        <v>0</v>
      </c>
      <c r="G31" s="153">
        <v>0</v>
      </c>
      <c r="H31" s="153">
        <v>0</v>
      </c>
      <c r="I31" s="153">
        <v>0</v>
      </c>
      <c r="J31" s="153">
        <v>0</v>
      </c>
      <c r="K31" s="153">
        <v>0</v>
      </c>
      <c r="L31" s="153">
        <v>0</v>
      </c>
      <c r="M31" s="153">
        <v>0</v>
      </c>
      <c r="N31" s="153">
        <v>0</v>
      </c>
      <c r="O31" s="153">
        <v>0</v>
      </c>
      <c r="P31" s="153">
        <v>0</v>
      </c>
      <c r="Q31" s="153">
        <v>0</v>
      </c>
    </row>
    <row r="32" spans="1:17" x14ac:dyDescent="0.25">
      <c r="A32" s="154" t="s">
        <v>26</v>
      </c>
      <c r="B32" s="153">
        <v>93.810534748482013</v>
      </c>
      <c r="C32" s="153">
        <v>94.125501775365478</v>
      </c>
      <c r="D32" s="153">
        <v>98.705590669530395</v>
      </c>
      <c r="E32" s="153">
        <v>109.9805123028076</v>
      </c>
      <c r="F32" s="153">
        <v>108.645539911288</v>
      </c>
      <c r="G32" s="153">
        <v>104.43926499075218</v>
      </c>
      <c r="H32" s="153">
        <v>114.77160162667272</v>
      </c>
      <c r="I32" s="153">
        <v>100.87580497995279</v>
      </c>
      <c r="J32" s="153">
        <v>94.532001667921975</v>
      </c>
      <c r="K32" s="153">
        <v>87.49158826147179</v>
      </c>
      <c r="L32" s="153">
        <v>104.16837167724576</v>
      </c>
      <c r="M32" s="153">
        <v>97.207132994512705</v>
      </c>
      <c r="N32" s="153">
        <v>103.60250149993034</v>
      </c>
      <c r="O32" s="153">
        <v>106.78931073764913</v>
      </c>
      <c r="P32" s="153">
        <v>109.63942347050138</v>
      </c>
      <c r="Q32" s="153">
        <v>101.35921586270518</v>
      </c>
    </row>
    <row r="33" spans="1:17" x14ac:dyDescent="0.25">
      <c r="A33" s="152" t="s">
        <v>122</v>
      </c>
      <c r="B33" s="151">
        <v>40.204514892206582</v>
      </c>
      <c r="C33" s="151">
        <v>40.339500760870919</v>
      </c>
      <c r="D33" s="151">
        <v>42.302396001227308</v>
      </c>
      <c r="E33" s="151">
        <v>47.134505272631827</v>
      </c>
      <c r="F33" s="151">
        <v>46.562374247694855</v>
      </c>
      <c r="G33" s="151">
        <v>44.759684996036647</v>
      </c>
      <c r="H33" s="151">
        <v>49.187829268574028</v>
      </c>
      <c r="I33" s="151">
        <v>43.232487848551195</v>
      </c>
      <c r="J33" s="151">
        <v>40.513715000537985</v>
      </c>
      <c r="K33" s="151">
        <v>37.496394969202193</v>
      </c>
      <c r="L33" s="151">
        <v>44.64358786167675</v>
      </c>
      <c r="M33" s="151">
        <v>41.660199854791159</v>
      </c>
      <c r="N33" s="151">
        <v>44.401072071398715</v>
      </c>
      <c r="O33" s="151">
        <v>45.766847458992487</v>
      </c>
      <c r="P33" s="151">
        <v>46.988324344500583</v>
      </c>
      <c r="Q33" s="151">
        <v>43.439663941159367</v>
      </c>
    </row>
    <row r="34" spans="1:17" x14ac:dyDescent="0.25">
      <c r="A34" s="156" t="s">
        <v>112</v>
      </c>
      <c r="B34" s="155">
        <v>46.509368498674284</v>
      </c>
      <c r="C34" s="155">
        <v>46.665522789421374</v>
      </c>
      <c r="D34" s="155">
        <v>48.936238362107609</v>
      </c>
      <c r="E34" s="155">
        <v>54.526116795715517</v>
      </c>
      <c r="F34" s="155">
        <v>53.864264445558788</v>
      </c>
      <c r="G34" s="155">
        <v>51.778878291323082</v>
      </c>
      <c r="H34" s="155">
        <v>56.901442120010309</v>
      </c>
      <c r="I34" s="155">
        <v>50.012186786825069</v>
      </c>
      <c r="J34" s="155">
        <v>46.867057226340123</v>
      </c>
      <c r="K34" s="155">
        <v>43.376562450017602</v>
      </c>
      <c r="L34" s="155">
        <v>51.644574857540562</v>
      </c>
      <c r="M34" s="155">
        <v>48.193333310197204</v>
      </c>
      <c r="N34" s="155">
        <v>51.364027852135067</v>
      </c>
      <c r="O34" s="155">
        <v>52.943983510307476</v>
      </c>
      <c r="P34" s="155">
        <v>54.357011841404727</v>
      </c>
      <c r="Q34" s="155">
        <v>50.251852139362285</v>
      </c>
    </row>
    <row r="35" spans="1:17" x14ac:dyDescent="0.25">
      <c r="A35" s="152" t="s">
        <v>121</v>
      </c>
      <c r="B35" s="151">
        <v>5.8957655905738848</v>
      </c>
      <c r="C35" s="151">
        <v>5.8868768024341822</v>
      </c>
      <c r="D35" s="151">
        <v>16.621843438991903</v>
      </c>
      <c r="E35" s="151">
        <v>6.924275647362184</v>
      </c>
      <c r="F35" s="151">
        <v>6.8576213565008679</v>
      </c>
      <c r="G35" s="151">
        <v>6.6163655738673928</v>
      </c>
      <c r="H35" s="151">
        <v>7.3071330683287634</v>
      </c>
      <c r="I35" s="151">
        <v>6.4491718456450409</v>
      </c>
      <c r="J35" s="151">
        <v>6.0694342626471807</v>
      </c>
      <c r="K35" s="151">
        <v>5.6392998883841017</v>
      </c>
      <c r="L35" s="151">
        <v>6.7464604992638408</v>
      </c>
      <c r="M35" s="151">
        <v>6.3163997967201784</v>
      </c>
      <c r="N35" s="151">
        <v>6.742034851774636</v>
      </c>
      <c r="O35" s="151">
        <v>6.9854522013833638</v>
      </c>
      <c r="P35" s="151">
        <v>7.1855713627608484</v>
      </c>
      <c r="Q35" s="151">
        <v>6.6609248551742173</v>
      </c>
    </row>
    <row r="36" spans="1:17" x14ac:dyDescent="0.25">
      <c r="A36" s="154" t="s">
        <v>30</v>
      </c>
      <c r="B36" s="153">
        <v>0</v>
      </c>
      <c r="C36" s="153">
        <v>0</v>
      </c>
      <c r="D36" s="153">
        <v>0</v>
      </c>
      <c r="E36" s="153">
        <v>0</v>
      </c>
      <c r="F36" s="153">
        <v>0</v>
      </c>
      <c r="G36" s="153">
        <v>0</v>
      </c>
      <c r="H36" s="153">
        <v>0</v>
      </c>
      <c r="I36" s="153">
        <v>0</v>
      </c>
      <c r="J36" s="153">
        <v>0</v>
      </c>
      <c r="K36" s="153">
        <v>0</v>
      </c>
      <c r="L36" s="153">
        <v>0</v>
      </c>
      <c r="M36" s="153">
        <v>0</v>
      </c>
      <c r="N36" s="153">
        <v>0</v>
      </c>
      <c r="O36" s="153">
        <v>0</v>
      </c>
      <c r="P36" s="153">
        <v>0</v>
      </c>
      <c r="Q36" s="153">
        <v>0</v>
      </c>
    </row>
    <row r="37" spans="1:17" x14ac:dyDescent="0.25">
      <c r="A37" s="154" t="s">
        <v>125</v>
      </c>
      <c r="B37" s="153">
        <v>0</v>
      </c>
      <c r="C37" s="153">
        <v>0</v>
      </c>
      <c r="D37" s="153">
        <v>0</v>
      </c>
      <c r="E37" s="153">
        <v>0</v>
      </c>
      <c r="F37" s="153">
        <v>0</v>
      </c>
      <c r="G37" s="153">
        <v>0</v>
      </c>
      <c r="H37" s="153">
        <v>0</v>
      </c>
      <c r="I37" s="153">
        <v>0</v>
      </c>
      <c r="J37" s="153">
        <v>0</v>
      </c>
      <c r="K37" s="153">
        <v>0</v>
      </c>
      <c r="L37" s="153">
        <v>0</v>
      </c>
      <c r="M37" s="153">
        <v>0</v>
      </c>
      <c r="N37" s="153">
        <v>0</v>
      </c>
      <c r="O37" s="153">
        <v>0</v>
      </c>
      <c r="P37" s="153">
        <v>0</v>
      </c>
      <c r="Q37" s="153">
        <v>0</v>
      </c>
    </row>
    <row r="38" spans="1:17" x14ac:dyDescent="0.25">
      <c r="A38" s="154" t="s">
        <v>26</v>
      </c>
      <c r="B38" s="153">
        <v>5.8957655905738848</v>
      </c>
      <c r="C38" s="153">
        <v>5.8868768024341822</v>
      </c>
      <c r="D38" s="153">
        <v>16.621843438991903</v>
      </c>
      <c r="E38" s="153">
        <v>6.924275647362184</v>
      </c>
      <c r="F38" s="153">
        <v>6.8576213565008679</v>
      </c>
      <c r="G38" s="153">
        <v>6.6163655738673928</v>
      </c>
      <c r="H38" s="153">
        <v>7.3071330683287634</v>
      </c>
      <c r="I38" s="153">
        <v>6.4491718456450409</v>
      </c>
      <c r="J38" s="153">
        <v>6.0694342626471807</v>
      </c>
      <c r="K38" s="153">
        <v>5.6392998883841017</v>
      </c>
      <c r="L38" s="153">
        <v>6.7464604992638408</v>
      </c>
      <c r="M38" s="153">
        <v>6.3163997967201784</v>
      </c>
      <c r="N38" s="153">
        <v>6.742034851774636</v>
      </c>
      <c r="O38" s="153">
        <v>6.9854522013833638</v>
      </c>
      <c r="P38" s="153">
        <v>7.1855713627608484</v>
      </c>
      <c r="Q38" s="153">
        <v>6.6609248551742173</v>
      </c>
    </row>
    <row r="39" spans="1:17" x14ac:dyDescent="0.25">
      <c r="A39" s="152" t="s">
        <v>120</v>
      </c>
      <c r="B39" s="151">
        <v>17.030540545804858</v>
      </c>
      <c r="C39" s="151">
        <v>17.231138777250454</v>
      </c>
      <c r="D39" s="151">
        <v>17.747771300341505</v>
      </c>
      <c r="E39" s="151">
        <v>19.904738558904597</v>
      </c>
      <c r="F39" s="151">
        <v>19.576157663054438</v>
      </c>
      <c r="G39" s="151">
        <v>18.697050421986106</v>
      </c>
      <c r="H39" s="151">
        <v>20.365776778366481</v>
      </c>
      <c r="I39" s="151">
        <v>17.766327558599855</v>
      </c>
      <c r="J39" s="151">
        <v>16.519885913104208</v>
      </c>
      <c r="K39" s="151">
        <v>15.180063008097093</v>
      </c>
      <c r="L39" s="151">
        <v>17.912272361221351</v>
      </c>
      <c r="M39" s="151">
        <v>16.611334326596307</v>
      </c>
      <c r="N39" s="151">
        <v>17.653853593261882</v>
      </c>
      <c r="O39" s="151">
        <v>18.016722503390646</v>
      </c>
      <c r="P39" s="151">
        <v>18.429155027600473</v>
      </c>
      <c r="Q39" s="151">
        <v>16.947227863491193</v>
      </c>
    </row>
    <row r="40" spans="1:17" x14ac:dyDescent="0.25">
      <c r="A40" s="150" t="s">
        <v>33</v>
      </c>
      <c r="B40" s="87">
        <v>12.836024682937754</v>
      </c>
      <c r="C40" s="87">
        <v>9.0759288082481113</v>
      </c>
      <c r="D40" s="87">
        <v>13.006838125153372</v>
      </c>
      <c r="E40" s="87">
        <v>11.235610922625948</v>
      </c>
      <c r="F40" s="87">
        <v>12.278270541080223</v>
      </c>
      <c r="G40" s="87">
        <v>13.685469986294393</v>
      </c>
      <c r="H40" s="87">
        <v>16.163057389108676</v>
      </c>
      <c r="I40" s="87">
        <v>13.072945814898503</v>
      </c>
      <c r="J40" s="87">
        <v>11.930264347482522</v>
      </c>
      <c r="K40" s="87">
        <v>11.531837247539025</v>
      </c>
      <c r="L40" s="87">
        <v>11.354691956532537</v>
      </c>
      <c r="M40" s="87">
        <v>10.037096738270483</v>
      </c>
      <c r="N40" s="87">
        <v>11.570175660163775</v>
      </c>
      <c r="O40" s="87">
        <v>10.988614065196035</v>
      </c>
      <c r="P40" s="87">
        <v>11.939765587107944</v>
      </c>
      <c r="Q40" s="87">
        <v>10.599016314443963</v>
      </c>
    </row>
    <row r="41" spans="1:17" x14ac:dyDescent="0.25">
      <c r="A41" s="150" t="s">
        <v>31</v>
      </c>
      <c r="B41" s="87">
        <v>0</v>
      </c>
      <c r="C41" s="87">
        <v>0</v>
      </c>
      <c r="D41" s="87">
        <v>0</v>
      </c>
      <c r="E41" s="87">
        <v>0</v>
      </c>
      <c r="F41" s="87">
        <v>0</v>
      </c>
      <c r="G41" s="87">
        <v>0</v>
      </c>
      <c r="H41" s="87">
        <v>0</v>
      </c>
      <c r="I41" s="87">
        <v>0</v>
      </c>
      <c r="J41" s="87">
        <v>0</v>
      </c>
      <c r="K41" s="87">
        <v>0</v>
      </c>
      <c r="L41" s="87">
        <v>0</v>
      </c>
      <c r="M41" s="87">
        <v>0</v>
      </c>
      <c r="N41" s="87">
        <v>0</v>
      </c>
      <c r="O41" s="87">
        <v>0</v>
      </c>
      <c r="P41" s="87">
        <v>0</v>
      </c>
      <c r="Q41" s="87">
        <v>0</v>
      </c>
    </row>
    <row r="42" spans="1:17" x14ac:dyDescent="0.25">
      <c r="A42" s="150" t="s">
        <v>30</v>
      </c>
      <c r="B42" s="87">
        <v>0</v>
      </c>
      <c r="C42" s="87">
        <v>0</v>
      </c>
      <c r="D42" s="87">
        <v>0</v>
      </c>
      <c r="E42" s="87">
        <v>0</v>
      </c>
      <c r="F42" s="87">
        <v>0</v>
      </c>
      <c r="G42" s="87">
        <v>0</v>
      </c>
      <c r="H42" s="87">
        <v>0</v>
      </c>
      <c r="I42" s="87">
        <v>0</v>
      </c>
      <c r="J42" s="87">
        <v>0</v>
      </c>
      <c r="K42" s="87">
        <v>0</v>
      </c>
      <c r="L42" s="87">
        <v>0</v>
      </c>
      <c r="M42" s="87">
        <v>0</v>
      </c>
      <c r="N42" s="87">
        <v>0</v>
      </c>
      <c r="O42" s="87">
        <v>0</v>
      </c>
      <c r="P42" s="87">
        <v>0</v>
      </c>
      <c r="Q42" s="87">
        <v>0</v>
      </c>
    </row>
    <row r="43" spans="1:17" x14ac:dyDescent="0.25">
      <c r="A43" s="150" t="s">
        <v>125</v>
      </c>
      <c r="B43" s="87">
        <v>0</v>
      </c>
      <c r="C43" s="87">
        <v>0</v>
      </c>
      <c r="D43" s="87">
        <v>0</v>
      </c>
      <c r="E43" s="87">
        <v>0</v>
      </c>
      <c r="F43" s="87">
        <v>0</v>
      </c>
      <c r="G43" s="87">
        <v>0</v>
      </c>
      <c r="H43" s="87">
        <v>0</v>
      </c>
      <c r="I43" s="87">
        <v>0</v>
      </c>
      <c r="J43" s="87">
        <v>0</v>
      </c>
      <c r="K43" s="87">
        <v>0</v>
      </c>
      <c r="L43" s="87">
        <v>0</v>
      </c>
      <c r="M43" s="87">
        <v>0</v>
      </c>
      <c r="N43" s="87">
        <v>0</v>
      </c>
      <c r="O43" s="87">
        <v>0</v>
      </c>
      <c r="P43" s="87">
        <v>0</v>
      </c>
      <c r="Q43" s="87">
        <v>0</v>
      </c>
    </row>
    <row r="44" spans="1:17" x14ac:dyDescent="0.25">
      <c r="A44" s="150" t="s">
        <v>29</v>
      </c>
      <c r="B44" s="87">
        <v>0</v>
      </c>
      <c r="C44" s="87">
        <v>0</v>
      </c>
      <c r="D44" s="87">
        <v>0</v>
      </c>
      <c r="E44" s="87">
        <v>0</v>
      </c>
      <c r="F44" s="87">
        <v>0</v>
      </c>
      <c r="G44" s="87">
        <v>0</v>
      </c>
      <c r="H44" s="87">
        <v>0</v>
      </c>
      <c r="I44" s="87">
        <v>0</v>
      </c>
      <c r="J44" s="87">
        <v>0</v>
      </c>
      <c r="K44" s="87">
        <v>0</v>
      </c>
      <c r="L44" s="87">
        <v>0</v>
      </c>
      <c r="M44" s="87">
        <v>0</v>
      </c>
      <c r="N44" s="87">
        <v>0</v>
      </c>
      <c r="O44" s="87">
        <v>0</v>
      </c>
      <c r="P44" s="87">
        <v>0</v>
      </c>
      <c r="Q44" s="87">
        <v>0</v>
      </c>
    </row>
    <row r="45" spans="1:17" x14ac:dyDescent="0.25">
      <c r="A45" s="150" t="s">
        <v>28</v>
      </c>
      <c r="B45" s="87">
        <v>0</v>
      </c>
      <c r="C45" s="87">
        <v>0</v>
      </c>
      <c r="D45" s="87">
        <v>0</v>
      </c>
      <c r="E45" s="87">
        <v>0</v>
      </c>
      <c r="F45" s="87">
        <v>0</v>
      </c>
      <c r="G45" s="87">
        <v>0</v>
      </c>
      <c r="H45" s="87">
        <v>0</v>
      </c>
      <c r="I45" s="87">
        <v>0</v>
      </c>
      <c r="J45" s="87">
        <v>0</v>
      </c>
      <c r="K45" s="87">
        <v>0</v>
      </c>
      <c r="L45" s="87">
        <v>0</v>
      </c>
      <c r="M45" s="87">
        <v>0</v>
      </c>
      <c r="N45" s="87">
        <v>0</v>
      </c>
      <c r="O45" s="87">
        <v>0</v>
      </c>
      <c r="P45" s="87">
        <v>0</v>
      </c>
      <c r="Q45" s="87">
        <v>0</v>
      </c>
    </row>
    <row r="46" spans="1:17" x14ac:dyDescent="0.25">
      <c r="A46" s="150" t="s">
        <v>26</v>
      </c>
      <c r="B46" s="87">
        <v>4.194515862867104</v>
      </c>
      <c r="C46" s="87">
        <v>2.0140630432107427</v>
      </c>
      <c r="D46" s="87">
        <v>4.7409331751881307</v>
      </c>
      <c r="E46" s="87">
        <v>3.1259042719723702</v>
      </c>
      <c r="F46" s="87">
        <v>3.2065213379093431</v>
      </c>
      <c r="G46" s="87">
        <v>3.5941854369576145</v>
      </c>
      <c r="H46" s="87">
        <v>4.202719389257803</v>
      </c>
      <c r="I46" s="87">
        <v>3.6727603178284358</v>
      </c>
      <c r="J46" s="87">
        <v>3.482034476241691</v>
      </c>
      <c r="K46" s="87">
        <v>3.1726919289660689</v>
      </c>
      <c r="L46" s="87">
        <v>4.0609530930540885</v>
      </c>
      <c r="M46" s="87">
        <v>3.5873290576425712</v>
      </c>
      <c r="N46" s="87">
        <v>2.9976028911079244</v>
      </c>
      <c r="O46" s="87">
        <v>3.5960016753366757</v>
      </c>
      <c r="P46" s="87">
        <v>3.0161115945917887</v>
      </c>
      <c r="Q46" s="87">
        <v>2.4617126027216036</v>
      </c>
    </row>
    <row r="47" spans="1:17" x14ac:dyDescent="0.25">
      <c r="A47" s="150" t="s">
        <v>25</v>
      </c>
      <c r="B47" s="87">
        <v>0</v>
      </c>
      <c r="C47" s="87">
        <v>0</v>
      </c>
      <c r="D47" s="87">
        <v>0</v>
      </c>
      <c r="E47" s="87">
        <v>0</v>
      </c>
      <c r="F47" s="87">
        <v>0</v>
      </c>
      <c r="G47" s="87">
        <v>0</v>
      </c>
      <c r="H47" s="87">
        <v>0</v>
      </c>
      <c r="I47" s="87">
        <v>0</v>
      </c>
      <c r="J47" s="87">
        <v>0</v>
      </c>
      <c r="K47" s="87">
        <v>0</v>
      </c>
      <c r="L47" s="87">
        <v>0</v>
      </c>
      <c r="M47" s="87">
        <v>0</v>
      </c>
      <c r="N47" s="87">
        <v>0</v>
      </c>
      <c r="O47" s="87">
        <v>0</v>
      </c>
      <c r="P47" s="87">
        <v>0</v>
      </c>
      <c r="Q47" s="87">
        <v>0</v>
      </c>
    </row>
    <row r="48" spans="1:17" x14ac:dyDescent="0.25">
      <c r="A48" s="150" t="s">
        <v>86</v>
      </c>
      <c r="B48" s="87">
        <v>0</v>
      </c>
      <c r="C48" s="87">
        <v>6.1411469257915998</v>
      </c>
      <c r="D48" s="87">
        <v>0</v>
      </c>
      <c r="E48" s="87">
        <v>5.5432233643062778</v>
      </c>
      <c r="F48" s="87">
        <v>4.0913657840648732</v>
      </c>
      <c r="G48" s="87">
        <v>1.4173949987340944</v>
      </c>
      <c r="H48" s="87">
        <v>0</v>
      </c>
      <c r="I48" s="87">
        <v>1.0206214258729178</v>
      </c>
      <c r="J48" s="87">
        <v>1.1075870893799933</v>
      </c>
      <c r="K48" s="87">
        <v>0.47553383159199841</v>
      </c>
      <c r="L48" s="87">
        <v>2.4966273116347248</v>
      </c>
      <c r="M48" s="87">
        <v>2.9869085306832521</v>
      </c>
      <c r="N48" s="87">
        <v>3.0860750419901835</v>
      </c>
      <c r="O48" s="87">
        <v>3.4321067628579334</v>
      </c>
      <c r="P48" s="87">
        <v>3.4732778459007378</v>
      </c>
      <c r="Q48" s="87">
        <v>3.8864989463256254</v>
      </c>
    </row>
    <row r="49" spans="1:17" x14ac:dyDescent="0.25">
      <c r="A49" s="150" t="s">
        <v>22</v>
      </c>
      <c r="B49" s="87">
        <v>0</v>
      </c>
      <c r="C49" s="87">
        <v>0</v>
      </c>
      <c r="D49" s="87">
        <v>0</v>
      </c>
      <c r="E49" s="87">
        <v>0</v>
      </c>
      <c r="F49" s="87">
        <v>0</v>
      </c>
      <c r="G49" s="87">
        <v>0</v>
      </c>
      <c r="H49" s="87">
        <v>0</v>
      </c>
      <c r="I49" s="87">
        <v>0</v>
      </c>
      <c r="J49" s="87">
        <v>0</v>
      </c>
      <c r="K49" s="87">
        <v>0</v>
      </c>
      <c r="L49" s="87">
        <v>0</v>
      </c>
      <c r="M49" s="87">
        <v>0</v>
      </c>
      <c r="N49" s="87">
        <v>0</v>
      </c>
      <c r="O49" s="87">
        <v>0</v>
      </c>
      <c r="P49" s="87">
        <v>0</v>
      </c>
      <c r="Q49" s="87">
        <v>0</v>
      </c>
    </row>
    <row r="50" spans="1:17" x14ac:dyDescent="0.25">
      <c r="A50" s="149" t="s">
        <v>119</v>
      </c>
      <c r="B50" s="148">
        <v>23.583062362295543</v>
      </c>
      <c r="C50" s="148">
        <v>23.547507209736736</v>
      </c>
      <c r="D50" s="148">
        <v>14.566623622774204</v>
      </c>
      <c r="E50" s="148">
        <v>27.697102589448736</v>
      </c>
      <c r="F50" s="148">
        <v>27.430485426003482</v>
      </c>
      <c r="G50" s="148">
        <v>26.465462295469585</v>
      </c>
      <c r="H50" s="148">
        <v>29.228532273315064</v>
      </c>
      <c r="I50" s="148">
        <v>25.796687382580174</v>
      </c>
      <c r="J50" s="148">
        <v>24.277737050588733</v>
      </c>
      <c r="K50" s="148">
        <v>22.557199553536407</v>
      </c>
      <c r="L50" s="148">
        <v>26.985841997055367</v>
      </c>
      <c r="M50" s="148">
        <v>25.265599186880721</v>
      </c>
      <c r="N50" s="148">
        <v>26.968139407098544</v>
      </c>
      <c r="O50" s="148">
        <v>27.941808805533466</v>
      </c>
      <c r="P50" s="148">
        <v>28.742285451043408</v>
      </c>
      <c r="Q50" s="148">
        <v>26.64369942069688</v>
      </c>
    </row>
    <row r="51" spans="1:17" hidden="1" x14ac:dyDescent="0.25">
      <c r="A51" s="152"/>
      <c r="B51" s="151"/>
      <c r="C51" s="151"/>
      <c r="D51" s="151"/>
      <c r="E51" s="151"/>
      <c r="F51" s="151"/>
      <c r="G51" s="151"/>
      <c r="H51" s="151"/>
      <c r="I51" s="151"/>
      <c r="J51" s="151"/>
      <c r="K51" s="151"/>
      <c r="L51" s="151"/>
      <c r="M51" s="151"/>
      <c r="N51" s="151"/>
      <c r="O51" s="151"/>
      <c r="P51" s="151"/>
      <c r="Q51" s="151"/>
    </row>
    <row r="52" spans="1:17" x14ac:dyDescent="0.25"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</row>
    <row r="53" spans="1:17" ht="12.75" x14ac:dyDescent="0.25">
      <c r="A53" s="97" t="s">
        <v>45</v>
      </c>
      <c r="B53" s="96">
        <v>37.19056517382127</v>
      </c>
      <c r="C53" s="96">
        <v>38.996911829606816</v>
      </c>
      <c r="D53" s="96">
        <v>36.709293357729997</v>
      </c>
      <c r="E53" s="96">
        <v>38.994502509356607</v>
      </c>
      <c r="F53" s="96">
        <v>45.585306931639678</v>
      </c>
      <c r="G53" s="96">
        <v>45.155245142410315</v>
      </c>
      <c r="H53" s="96">
        <v>45.451092226930982</v>
      </c>
      <c r="I53" s="96">
        <v>43.63569603710944</v>
      </c>
      <c r="J53" s="96">
        <v>43.91767533973406</v>
      </c>
      <c r="K53" s="96">
        <v>24.778421962677136</v>
      </c>
      <c r="L53" s="96">
        <v>41.001114514592928</v>
      </c>
      <c r="M53" s="96">
        <v>46.830001404189801</v>
      </c>
      <c r="N53" s="96">
        <v>47.66956165827645</v>
      </c>
      <c r="O53" s="96">
        <v>42.226967824372331</v>
      </c>
      <c r="P53" s="96">
        <v>43.948714586999508</v>
      </c>
      <c r="Q53" s="96">
        <v>38.734062858922712</v>
      </c>
    </row>
    <row r="54" spans="1:17" x14ac:dyDescent="0.25">
      <c r="A54" s="132" t="s">
        <v>83</v>
      </c>
      <c r="B54" s="160">
        <v>0.10661383548214953</v>
      </c>
      <c r="C54" s="160">
        <v>0.11179207206671249</v>
      </c>
      <c r="D54" s="160">
        <v>0.105234178195869</v>
      </c>
      <c r="E54" s="160">
        <v>0.11178516529152382</v>
      </c>
      <c r="F54" s="160">
        <v>0.13067896093803189</v>
      </c>
      <c r="G54" s="160">
        <v>0.1294461069432149</v>
      </c>
      <c r="H54" s="160">
        <v>0.13029420893493082</v>
      </c>
      <c r="I54" s="160">
        <v>0.12509003013818587</v>
      </c>
      <c r="J54" s="160">
        <v>0.12589837749292165</v>
      </c>
      <c r="K54" s="160">
        <v>7.1032063919686639E-2</v>
      </c>
      <c r="L54" s="160">
        <v>0.11753750062719037</v>
      </c>
      <c r="M54" s="160">
        <v>0.13424711461092675</v>
      </c>
      <c r="N54" s="160">
        <v>0.13665387391636363</v>
      </c>
      <c r="O54" s="160">
        <v>0.12105164251998612</v>
      </c>
      <c r="P54" s="160">
        <v>0.12598735740452005</v>
      </c>
      <c r="Q54" s="160">
        <v>0.11103856545055368</v>
      </c>
    </row>
    <row r="55" spans="1:17" x14ac:dyDescent="0.25">
      <c r="A55" s="76" t="s">
        <v>82</v>
      </c>
      <c r="B55" s="159">
        <v>7.8776327287371384E-2</v>
      </c>
      <c r="C55" s="159">
        <v>8.2602495421292943E-2</v>
      </c>
      <c r="D55" s="159">
        <v>7.7756906745591436E-2</v>
      </c>
      <c r="E55" s="159">
        <v>8.2597392046292128E-2</v>
      </c>
      <c r="F55" s="159">
        <v>9.6557904983651355E-2</v>
      </c>
      <c r="G55" s="159">
        <v>9.5646956518529169E-2</v>
      </c>
      <c r="H55" s="159">
        <v>9.6273614022879261E-2</v>
      </c>
      <c r="I55" s="159">
        <v>9.2428277343073129E-2</v>
      </c>
      <c r="J55" s="159">
        <v>9.3025560383220407E-2</v>
      </c>
      <c r="K55" s="159">
        <v>5.2485168458005438E-2</v>
      </c>
      <c r="L55" s="159">
        <v>8.6847758323988389E-2</v>
      </c>
      <c r="M55" s="159">
        <v>9.9194392455248304E-2</v>
      </c>
      <c r="N55" s="159">
        <v>0.10097273255425687</v>
      </c>
      <c r="O55" s="159">
        <v>8.9444336813348402E-2</v>
      </c>
      <c r="P55" s="159">
        <v>9.3091307109303134E-2</v>
      </c>
      <c r="Q55" s="159">
        <v>8.2045733875858673E-2</v>
      </c>
    </row>
    <row r="56" spans="1:17" x14ac:dyDescent="0.25">
      <c r="A56" s="76" t="s">
        <v>81</v>
      </c>
      <c r="B56" s="159">
        <v>1.9694081821842815</v>
      </c>
      <c r="C56" s="159">
        <v>2.0650623855323218</v>
      </c>
      <c r="D56" s="159">
        <v>1.9439226686397859</v>
      </c>
      <c r="E56" s="159">
        <v>2.0649348011573068</v>
      </c>
      <c r="F56" s="159">
        <v>2.4139476245912874</v>
      </c>
      <c r="G56" s="159">
        <v>2.3911739129632252</v>
      </c>
      <c r="H56" s="159">
        <v>2.40684035057199</v>
      </c>
      <c r="I56" s="159">
        <v>2.3107069335768244</v>
      </c>
      <c r="J56" s="159">
        <v>2.3256390095805131</v>
      </c>
      <c r="K56" s="159">
        <v>1.3121292114501415</v>
      </c>
      <c r="L56" s="159">
        <v>2.1711939580997068</v>
      </c>
      <c r="M56" s="159">
        <v>2.4798598113812034</v>
      </c>
      <c r="N56" s="159">
        <v>2.5243183138564262</v>
      </c>
      <c r="O56" s="159">
        <v>2.2361084203337143</v>
      </c>
      <c r="P56" s="159">
        <v>2.3272826777325761</v>
      </c>
      <c r="Q56" s="159">
        <v>2.0511433468964668</v>
      </c>
    </row>
    <row r="57" spans="1:17" x14ac:dyDescent="0.25">
      <c r="A57" s="76" t="s">
        <v>80</v>
      </c>
      <c r="B57" s="159">
        <v>4.9235204554607059E-2</v>
      </c>
      <c r="C57" s="159">
        <v>5.1626559638308089E-2</v>
      </c>
      <c r="D57" s="159">
        <v>4.8598066715994648E-2</v>
      </c>
      <c r="E57" s="159">
        <v>5.162337002893258E-2</v>
      </c>
      <c r="F57" s="159">
        <v>6.0348690614782097E-2</v>
      </c>
      <c r="G57" s="159">
        <v>5.9779347824080675E-2</v>
      </c>
      <c r="H57" s="159">
        <v>6.0171008764299705E-2</v>
      </c>
      <c r="I57" s="159">
        <v>5.7767673339420678E-2</v>
      </c>
      <c r="J57" s="159">
        <v>5.8140975239512782E-2</v>
      </c>
      <c r="K57" s="159">
        <v>3.2803230286253537E-2</v>
      </c>
      <c r="L57" s="159">
        <v>5.4279848952492715E-2</v>
      </c>
      <c r="M57" s="159">
        <v>6.1996495284530106E-2</v>
      </c>
      <c r="N57" s="159">
        <v>6.3107957846410767E-2</v>
      </c>
      <c r="O57" s="159">
        <v>5.5902710508342723E-2</v>
      </c>
      <c r="P57" s="159">
        <v>5.8182066943314403E-2</v>
      </c>
      <c r="Q57" s="159">
        <v>5.1278583672411671E-2</v>
      </c>
    </row>
    <row r="58" spans="1:17" x14ac:dyDescent="0.25">
      <c r="A58" s="129" t="s">
        <v>79</v>
      </c>
      <c r="B58" s="158">
        <v>7.1075890321432911E-2</v>
      </c>
      <c r="C58" s="158">
        <v>7.4528048044475104E-2</v>
      </c>
      <c r="D58" s="158">
        <v>7.0156118797245925E-2</v>
      </c>
      <c r="E58" s="158">
        <v>7.4523443527682698E-2</v>
      </c>
      <c r="F58" s="158">
        <v>8.7119307292021331E-2</v>
      </c>
      <c r="G58" s="158">
        <v>8.6297404628810082E-2</v>
      </c>
      <c r="H58" s="158">
        <v>8.6862805956620437E-2</v>
      </c>
      <c r="I58" s="158">
        <v>8.3393353425457062E-2</v>
      </c>
      <c r="J58" s="158">
        <v>8.3932251661947732E-2</v>
      </c>
      <c r="K58" s="158">
        <v>4.7354709279790907E-2</v>
      </c>
      <c r="L58" s="158">
        <v>7.8358333751460063E-2</v>
      </c>
      <c r="M58" s="158">
        <v>8.9498076407284577E-2</v>
      </c>
      <c r="N58" s="158">
        <v>9.1102582610909089E-2</v>
      </c>
      <c r="O58" s="158">
        <v>8.070109501332412E-2</v>
      </c>
      <c r="P58" s="158">
        <v>8.399157160301296E-2</v>
      </c>
      <c r="Q58" s="158">
        <v>7.4025710300368863E-2</v>
      </c>
    </row>
    <row r="59" spans="1:17" x14ac:dyDescent="0.25">
      <c r="A59" s="92" t="s">
        <v>125</v>
      </c>
      <c r="B59" s="91">
        <v>0</v>
      </c>
      <c r="C59" s="91">
        <v>0</v>
      </c>
      <c r="D59" s="91">
        <v>0</v>
      </c>
      <c r="E59" s="91">
        <v>0</v>
      </c>
      <c r="F59" s="91">
        <v>0</v>
      </c>
      <c r="G59" s="91">
        <v>0</v>
      </c>
      <c r="H59" s="91">
        <v>0</v>
      </c>
      <c r="I59" s="91">
        <v>0</v>
      </c>
      <c r="J59" s="91">
        <v>0</v>
      </c>
      <c r="K59" s="91">
        <v>0</v>
      </c>
      <c r="L59" s="91">
        <v>0</v>
      </c>
      <c r="M59" s="91">
        <v>0</v>
      </c>
      <c r="N59" s="91">
        <v>0</v>
      </c>
      <c r="O59" s="91">
        <v>0</v>
      </c>
      <c r="P59" s="91">
        <v>0</v>
      </c>
      <c r="Q59" s="91">
        <v>0</v>
      </c>
    </row>
    <row r="60" spans="1:17" x14ac:dyDescent="0.25">
      <c r="A60" s="92" t="s">
        <v>26</v>
      </c>
      <c r="B60" s="91">
        <v>2.1322767096429884E-2</v>
      </c>
      <c r="C60" s="91">
        <v>2.235841441334252E-2</v>
      </c>
      <c r="D60" s="91">
        <v>2.1046835639173755E-2</v>
      </c>
      <c r="E60" s="91">
        <v>2.2357033058304721E-2</v>
      </c>
      <c r="F60" s="91">
        <v>2.6135792187606421E-2</v>
      </c>
      <c r="G60" s="91">
        <v>2.5889221388643024E-2</v>
      </c>
      <c r="H60" s="91">
        <v>2.6058841786986142E-2</v>
      </c>
      <c r="I60" s="91">
        <v>2.5018006027637152E-2</v>
      </c>
      <c r="J60" s="91">
        <v>2.5179675498584353E-2</v>
      </c>
      <c r="K60" s="91">
        <v>1.4206412783937306E-2</v>
      </c>
      <c r="L60" s="91">
        <v>2.3507500125438008E-2</v>
      </c>
      <c r="M60" s="91">
        <v>2.6849422922185395E-2</v>
      </c>
      <c r="N60" s="91">
        <v>2.7330774783272727E-2</v>
      </c>
      <c r="O60" s="91">
        <v>2.4210328503997292E-2</v>
      </c>
      <c r="P60" s="91">
        <v>2.5197471480903899E-2</v>
      </c>
      <c r="Q60" s="91">
        <v>2.2207713090110714E-2</v>
      </c>
    </row>
    <row r="61" spans="1:17" x14ac:dyDescent="0.25">
      <c r="A61" s="92" t="s">
        <v>126</v>
      </c>
      <c r="B61" s="91">
        <v>0</v>
      </c>
      <c r="C61" s="91">
        <v>0</v>
      </c>
      <c r="D61" s="91">
        <v>0</v>
      </c>
      <c r="E61" s="91">
        <v>0</v>
      </c>
      <c r="F61" s="91">
        <v>0</v>
      </c>
      <c r="G61" s="91">
        <v>0</v>
      </c>
      <c r="H61" s="91">
        <v>0</v>
      </c>
      <c r="I61" s="91">
        <v>0</v>
      </c>
      <c r="J61" s="91">
        <v>0</v>
      </c>
      <c r="K61" s="91">
        <v>0</v>
      </c>
      <c r="L61" s="91">
        <v>0</v>
      </c>
      <c r="M61" s="91">
        <v>0</v>
      </c>
      <c r="N61" s="91">
        <v>0</v>
      </c>
      <c r="O61" s="91">
        <v>0</v>
      </c>
      <c r="P61" s="91">
        <v>0</v>
      </c>
      <c r="Q61" s="91">
        <v>0</v>
      </c>
    </row>
    <row r="62" spans="1:17" x14ac:dyDescent="0.25">
      <c r="A62" s="92" t="s">
        <v>21</v>
      </c>
      <c r="B62" s="157">
        <v>4.9753123225003026E-2</v>
      </c>
      <c r="C62" s="157">
        <v>5.2169633631132584E-2</v>
      </c>
      <c r="D62" s="157">
        <v>4.910928315807217E-2</v>
      </c>
      <c r="E62" s="157">
        <v>5.2166410469377977E-2</v>
      </c>
      <c r="F62" s="157">
        <v>6.0983515104414909E-2</v>
      </c>
      <c r="G62" s="157">
        <v>6.0408183240167057E-2</v>
      </c>
      <c r="H62" s="157">
        <v>6.0803964169634295E-2</v>
      </c>
      <c r="I62" s="157">
        <v>5.837534739781991E-2</v>
      </c>
      <c r="J62" s="157">
        <v>5.8752576163363379E-2</v>
      </c>
      <c r="K62" s="157">
        <v>3.3148296495853602E-2</v>
      </c>
      <c r="L62" s="157">
        <v>5.4850833626022055E-2</v>
      </c>
      <c r="M62" s="157">
        <v>6.2648653485099182E-2</v>
      </c>
      <c r="N62" s="157">
        <v>6.3771807827636362E-2</v>
      </c>
      <c r="O62" s="157">
        <v>5.6490766509326829E-2</v>
      </c>
      <c r="P62" s="157">
        <v>5.8794100122109061E-2</v>
      </c>
      <c r="Q62" s="157">
        <v>5.1817997210258149E-2</v>
      </c>
    </row>
    <row r="63" spans="1:17" x14ac:dyDescent="0.25">
      <c r="A63" s="156" t="s">
        <v>115</v>
      </c>
      <c r="B63" s="155">
        <v>5.8754123180205298</v>
      </c>
      <c r="C63" s="155">
        <v>6.1607812373261197</v>
      </c>
      <c r="D63" s="155">
        <v>5.7993803904775554</v>
      </c>
      <c r="E63" s="155">
        <v>6.1604006098791046</v>
      </c>
      <c r="F63" s="155">
        <v>7.2016241919182065</v>
      </c>
      <c r="G63" s="155">
        <v>7.1336824889045687</v>
      </c>
      <c r="H63" s="155">
        <v>7.1804207838597733</v>
      </c>
      <c r="I63" s="155">
        <v>6.8936222077716351</v>
      </c>
      <c r="J63" s="155">
        <v>6.9381696530800028</v>
      </c>
      <c r="K63" s="155">
        <v>3.914526303652444</v>
      </c>
      <c r="L63" s="155">
        <v>6.4774077012731155</v>
      </c>
      <c r="M63" s="155">
        <v>7.3982625920612151</v>
      </c>
      <c r="N63" s="155">
        <v>7.5308973782099358</v>
      </c>
      <c r="O63" s="155">
        <v>6.6710695507959841</v>
      </c>
      <c r="P63" s="155">
        <v>6.9430732724488564</v>
      </c>
      <c r="Q63" s="155">
        <v>6.1192560259473936</v>
      </c>
    </row>
    <row r="64" spans="1:17" x14ac:dyDescent="0.25">
      <c r="A64" s="84" t="s">
        <v>33</v>
      </c>
      <c r="B64" s="153">
        <v>0</v>
      </c>
      <c r="C64" s="153">
        <v>0</v>
      </c>
      <c r="D64" s="153">
        <v>0</v>
      </c>
      <c r="E64" s="153">
        <v>0</v>
      </c>
      <c r="F64" s="153">
        <v>0</v>
      </c>
      <c r="G64" s="153">
        <v>0</v>
      </c>
      <c r="H64" s="153">
        <v>0</v>
      </c>
      <c r="I64" s="153">
        <v>0</v>
      </c>
      <c r="J64" s="153">
        <v>0</v>
      </c>
      <c r="K64" s="153">
        <v>0</v>
      </c>
      <c r="L64" s="153">
        <v>0</v>
      </c>
      <c r="M64" s="153">
        <v>0</v>
      </c>
      <c r="N64" s="153">
        <v>0</v>
      </c>
      <c r="O64" s="153">
        <v>0</v>
      </c>
      <c r="P64" s="153">
        <v>0</v>
      </c>
      <c r="Q64" s="153">
        <v>0</v>
      </c>
    </row>
    <row r="65" spans="1:17" x14ac:dyDescent="0.25">
      <c r="A65" s="84" t="s">
        <v>29</v>
      </c>
      <c r="B65" s="153">
        <v>0</v>
      </c>
      <c r="C65" s="153">
        <v>0</v>
      </c>
      <c r="D65" s="153">
        <v>0</v>
      </c>
      <c r="E65" s="153">
        <v>0</v>
      </c>
      <c r="F65" s="153">
        <v>0</v>
      </c>
      <c r="G65" s="153">
        <v>0</v>
      </c>
      <c r="H65" s="153">
        <v>0</v>
      </c>
      <c r="I65" s="153">
        <v>0</v>
      </c>
      <c r="J65" s="153">
        <v>0</v>
      </c>
      <c r="K65" s="153">
        <v>0</v>
      </c>
      <c r="L65" s="153">
        <v>0</v>
      </c>
      <c r="M65" s="153">
        <v>0</v>
      </c>
      <c r="N65" s="153">
        <v>0</v>
      </c>
      <c r="O65" s="153">
        <v>0</v>
      </c>
      <c r="P65" s="153">
        <v>0</v>
      </c>
      <c r="Q65" s="153">
        <v>0</v>
      </c>
    </row>
    <row r="66" spans="1:17" x14ac:dyDescent="0.25">
      <c r="A66" s="84" t="s">
        <v>26</v>
      </c>
      <c r="B66" s="153">
        <v>4.6596691072474741</v>
      </c>
      <c r="C66" s="153">
        <v>3.6654965794570984</v>
      </c>
      <c r="D66" s="153">
        <v>5.5650685998719069</v>
      </c>
      <c r="E66" s="153">
        <v>4.5989811612356064</v>
      </c>
      <c r="F66" s="153">
        <v>4.953520638335668</v>
      </c>
      <c r="G66" s="153">
        <v>5.5225505328880473</v>
      </c>
      <c r="H66" s="153">
        <v>5.3621055555428754</v>
      </c>
      <c r="I66" s="153">
        <v>3.9196199255397417</v>
      </c>
      <c r="J66" s="153">
        <v>4.4401310634526041</v>
      </c>
      <c r="K66" s="153">
        <v>2.8965192128476502</v>
      </c>
      <c r="L66" s="153">
        <v>4.7895115034540652</v>
      </c>
      <c r="M66" s="153">
        <v>5.2470247254373845</v>
      </c>
      <c r="N66" s="153">
        <v>4.9702456983939882</v>
      </c>
      <c r="O66" s="153">
        <v>4.8285167270442599</v>
      </c>
      <c r="P66" s="153">
        <v>5.1290302925822431</v>
      </c>
      <c r="Q66" s="153">
        <v>4.3857957203413278</v>
      </c>
    </row>
    <row r="67" spans="1:17" x14ac:dyDescent="0.25">
      <c r="A67" s="84" t="s">
        <v>25</v>
      </c>
      <c r="B67" s="153">
        <v>0</v>
      </c>
      <c r="C67" s="153">
        <v>0</v>
      </c>
      <c r="D67" s="153">
        <v>0</v>
      </c>
      <c r="E67" s="153">
        <v>0</v>
      </c>
      <c r="F67" s="153">
        <v>0</v>
      </c>
      <c r="G67" s="153">
        <v>0</v>
      </c>
      <c r="H67" s="153">
        <v>0</v>
      </c>
      <c r="I67" s="153">
        <v>0</v>
      </c>
      <c r="J67" s="153">
        <v>0</v>
      </c>
      <c r="K67" s="153">
        <v>0</v>
      </c>
      <c r="L67" s="153">
        <v>0</v>
      </c>
      <c r="M67" s="153">
        <v>0</v>
      </c>
      <c r="N67" s="153">
        <v>0</v>
      </c>
      <c r="O67" s="153">
        <v>0</v>
      </c>
      <c r="P67" s="153">
        <v>0</v>
      </c>
      <c r="Q67" s="153">
        <v>0</v>
      </c>
    </row>
    <row r="68" spans="1:17" x14ac:dyDescent="0.25">
      <c r="A68" s="84" t="s">
        <v>21</v>
      </c>
      <c r="B68" s="153">
        <v>1.2157432107730557</v>
      </c>
      <c r="C68" s="153">
        <v>2.4952846578690213</v>
      </c>
      <c r="D68" s="153">
        <v>0.23431179060564844</v>
      </c>
      <c r="E68" s="153">
        <v>1.5614194486434982</v>
      </c>
      <c r="F68" s="153">
        <v>2.2481035535825384</v>
      </c>
      <c r="G68" s="153">
        <v>1.6111319560165214</v>
      </c>
      <c r="H68" s="153">
        <v>1.818315228316898</v>
      </c>
      <c r="I68" s="153">
        <v>2.9740022822318934</v>
      </c>
      <c r="J68" s="153">
        <v>2.4980385896273987</v>
      </c>
      <c r="K68" s="153">
        <v>1.0180070908047938</v>
      </c>
      <c r="L68" s="153">
        <v>1.6878961978190503</v>
      </c>
      <c r="M68" s="153">
        <v>2.1512378666238305</v>
      </c>
      <c r="N68" s="153">
        <v>2.5606516798159475</v>
      </c>
      <c r="O68" s="153">
        <v>1.8425528237517241</v>
      </c>
      <c r="P68" s="153">
        <v>1.8140429798666133</v>
      </c>
      <c r="Q68" s="153">
        <v>1.7334603056060658</v>
      </c>
    </row>
    <row r="69" spans="1:17" x14ac:dyDescent="0.25">
      <c r="A69" s="156" t="s">
        <v>114</v>
      </c>
      <c r="B69" s="155">
        <v>18.741211523506195</v>
      </c>
      <c r="C69" s="155">
        <v>19.651472623401613</v>
      </c>
      <c r="D69" s="155">
        <v>18.498687193383404</v>
      </c>
      <c r="E69" s="155">
        <v>19.650258509547022</v>
      </c>
      <c r="F69" s="155">
        <v>22.971521824873417</v>
      </c>
      <c r="G69" s="155">
        <v>22.754803446907019</v>
      </c>
      <c r="H69" s="155">
        <v>22.903887838706368</v>
      </c>
      <c r="I69" s="155">
        <v>21.989066463086044</v>
      </c>
      <c r="J69" s="155">
        <v>22.131162549312187</v>
      </c>
      <c r="K69" s="155">
        <v>12.486436951167994</v>
      </c>
      <c r="L69" s="155">
        <v>20.661438088560615</v>
      </c>
      <c r="M69" s="155">
        <v>23.598753013299135</v>
      </c>
      <c r="N69" s="155">
        <v>24.021827420343715</v>
      </c>
      <c r="O69" s="155">
        <v>21.27917476634407</v>
      </c>
      <c r="P69" s="155">
        <v>22.146803965241574</v>
      </c>
      <c r="Q69" s="155">
        <v>19.519016767049283</v>
      </c>
    </row>
    <row r="70" spans="1:17" x14ac:dyDescent="0.25">
      <c r="A70" s="156" t="s">
        <v>113</v>
      </c>
      <c r="B70" s="155">
        <v>6.9519248939021452</v>
      </c>
      <c r="C70" s="155">
        <v>7.2895800552227854</v>
      </c>
      <c r="D70" s="155">
        <v>6.8619621438503273</v>
      </c>
      <c r="E70" s="155">
        <v>7.2891296879496181</v>
      </c>
      <c r="F70" s="155">
        <v>8.5211297159126786</v>
      </c>
      <c r="G70" s="155">
        <v>8.4407395082219452</v>
      </c>
      <c r="H70" s="155">
        <v>8.4960413489456386</v>
      </c>
      <c r="I70" s="155">
        <v>8.1566945843743213</v>
      </c>
      <c r="J70" s="155">
        <v>8.2094041606961241</v>
      </c>
      <c r="K70" s="155">
        <v>4.6317588256281823</v>
      </c>
      <c r="L70" s="155">
        <v>7.6642198724199773</v>
      </c>
      <c r="M70" s="155">
        <v>8.753796857392814</v>
      </c>
      <c r="N70" s="155">
        <v>8.9107334299626686</v>
      </c>
      <c r="O70" s="155">
        <v>7.8933650897808292</v>
      </c>
      <c r="P70" s="155">
        <v>8.2152062375063153</v>
      </c>
      <c r="Q70" s="155">
        <v>7.2404464565776578</v>
      </c>
    </row>
    <row r="71" spans="1:17" x14ac:dyDescent="0.25">
      <c r="A71" s="152" t="s">
        <v>123</v>
      </c>
      <c r="B71" s="151">
        <v>4.8663474257315045</v>
      </c>
      <c r="C71" s="151">
        <v>5.1027060386559526</v>
      </c>
      <c r="D71" s="151">
        <v>4.8033735006952298</v>
      </c>
      <c r="E71" s="151">
        <v>5.1023907815647362</v>
      </c>
      <c r="F71" s="151">
        <v>5.9647908011388751</v>
      </c>
      <c r="G71" s="151">
        <v>5.9085176557553609</v>
      </c>
      <c r="H71" s="151">
        <v>5.9472289442619513</v>
      </c>
      <c r="I71" s="151">
        <v>5.7096862090620277</v>
      </c>
      <c r="J71" s="151">
        <v>5.746582912487284</v>
      </c>
      <c r="K71" s="151">
        <v>3.242231177939729</v>
      </c>
      <c r="L71" s="151">
        <v>5.3649539106939841</v>
      </c>
      <c r="M71" s="151">
        <v>6.1276578001749726</v>
      </c>
      <c r="N71" s="151">
        <v>6.2375134009738673</v>
      </c>
      <c r="O71" s="151">
        <v>5.5253555628465847</v>
      </c>
      <c r="P71" s="151">
        <v>5.75064436625442</v>
      </c>
      <c r="Q71" s="151">
        <v>5.0683125196043619</v>
      </c>
    </row>
    <row r="72" spans="1:17" x14ac:dyDescent="0.25">
      <c r="A72" s="154" t="s">
        <v>30</v>
      </c>
      <c r="B72" s="153">
        <v>0</v>
      </c>
      <c r="C72" s="153">
        <v>0</v>
      </c>
      <c r="D72" s="153">
        <v>0</v>
      </c>
      <c r="E72" s="153">
        <v>0</v>
      </c>
      <c r="F72" s="153">
        <v>0</v>
      </c>
      <c r="G72" s="153">
        <v>0</v>
      </c>
      <c r="H72" s="153">
        <v>0</v>
      </c>
      <c r="I72" s="153">
        <v>0</v>
      </c>
      <c r="J72" s="153">
        <v>0</v>
      </c>
      <c r="K72" s="153">
        <v>0</v>
      </c>
      <c r="L72" s="153">
        <v>0</v>
      </c>
      <c r="M72" s="153">
        <v>0</v>
      </c>
      <c r="N72" s="153">
        <v>0</v>
      </c>
      <c r="O72" s="153">
        <v>0</v>
      </c>
      <c r="P72" s="153">
        <v>0</v>
      </c>
      <c r="Q72" s="153">
        <v>0</v>
      </c>
    </row>
    <row r="73" spans="1:17" x14ac:dyDescent="0.25">
      <c r="A73" s="154" t="s">
        <v>125</v>
      </c>
      <c r="B73" s="153">
        <v>0</v>
      </c>
      <c r="C73" s="153">
        <v>0</v>
      </c>
      <c r="D73" s="153">
        <v>0</v>
      </c>
      <c r="E73" s="153">
        <v>0</v>
      </c>
      <c r="F73" s="153">
        <v>0</v>
      </c>
      <c r="G73" s="153">
        <v>0</v>
      </c>
      <c r="H73" s="153">
        <v>0</v>
      </c>
      <c r="I73" s="153">
        <v>0</v>
      </c>
      <c r="J73" s="153">
        <v>0</v>
      </c>
      <c r="K73" s="153">
        <v>0</v>
      </c>
      <c r="L73" s="153">
        <v>0</v>
      </c>
      <c r="M73" s="153">
        <v>0</v>
      </c>
      <c r="N73" s="153">
        <v>0</v>
      </c>
      <c r="O73" s="153">
        <v>0</v>
      </c>
      <c r="P73" s="153">
        <v>0</v>
      </c>
      <c r="Q73" s="153">
        <v>0</v>
      </c>
    </row>
    <row r="74" spans="1:17" x14ac:dyDescent="0.25">
      <c r="A74" s="154" t="s">
        <v>29</v>
      </c>
      <c r="B74" s="153">
        <v>0</v>
      </c>
      <c r="C74" s="153">
        <v>0</v>
      </c>
      <c r="D74" s="153">
        <v>0</v>
      </c>
      <c r="E74" s="153">
        <v>0</v>
      </c>
      <c r="F74" s="153">
        <v>0</v>
      </c>
      <c r="G74" s="153">
        <v>0</v>
      </c>
      <c r="H74" s="153">
        <v>0</v>
      </c>
      <c r="I74" s="153">
        <v>0</v>
      </c>
      <c r="J74" s="153">
        <v>0</v>
      </c>
      <c r="K74" s="153">
        <v>0</v>
      </c>
      <c r="L74" s="153">
        <v>0</v>
      </c>
      <c r="M74" s="153">
        <v>0</v>
      </c>
      <c r="N74" s="153">
        <v>0</v>
      </c>
      <c r="O74" s="153">
        <v>0</v>
      </c>
      <c r="P74" s="153">
        <v>0</v>
      </c>
      <c r="Q74" s="153">
        <v>0</v>
      </c>
    </row>
    <row r="75" spans="1:17" x14ac:dyDescent="0.25">
      <c r="A75" s="154" t="s">
        <v>26</v>
      </c>
      <c r="B75" s="153">
        <v>4.8663474257315045</v>
      </c>
      <c r="C75" s="153">
        <v>5.1027060386559526</v>
      </c>
      <c r="D75" s="153">
        <v>4.8033735006952298</v>
      </c>
      <c r="E75" s="153">
        <v>5.1023907815647362</v>
      </c>
      <c r="F75" s="153">
        <v>5.9647908011388751</v>
      </c>
      <c r="G75" s="153">
        <v>5.9085176557553609</v>
      </c>
      <c r="H75" s="153">
        <v>5.9472289442619513</v>
      </c>
      <c r="I75" s="153">
        <v>5.7096862090620277</v>
      </c>
      <c r="J75" s="153">
        <v>5.746582912487284</v>
      </c>
      <c r="K75" s="153">
        <v>3.242231177939729</v>
      </c>
      <c r="L75" s="153">
        <v>5.3649539106939841</v>
      </c>
      <c r="M75" s="153">
        <v>6.1276578001749726</v>
      </c>
      <c r="N75" s="153">
        <v>6.2375134009738673</v>
      </c>
      <c r="O75" s="153">
        <v>5.5253555628465847</v>
      </c>
      <c r="P75" s="153">
        <v>5.75064436625442</v>
      </c>
      <c r="Q75" s="153">
        <v>5.0683125196043619</v>
      </c>
    </row>
    <row r="76" spans="1:17" x14ac:dyDescent="0.25">
      <c r="A76" s="152" t="s">
        <v>122</v>
      </c>
      <c r="B76" s="151">
        <v>2.0855774681706407</v>
      </c>
      <c r="C76" s="151">
        <v>2.1868740165668328</v>
      </c>
      <c r="D76" s="151">
        <v>2.0585886431550975</v>
      </c>
      <c r="E76" s="151">
        <v>2.1867389063848819</v>
      </c>
      <c r="F76" s="151">
        <v>2.5563389147738036</v>
      </c>
      <c r="G76" s="151">
        <v>2.5322218524665843</v>
      </c>
      <c r="H76" s="151">
        <v>2.5488124046836873</v>
      </c>
      <c r="I76" s="151">
        <v>2.4470083753122935</v>
      </c>
      <c r="J76" s="151">
        <v>2.4628212482088401</v>
      </c>
      <c r="K76" s="151">
        <v>1.3895276476884533</v>
      </c>
      <c r="L76" s="151">
        <v>2.2992659617259932</v>
      </c>
      <c r="M76" s="151">
        <v>2.6261390572178414</v>
      </c>
      <c r="N76" s="151">
        <v>2.6732200289888013</v>
      </c>
      <c r="O76" s="151">
        <v>2.3680095269342445</v>
      </c>
      <c r="P76" s="151">
        <v>2.4645618712518953</v>
      </c>
      <c r="Q76" s="151">
        <v>2.1721339369732959</v>
      </c>
    </row>
    <row r="77" spans="1:17" x14ac:dyDescent="0.25">
      <c r="A77" s="156" t="s">
        <v>112</v>
      </c>
      <c r="B77" s="155">
        <v>3.3469069985625568</v>
      </c>
      <c r="C77" s="155">
        <v>3.5094663529531851</v>
      </c>
      <c r="D77" s="155">
        <v>3.303595690924225</v>
      </c>
      <c r="E77" s="155">
        <v>3.5092495299291255</v>
      </c>
      <c r="F77" s="155">
        <v>4.1023787105155929</v>
      </c>
      <c r="G77" s="155">
        <v>4.0636759694989273</v>
      </c>
      <c r="H77" s="155">
        <v>4.0903002671684794</v>
      </c>
      <c r="I77" s="155">
        <v>3.926926514054486</v>
      </c>
      <c r="J77" s="155">
        <v>3.9523028022876252</v>
      </c>
      <c r="K77" s="155">
        <v>2.2298954988346362</v>
      </c>
      <c r="L77" s="155">
        <v>3.6898314525843934</v>
      </c>
      <c r="M77" s="155">
        <v>4.2143930512974457</v>
      </c>
      <c r="N77" s="155">
        <v>4.2899479689757571</v>
      </c>
      <c r="O77" s="155">
        <v>3.8001502122627295</v>
      </c>
      <c r="P77" s="155">
        <v>3.9550961310100416</v>
      </c>
      <c r="Q77" s="155">
        <v>3.4858116691527181</v>
      </c>
    </row>
    <row r="78" spans="1:17" x14ac:dyDescent="0.25">
      <c r="A78" s="152" t="s">
        <v>121</v>
      </c>
      <c r="B78" s="151">
        <v>0.424271060948473</v>
      </c>
      <c r="C78" s="151">
        <v>0.44272076743575717</v>
      </c>
      <c r="D78" s="151">
        <v>1.1221101620836933</v>
      </c>
      <c r="E78" s="151">
        <v>0.44563986009938628</v>
      </c>
      <c r="F78" s="151">
        <v>0.5222861603562805</v>
      </c>
      <c r="G78" s="151">
        <v>0.51926126395925642</v>
      </c>
      <c r="H78" s="151">
        <v>0.52526556846456529</v>
      </c>
      <c r="I78" s="151">
        <v>0.50638505415301704</v>
      </c>
      <c r="J78" s="151">
        <v>0.51183589207899249</v>
      </c>
      <c r="K78" s="151">
        <v>0.28990424154003591</v>
      </c>
      <c r="L78" s="151">
        <v>0.48201194825340377</v>
      </c>
      <c r="M78" s="151">
        <v>0.55235422794218003</v>
      </c>
      <c r="N78" s="151">
        <v>0.56309794867327856</v>
      </c>
      <c r="O78" s="151">
        <v>0.50139347109516308</v>
      </c>
      <c r="P78" s="151">
        <v>0.52283274104306621</v>
      </c>
      <c r="Q78" s="151">
        <v>0.4620472400325415</v>
      </c>
    </row>
    <row r="79" spans="1:17" x14ac:dyDescent="0.25">
      <c r="A79" s="154" t="s">
        <v>30</v>
      </c>
      <c r="B79" s="153">
        <v>0</v>
      </c>
      <c r="C79" s="153">
        <v>0</v>
      </c>
      <c r="D79" s="153">
        <v>0</v>
      </c>
      <c r="E79" s="153">
        <v>0</v>
      </c>
      <c r="F79" s="153">
        <v>0</v>
      </c>
      <c r="G79" s="153">
        <v>0</v>
      </c>
      <c r="H79" s="153">
        <v>0</v>
      </c>
      <c r="I79" s="153">
        <v>0</v>
      </c>
      <c r="J79" s="153">
        <v>0</v>
      </c>
      <c r="K79" s="153">
        <v>0</v>
      </c>
      <c r="L79" s="153">
        <v>0</v>
      </c>
      <c r="M79" s="153">
        <v>0</v>
      </c>
      <c r="N79" s="153">
        <v>0</v>
      </c>
      <c r="O79" s="153">
        <v>0</v>
      </c>
      <c r="P79" s="153">
        <v>0</v>
      </c>
      <c r="Q79" s="153">
        <v>0</v>
      </c>
    </row>
    <row r="80" spans="1:17" x14ac:dyDescent="0.25">
      <c r="A80" s="154" t="s">
        <v>125</v>
      </c>
      <c r="B80" s="153">
        <v>0</v>
      </c>
      <c r="C80" s="153">
        <v>0</v>
      </c>
      <c r="D80" s="153">
        <v>0</v>
      </c>
      <c r="E80" s="153">
        <v>0</v>
      </c>
      <c r="F80" s="153">
        <v>0</v>
      </c>
      <c r="G80" s="153">
        <v>0</v>
      </c>
      <c r="H80" s="153">
        <v>0</v>
      </c>
      <c r="I80" s="153">
        <v>0</v>
      </c>
      <c r="J80" s="153">
        <v>0</v>
      </c>
      <c r="K80" s="153">
        <v>0</v>
      </c>
      <c r="L80" s="153">
        <v>0</v>
      </c>
      <c r="M80" s="153">
        <v>0</v>
      </c>
      <c r="N80" s="153">
        <v>0</v>
      </c>
      <c r="O80" s="153">
        <v>0</v>
      </c>
      <c r="P80" s="153">
        <v>0</v>
      </c>
      <c r="Q80" s="153">
        <v>0</v>
      </c>
    </row>
    <row r="81" spans="1:17" x14ac:dyDescent="0.25">
      <c r="A81" s="154" t="s">
        <v>26</v>
      </c>
      <c r="B81" s="153">
        <v>0.424271060948473</v>
      </c>
      <c r="C81" s="153">
        <v>0.44272076743575717</v>
      </c>
      <c r="D81" s="153">
        <v>1.1221101620836933</v>
      </c>
      <c r="E81" s="153">
        <v>0.44563986009938628</v>
      </c>
      <c r="F81" s="153">
        <v>0.5222861603562805</v>
      </c>
      <c r="G81" s="153">
        <v>0.51926126395925642</v>
      </c>
      <c r="H81" s="153">
        <v>0.52526556846456529</v>
      </c>
      <c r="I81" s="153">
        <v>0.50638505415301704</v>
      </c>
      <c r="J81" s="153">
        <v>0.51183589207899249</v>
      </c>
      <c r="K81" s="153">
        <v>0.28990424154003591</v>
      </c>
      <c r="L81" s="153">
        <v>0.48201194825340377</v>
      </c>
      <c r="M81" s="153">
        <v>0.55235422794218003</v>
      </c>
      <c r="N81" s="153">
        <v>0.56309794867327856</v>
      </c>
      <c r="O81" s="153">
        <v>0.50139347109516308</v>
      </c>
      <c r="P81" s="153">
        <v>0.52283274104306621</v>
      </c>
      <c r="Q81" s="153">
        <v>0.4620472400325415</v>
      </c>
    </row>
    <row r="82" spans="1:17" x14ac:dyDescent="0.25">
      <c r="A82" s="152" t="s">
        <v>120</v>
      </c>
      <c r="B82" s="151">
        <v>1.2255516938201918</v>
      </c>
      <c r="C82" s="151">
        <v>1.2958625157743993</v>
      </c>
      <c r="D82" s="151">
        <v>1.1981194867792775</v>
      </c>
      <c r="E82" s="151">
        <v>1.2810502294321942</v>
      </c>
      <c r="F82" s="151">
        <v>1.4909479087341908</v>
      </c>
      <c r="G82" s="151">
        <v>1.4673696497026456</v>
      </c>
      <c r="H82" s="151">
        <v>1.4639724248456494</v>
      </c>
      <c r="I82" s="151">
        <v>1.395001243289401</v>
      </c>
      <c r="J82" s="151">
        <v>1.3931233418926627</v>
      </c>
      <c r="K82" s="151">
        <v>0.78037429113445667</v>
      </c>
      <c r="L82" s="151">
        <v>1.2797717113173745</v>
      </c>
      <c r="M82" s="151">
        <v>1.4526219115865451</v>
      </c>
      <c r="N82" s="151">
        <v>1.4744582256093643</v>
      </c>
      <c r="O82" s="151">
        <v>1.2931828567869141</v>
      </c>
      <c r="P82" s="151">
        <v>1.3409324257947106</v>
      </c>
      <c r="Q82" s="151">
        <v>1.1755754689900106</v>
      </c>
    </row>
    <row r="83" spans="1:17" x14ac:dyDescent="0.25">
      <c r="A83" s="150" t="s">
        <v>33</v>
      </c>
      <c r="B83" s="87">
        <v>0.92370595929013177</v>
      </c>
      <c r="C83" s="87">
        <v>0.68255244708338658</v>
      </c>
      <c r="D83" s="87">
        <v>0.87806778414087638</v>
      </c>
      <c r="E83" s="87">
        <v>0.72311333844682935</v>
      </c>
      <c r="F83" s="87">
        <v>0.93513048378462393</v>
      </c>
      <c r="G83" s="87">
        <v>1.0740540805404581</v>
      </c>
      <c r="H83" s="87">
        <v>1.1618643657131713</v>
      </c>
      <c r="I83" s="87">
        <v>1.0264797609459144</v>
      </c>
      <c r="J83" s="87">
        <v>1.0060801766338994</v>
      </c>
      <c r="K83" s="87">
        <v>0.59282687514050636</v>
      </c>
      <c r="L83" s="87">
        <v>0.81125461156746503</v>
      </c>
      <c r="M83" s="87">
        <v>0.87772037839136274</v>
      </c>
      <c r="N83" s="87">
        <v>0.96634655905298139</v>
      </c>
      <c r="O83" s="87">
        <v>0.78872765711326132</v>
      </c>
      <c r="P83" s="87">
        <v>0.86875490537481603</v>
      </c>
      <c r="Q83" s="87">
        <v>0.73522015960658926</v>
      </c>
    </row>
    <row r="84" spans="1:17" x14ac:dyDescent="0.25">
      <c r="A84" s="150" t="s">
        <v>31</v>
      </c>
      <c r="B84" s="87">
        <v>0</v>
      </c>
      <c r="C84" s="87">
        <v>0</v>
      </c>
      <c r="D84" s="87">
        <v>0</v>
      </c>
      <c r="E84" s="87">
        <v>0</v>
      </c>
      <c r="F84" s="87">
        <v>0</v>
      </c>
      <c r="G84" s="87">
        <v>0</v>
      </c>
      <c r="H84" s="87">
        <v>0</v>
      </c>
      <c r="I84" s="87">
        <v>0</v>
      </c>
      <c r="J84" s="87">
        <v>0</v>
      </c>
      <c r="K84" s="87">
        <v>0</v>
      </c>
      <c r="L84" s="87">
        <v>0</v>
      </c>
      <c r="M84" s="87">
        <v>0</v>
      </c>
      <c r="N84" s="87">
        <v>0</v>
      </c>
      <c r="O84" s="87">
        <v>0</v>
      </c>
      <c r="P84" s="87">
        <v>0</v>
      </c>
      <c r="Q84" s="87">
        <v>0</v>
      </c>
    </row>
    <row r="85" spans="1:17" x14ac:dyDescent="0.25">
      <c r="A85" s="150" t="s">
        <v>30</v>
      </c>
      <c r="B85" s="87">
        <v>0</v>
      </c>
      <c r="C85" s="87">
        <v>0</v>
      </c>
      <c r="D85" s="87">
        <v>0</v>
      </c>
      <c r="E85" s="87">
        <v>0</v>
      </c>
      <c r="F85" s="87">
        <v>0</v>
      </c>
      <c r="G85" s="87">
        <v>0</v>
      </c>
      <c r="H85" s="87">
        <v>0</v>
      </c>
      <c r="I85" s="87">
        <v>0</v>
      </c>
      <c r="J85" s="87">
        <v>0</v>
      </c>
      <c r="K85" s="87">
        <v>0</v>
      </c>
      <c r="L85" s="87">
        <v>0</v>
      </c>
      <c r="M85" s="87">
        <v>0</v>
      </c>
      <c r="N85" s="87">
        <v>0</v>
      </c>
      <c r="O85" s="87">
        <v>0</v>
      </c>
      <c r="P85" s="87">
        <v>0</v>
      </c>
      <c r="Q85" s="87">
        <v>0</v>
      </c>
    </row>
    <row r="86" spans="1:17" x14ac:dyDescent="0.25">
      <c r="A86" s="150" t="s">
        <v>125</v>
      </c>
      <c r="B86" s="87">
        <v>0</v>
      </c>
      <c r="C86" s="87">
        <v>0</v>
      </c>
      <c r="D86" s="87">
        <v>0</v>
      </c>
      <c r="E86" s="87">
        <v>0</v>
      </c>
      <c r="F86" s="87">
        <v>0</v>
      </c>
      <c r="G86" s="87">
        <v>0</v>
      </c>
      <c r="H86" s="87">
        <v>0</v>
      </c>
      <c r="I86" s="87">
        <v>0</v>
      </c>
      <c r="J86" s="87">
        <v>0</v>
      </c>
      <c r="K86" s="87">
        <v>0</v>
      </c>
      <c r="L86" s="87">
        <v>0</v>
      </c>
      <c r="M86" s="87">
        <v>0</v>
      </c>
      <c r="N86" s="87">
        <v>0</v>
      </c>
      <c r="O86" s="87">
        <v>0</v>
      </c>
      <c r="P86" s="87">
        <v>0</v>
      </c>
      <c r="Q86" s="87">
        <v>0</v>
      </c>
    </row>
    <row r="87" spans="1:17" x14ac:dyDescent="0.25">
      <c r="A87" s="150" t="s">
        <v>29</v>
      </c>
      <c r="B87" s="87">
        <v>0</v>
      </c>
      <c r="C87" s="87">
        <v>0</v>
      </c>
      <c r="D87" s="87">
        <v>0</v>
      </c>
      <c r="E87" s="87">
        <v>0</v>
      </c>
      <c r="F87" s="87">
        <v>0</v>
      </c>
      <c r="G87" s="87">
        <v>0</v>
      </c>
      <c r="H87" s="87">
        <v>0</v>
      </c>
      <c r="I87" s="87">
        <v>0</v>
      </c>
      <c r="J87" s="87">
        <v>0</v>
      </c>
      <c r="K87" s="87">
        <v>0</v>
      </c>
      <c r="L87" s="87">
        <v>0</v>
      </c>
      <c r="M87" s="87">
        <v>0</v>
      </c>
      <c r="N87" s="87">
        <v>0</v>
      </c>
      <c r="O87" s="87">
        <v>0</v>
      </c>
      <c r="P87" s="87">
        <v>0</v>
      </c>
      <c r="Q87" s="87">
        <v>0</v>
      </c>
    </row>
    <row r="88" spans="1:17" x14ac:dyDescent="0.25">
      <c r="A88" s="150" t="s">
        <v>28</v>
      </c>
      <c r="B88" s="87">
        <v>0</v>
      </c>
      <c r="C88" s="87">
        <v>0</v>
      </c>
      <c r="D88" s="87">
        <v>0</v>
      </c>
      <c r="E88" s="87">
        <v>0</v>
      </c>
      <c r="F88" s="87">
        <v>0</v>
      </c>
      <c r="G88" s="87">
        <v>0</v>
      </c>
      <c r="H88" s="87">
        <v>0</v>
      </c>
      <c r="I88" s="87">
        <v>0</v>
      </c>
      <c r="J88" s="87">
        <v>0</v>
      </c>
      <c r="K88" s="87">
        <v>0</v>
      </c>
      <c r="L88" s="87">
        <v>0</v>
      </c>
      <c r="M88" s="87">
        <v>0</v>
      </c>
      <c r="N88" s="87">
        <v>0</v>
      </c>
      <c r="O88" s="87">
        <v>0</v>
      </c>
      <c r="P88" s="87">
        <v>0</v>
      </c>
      <c r="Q88" s="87">
        <v>0</v>
      </c>
    </row>
    <row r="89" spans="1:17" x14ac:dyDescent="0.25">
      <c r="A89" s="150" t="s">
        <v>26</v>
      </c>
      <c r="B89" s="87">
        <v>0.30184573453006003</v>
      </c>
      <c r="C89" s="87">
        <v>0.15146699448263545</v>
      </c>
      <c r="D89" s="87">
        <v>0.3200517026384011</v>
      </c>
      <c r="E89" s="87">
        <v>0.20118025529161487</v>
      </c>
      <c r="F89" s="87">
        <v>0.24421320901445798</v>
      </c>
      <c r="G89" s="87">
        <v>0.28207650439842036</v>
      </c>
      <c r="H89" s="87">
        <v>0.30210805913247807</v>
      </c>
      <c r="I89" s="87">
        <v>0.28838290821642465</v>
      </c>
      <c r="J89" s="87">
        <v>0.29364025463876642</v>
      </c>
      <c r="K89" s="87">
        <v>0.16310124758601185</v>
      </c>
      <c r="L89" s="87">
        <v>0.29014146193582402</v>
      </c>
      <c r="M89" s="87">
        <v>0.31370344433194397</v>
      </c>
      <c r="N89" s="87">
        <v>0.25036121527548305</v>
      </c>
      <c r="O89" s="87">
        <v>0.25810952678253507</v>
      </c>
      <c r="P89" s="87">
        <v>0.2194567157824876</v>
      </c>
      <c r="Q89" s="87">
        <v>0.17076119886824426</v>
      </c>
    </row>
    <row r="90" spans="1:17" x14ac:dyDescent="0.25">
      <c r="A90" s="150" t="s">
        <v>25</v>
      </c>
      <c r="B90" s="87">
        <v>0</v>
      </c>
      <c r="C90" s="87">
        <v>0</v>
      </c>
      <c r="D90" s="87">
        <v>0</v>
      </c>
      <c r="E90" s="87">
        <v>0</v>
      </c>
      <c r="F90" s="87">
        <v>0</v>
      </c>
      <c r="G90" s="87">
        <v>0</v>
      </c>
      <c r="H90" s="87">
        <v>0</v>
      </c>
      <c r="I90" s="87">
        <v>0</v>
      </c>
      <c r="J90" s="87">
        <v>0</v>
      </c>
      <c r="K90" s="87">
        <v>0</v>
      </c>
      <c r="L90" s="87">
        <v>0</v>
      </c>
      <c r="M90" s="87">
        <v>0</v>
      </c>
      <c r="N90" s="87">
        <v>0</v>
      </c>
      <c r="O90" s="87">
        <v>0</v>
      </c>
      <c r="P90" s="87">
        <v>0</v>
      </c>
      <c r="Q90" s="87">
        <v>0</v>
      </c>
    </row>
    <row r="91" spans="1:17" x14ac:dyDescent="0.25">
      <c r="A91" s="150" t="s">
        <v>86</v>
      </c>
      <c r="B91" s="87">
        <v>0</v>
      </c>
      <c r="C91" s="87">
        <v>0.46184307420837722</v>
      </c>
      <c r="D91" s="87">
        <v>0</v>
      </c>
      <c r="E91" s="87">
        <v>0.35675663569374994</v>
      </c>
      <c r="F91" s="87">
        <v>0.3116042159351089</v>
      </c>
      <c r="G91" s="87">
        <v>0.1112390647637671</v>
      </c>
      <c r="H91" s="87">
        <v>0</v>
      </c>
      <c r="I91" s="87">
        <v>8.0138574127061935E-2</v>
      </c>
      <c r="J91" s="87">
        <v>9.3402910619996948E-2</v>
      </c>
      <c r="K91" s="87">
        <v>2.4446168407938396E-2</v>
      </c>
      <c r="L91" s="87">
        <v>0.1783756378140855</v>
      </c>
      <c r="M91" s="87">
        <v>0.26119808886323836</v>
      </c>
      <c r="N91" s="87">
        <v>0.25775045128089991</v>
      </c>
      <c r="O91" s="87">
        <v>0.24634567289111775</v>
      </c>
      <c r="P91" s="87">
        <v>0.25272080463740698</v>
      </c>
      <c r="Q91" s="87">
        <v>0.26959411051517712</v>
      </c>
    </row>
    <row r="92" spans="1:17" x14ac:dyDescent="0.25">
      <c r="A92" s="150" t="s">
        <v>22</v>
      </c>
      <c r="B92" s="87">
        <v>0</v>
      </c>
      <c r="C92" s="87">
        <v>0</v>
      </c>
      <c r="D92" s="87">
        <v>0</v>
      </c>
      <c r="E92" s="87">
        <v>0</v>
      </c>
      <c r="F92" s="87">
        <v>0</v>
      </c>
      <c r="G92" s="87">
        <v>0</v>
      </c>
      <c r="H92" s="87">
        <v>0</v>
      </c>
      <c r="I92" s="87">
        <v>0</v>
      </c>
      <c r="J92" s="87">
        <v>0</v>
      </c>
      <c r="K92" s="87">
        <v>0</v>
      </c>
      <c r="L92" s="87">
        <v>0</v>
      </c>
      <c r="M92" s="87">
        <v>0</v>
      </c>
      <c r="N92" s="87">
        <v>0</v>
      </c>
      <c r="O92" s="87">
        <v>0</v>
      </c>
      <c r="P92" s="87">
        <v>0</v>
      </c>
      <c r="Q92" s="87">
        <v>0</v>
      </c>
    </row>
    <row r="93" spans="1:17" x14ac:dyDescent="0.25">
      <c r="A93" s="149" t="s">
        <v>119</v>
      </c>
      <c r="B93" s="148">
        <v>1.697084243793892</v>
      </c>
      <c r="C93" s="148">
        <v>1.7708830697430287</v>
      </c>
      <c r="D93" s="148">
        <v>0.98336604206125422</v>
      </c>
      <c r="E93" s="148">
        <v>1.7825594403975451</v>
      </c>
      <c r="F93" s="148">
        <v>2.089144641425122</v>
      </c>
      <c r="G93" s="148">
        <v>2.0770450558370257</v>
      </c>
      <c r="H93" s="148">
        <v>2.1010622738582647</v>
      </c>
      <c r="I93" s="148">
        <v>2.0255402166120682</v>
      </c>
      <c r="J93" s="148">
        <v>2.04734356831597</v>
      </c>
      <c r="K93" s="148">
        <v>1.1596169661601436</v>
      </c>
      <c r="L93" s="148">
        <v>1.9280477930136151</v>
      </c>
      <c r="M93" s="148">
        <v>2.2094169117687201</v>
      </c>
      <c r="N93" s="148">
        <v>2.2523917946931142</v>
      </c>
      <c r="O93" s="148">
        <v>2.0055738843806523</v>
      </c>
      <c r="P93" s="148">
        <v>2.0913309641722648</v>
      </c>
      <c r="Q93" s="148">
        <v>1.848188960130166</v>
      </c>
    </row>
    <row r="94" spans="1:17" hidden="1" x14ac:dyDescent="0.25"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</row>
    <row r="95" spans="1:17" x14ac:dyDescent="0.25"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</row>
    <row r="96" spans="1:17" ht="12.75" x14ac:dyDescent="0.25">
      <c r="A96" s="98" t="s">
        <v>124</v>
      </c>
      <c r="B96" s="136"/>
      <c r="C96" s="136"/>
      <c r="D96" s="136"/>
      <c r="E96" s="136"/>
      <c r="F96" s="136"/>
      <c r="G96" s="136"/>
      <c r="H96" s="136"/>
      <c r="I96" s="136"/>
      <c r="J96" s="136"/>
      <c r="K96" s="136"/>
      <c r="L96" s="136"/>
      <c r="M96" s="136"/>
      <c r="N96" s="136"/>
      <c r="O96" s="136"/>
      <c r="P96" s="136"/>
      <c r="Q96" s="136"/>
    </row>
    <row r="98" spans="1:17" x14ac:dyDescent="0.25">
      <c r="A98" s="78" t="s">
        <v>46</v>
      </c>
      <c r="B98" s="77">
        <f t="shared" ref="B98:Q98" si="0">SUM(B$99:B$103,B$107:B$108,B$110:B$112,B$105,B$104)</f>
        <v>0.99999999999999989</v>
      </c>
      <c r="C98" s="77">
        <f t="shared" si="0"/>
        <v>0.99999999999999978</v>
      </c>
      <c r="D98" s="77">
        <f t="shared" si="0"/>
        <v>1</v>
      </c>
      <c r="E98" s="77">
        <f t="shared" si="0"/>
        <v>0.99999999999999978</v>
      </c>
      <c r="F98" s="77">
        <f t="shared" si="0"/>
        <v>1.0000000000000002</v>
      </c>
      <c r="G98" s="77">
        <f t="shared" si="0"/>
        <v>1.0000000000000002</v>
      </c>
      <c r="H98" s="77">
        <f t="shared" si="0"/>
        <v>0.99999999999999978</v>
      </c>
      <c r="I98" s="77">
        <f t="shared" si="0"/>
        <v>1</v>
      </c>
      <c r="J98" s="77">
        <f t="shared" si="0"/>
        <v>0.99999999999999989</v>
      </c>
      <c r="K98" s="77">
        <f t="shared" si="0"/>
        <v>0.99999999999999989</v>
      </c>
      <c r="L98" s="77">
        <f t="shared" si="0"/>
        <v>1</v>
      </c>
      <c r="M98" s="77">
        <f t="shared" si="0"/>
        <v>0.99999999999999989</v>
      </c>
      <c r="N98" s="77">
        <f t="shared" si="0"/>
        <v>0.99999999999999967</v>
      </c>
      <c r="O98" s="77">
        <f t="shared" si="0"/>
        <v>1.0000000000000002</v>
      </c>
      <c r="P98" s="77">
        <f t="shared" si="0"/>
        <v>1.0000000000000004</v>
      </c>
      <c r="Q98" s="77">
        <f t="shared" si="0"/>
        <v>0.99999999999999989</v>
      </c>
    </row>
    <row r="99" spans="1:17" x14ac:dyDescent="0.25">
      <c r="A99" s="132" t="s">
        <v>83</v>
      </c>
      <c r="B99" s="146">
        <f t="shared" ref="B99:Q99" si="1">IF(B$6=0,0,B$6/B$5)</f>
        <v>1.3883283339372252E-3</v>
      </c>
      <c r="C99" s="146">
        <f t="shared" si="1"/>
        <v>1.3883283339372245E-3</v>
      </c>
      <c r="D99" s="146">
        <f t="shared" si="1"/>
        <v>1.3883283339372254E-3</v>
      </c>
      <c r="E99" s="146">
        <f t="shared" si="1"/>
        <v>1.3883283339372243E-3</v>
      </c>
      <c r="F99" s="146">
        <f t="shared" si="1"/>
        <v>1.3883283339372256E-3</v>
      </c>
      <c r="G99" s="146">
        <f t="shared" si="1"/>
        <v>1.3883283339372258E-3</v>
      </c>
      <c r="H99" s="146">
        <f t="shared" si="1"/>
        <v>1.3883283339372252E-3</v>
      </c>
      <c r="I99" s="146">
        <f t="shared" si="1"/>
        <v>1.3883283339372256E-3</v>
      </c>
      <c r="J99" s="146">
        <f t="shared" si="1"/>
        <v>1.388328333937225E-3</v>
      </c>
      <c r="K99" s="146">
        <f t="shared" si="1"/>
        <v>1.388328333937225E-3</v>
      </c>
      <c r="L99" s="146">
        <f t="shared" si="1"/>
        <v>1.3883283339372247E-3</v>
      </c>
      <c r="M99" s="146">
        <f t="shared" si="1"/>
        <v>1.3883283339372254E-3</v>
      </c>
      <c r="N99" s="146">
        <f t="shared" si="1"/>
        <v>1.3883283339372256E-3</v>
      </c>
      <c r="O99" s="146">
        <f t="shared" si="1"/>
        <v>1.3883283339372256E-3</v>
      </c>
      <c r="P99" s="146">
        <f t="shared" si="1"/>
        <v>1.3883283339372254E-3</v>
      </c>
      <c r="Q99" s="146">
        <f t="shared" si="1"/>
        <v>1.3883283339372256E-3</v>
      </c>
    </row>
    <row r="100" spans="1:17" x14ac:dyDescent="0.25">
      <c r="A100" s="76" t="s">
        <v>82</v>
      </c>
      <c r="B100" s="145">
        <f t="shared" ref="B100:Q100" si="2">IF(B$7=0,0,B$7/B$5)</f>
        <v>7.4044177809985353E-4</v>
      </c>
      <c r="C100" s="145">
        <f t="shared" si="2"/>
        <v>7.4044177809985321E-4</v>
      </c>
      <c r="D100" s="145">
        <f t="shared" si="2"/>
        <v>7.4044177809985364E-4</v>
      </c>
      <c r="E100" s="145">
        <f t="shared" si="2"/>
        <v>7.404417780998531E-4</v>
      </c>
      <c r="F100" s="145">
        <f t="shared" si="2"/>
        <v>7.4044177809985375E-4</v>
      </c>
      <c r="G100" s="145">
        <f t="shared" si="2"/>
        <v>7.4044177809985386E-4</v>
      </c>
      <c r="H100" s="145">
        <f t="shared" si="2"/>
        <v>7.4044177809985364E-4</v>
      </c>
      <c r="I100" s="145">
        <f t="shared" si="2"/>
        <v>7.4044177809985364E-4</v>
      </c>
      <c r="J100" s="145">
        <f t="shared" si="2"/>
        <v>7.4044177809985342E-4</v>
      </c>
      <c r="K100" s="145">
        <f t="shared" si="2"/>
        <v>7.4044177809985342E-4</v>
      </c>
      <c r="L100" s="145">
        <f t="shared" si="2"/>
        <v>7.4044177809985342E-4</v>
      </c>
      <c r="M100" s="145">
        <f t="shared" si="2"/>
        <v>7.4044177809985375E-4</v>
      </c>
      <c r="N100" s="145">
        <f t="shared" si="2"/>
        <v>7.4044177809985364E-4</v>
      </c>
      <c r="O100" s="145">
        <f t="shared" si="2"/>
        <v>7.4044177809985375E-4</v>
      </c>
      <c r="P100" s="145">
        <f t="shared" si="2"/>
        <v>7.4044177809985364E-4</v>
      </c>
      <c r="Q100" s="145">
        <f t="shared" si="2"/>
        <v>7.4044177809985375E-4</v>
      </c>
    </row>
    <row r="101" spans="1:17" x14ac:dyDescent="0.25">
      <c r="A101" s="76" t="s">
        <v>81</v>
      </c>
      <c r="B101" s="145">
        <f t="shared" ref="B101:Q101" si="3">IF(B$8=0,0,B$8/B$5)</f>
        <v>1.8511044452496336E-2</v>
      </c>
      <c r="C101" s="145">
        <f t="shared" si="3"/>
        <v>1.8511044452496326E-2</v>
      </c>
      <c r="D101" s="145">
        <f t="shared" si="3"/>
        <v>1.8511044452496336E-2</v>
      </c>
      <c r="E101" s="145">
        <f t="shared" si="3"/>
        <v>1.8511044452496326E-2</v>
      </c>
      <c r="F101" s="145">
        <f t="shared" si="3"/>
        <v>1.851104445249634E-2</v>
      </c>
      <c r="G101" s="145">
        <f t="shared" si="3"/>
        <v>1.8511044452496347E-2</v>
      </c>
      <c r="H101" s="145">
        <f t="shared" si="3"/>
        <v>1.8511044452496336E-2</v>
      </c>
      <c r="I101" s="145">
        <f t="shared" si="3"/>
        <v>1.851104445249634E-2</v>
      </c>
      <c r="J101" s="145">
        <f t="shared" si="3"/>
        <v>1.8511044452496336E-2</v>
      </c>
      <c r="K101" s="145">
        <f t="shared" si="3"/>
        <v>1.8511044452496333E-2</v>
      </c>
      <c r="L101" s="145">
        <f t="shared" si="3"/>
        <v>1.8511044452496333E-2</v>
      </c>
      <c r="M101" s="145">
        <f t="shared" si="3"/>
        <v>1.8511044452496343E-2</v>
      </c>
      <c r="N101" s="145">
        <f t="shared" si="3"/>
        <v>1.851104445249634E-2</v>
      </c>
      <c r="O101" s="145">
        <f t="shared" si="3"/>
        <v>1.8511044452496343E-2</v>
      </c>
      <c r="P101" s="145">
        <f t="shared" si="3"/>
        <v>1.851104445249634E-2</v>
      </c>
      <c r="Q101" s="145">
        <f t="shared" si="3"/>
        <v>1.851104445249634E-2</v>
      </c>
    </row>
    <row r="102" spans="1:17" x14ac:dyDescent="0.25">
      <c r="A102" s="76" t="s">
        <v>80</v>
      </c>
      <c r="B102" s="145">
        <f t="shared" ref="B102:Q102" si="4">IF(B$9=0,0,B$9/B$5)</f>
        <v>4.6277611131240848E-4</v>
      </c>
      <c r="C102" s="145">
        <f t="shared" si="4"/>
        <v>4.6277611131240821E-4</v>
      </c>
      <c r="D102" s="145">
        <f t="shared" si="4"/>
        <v>4.6277611131240848E-4</v>
      </c>
      <c r="E102" s="145">
        <f t="shared" si="4"/>
        <v>4.6277611131240816E-4</v>
      </c>
      <c r="F102" s="145">
        <f t="shared" si="4"/>
        <v>4.6277611131240848E-4</v>
      </c>
      <c r="G102" s="145">
        <f t="shared" si="4"/>
        <v>4.627761113124087E-4</v>
      </c>
      <c r="H102" s="145">
        <f t="shared" si="4"/>
        <v>4.6277611131240843E-4</v>
      </c>
      <c r="I102" s="145">
        <f t="shared" si="4"/>
        <v>4.6277611131240854E-4</v>
      </c>
      <c r="J102" s="145">
        <f t="shared" si="4"/>
        <v>4.6277611131240838E-4</v>
      </c>
      <c r="K102" s="145">
        <f t="shared" si="4"/>
        <v>4.6277611131240832E-4</v>
      </c>
      <c r="L102" s="145">
        <f t="shared" si="4"/>
        <v>4.6277611131240838E-4</v>
      </c>
      <c r="M102" s="145">
        <f t="shared" si="4"/>
        <v>4.6277611131240854E-4</v>
      </c>
      <c r="N102" s="145">
        <f t="shared" si="4"/>
        <v>4.6277611131240848E-4</v>
      </c>
      <c r="O102" s="145">
        <f t="shared" si="4"/>
        <v>4.6277611131240865E-4</v>
      </c>
      <c r="P102" s="145">
        <f t="shared" si="4"/>
        <v>4.6277611131240848E-4</v>
      </c>
      <c r="Q102" s="145">
        <f t="shared" si="4"/>
        <v>4.6277611131240854E-4</v>
      </c>
    </row>
    <row r="103" spans="1:17" x14ac:dyDescent="0.25">
      <c r="A103" s="129" t="s">
        <v>79</v>
      </c>
      <c r="B103" s="144">
        <f t="shared" ref="B103:Q103" si="5">IF(B$10=0,0,B$10/B$5)</f>
        <v>9.2555222262481708E-4</v>
      </c>
      <c r="C103" s="144">
        <f t="shared" si="5"/>
        <v>9.2555222262481632E-4</v>
      </c>
      <c r="D103" s="144">
        <f t="shared" si="5"/>
        <v>9.2555222262481697E-4</v>
      </c>
      <c r="E103" s="144">
        <f t="shared" si="5"/>
        <v>9.2555222262481632E-4</v>
      </c>
      <c r="F103" s="144">
        <f t="shared" si="5"/>
        <v>9.2555222262481697E-4</v>
      </c>
      <c r="G103" s="144">
        <f t="shared" si="5"/>
        <v>9.2555222262481719E-4</v>
      </c>
      <c r="H103" s="144">
        <f t="shared" si="5"/>
        <v>9.2555222262481686E-4</v>
      </c>
      <c r="I103" s="144">
        <f t="shared" si="5"/>
        <v>9.2555222262481708E-4</v>
      </c>
      <c r="J103" s="144">
        <f t="shared" si="5"/>
        <v>9.2555222262481675E-4</v>
      </c>
      <c r="K103" s="144">
        <f t="shared" si="5"/>
        <v>9.2555222262481675E-4</v>
      </c>
      <c r="L103" s="144">
        <f t="shared" si="5"/>
        <v>9.2555222262481664E-4</v>
      </c>
      <c r="M103" s="144">
        <f t="shared" si="5"/>
        <v>9.2555222262481686E-4</v>
      </c>
      <c r="N103" s="144">
        <f t="shared" si="5"/>
        <v>9.2555222262481708E-4</v>
      </c>
      <c r="O103" s="144">
        <f t="shared" si="5"/>
        <v>9.2555222262481729E-4</v>
      </c>
      <c r="P103" s="144">
        <f t="shared" si="5"/>
        <v>9.2555222262481697E-4</v>
      </c>
      <c r="Q103" s="144">
        <f t="shared" si="5"/>
        <v>9.2555222262481708E-4</v>
      </c>
    </row>
    <row r="104" spans="1:17" x14ac:dyDescent="0.25">
      <c r="A104" s="127" t="s">
        <v>117</v>
      </c>
      <c r="B104" s="143">
        <f t="shared" ref="B104:Q104" si="6">IF(B$15=0,0,B$15/B$5)</f>
        <v>0.10077060268349058</v>
      </c>
      <c r="C104" s="143">
        <f t="shared" si="6"/>
        <v>0.10077060268349083</v>
      </c>
      <c r="D104" s="143">
        <f t="shared" si="6"/>
        <v>0.10077060268349054</v>
      </c>
      <c r="E104" s="143">
        <f t="shared" si="6"/>
        <v>0.10077060268349092</v>
      </c>
      <c r="F104" s="143">
        <f t="shared" si="6"/>
        <v>0.10077060268349078</v>
      </c>
      <c r="G104" s="143">
        <f t="shared" si="6"/>
        <v>0.10077060268349045</v>
      </c>
      <c r="H104" s="143">
        <f t="shared" si="6"/>
        <v>0.10077060268349046</v>
      </c>
      <c r="I104" s="143">
        <f t="shared" si="6"/>
        <v>0.10077060268349047</v>
      </c>
      <c r="J104" s="143">
        <f t="shared" si="6"/>
        <v>0.10077060268349067</v>
      </c>
      <c r="K104" s="143">
        <f t="shared" si="6"/>
        <v>0.10077060268349072</v>
      </c>
      <c r="L104" s="143">
        <f t="shared" si="6"/>
        <v>0.10077060268349086</v>
      </c>
      <c r="M104" s="143">
        <f t="shared" si="6"/>
        <v>0.10077060268349038</v>
      </c>
      <c r="N104" s="143">
        <f t="shared" si="6"/>
        <v>0.1007706026834904</v>
      </c>
      <c r="O104" s="143">
        <f t="shared" si="6"/>
        <v>0.10077060268349051</v>
      </c>
      <c r="P104" s="143">
        <f t="shared" si="6"/>
        <v>0.10077060268349058</v>
      </c>
      <c r="Q104" s="143">
        <f t="shared" si="6"/>
        <v>0.10077060268349056</v>
      </c>
    </row>
    <row r="105" spans="1:17" x14ac:dyDescent="0.25">
      <c r="A105" s="127" t="s">
        <v>116</v>
      </c>
      <c r="B105" s="143">
        <f t="shared" ref="B105:Q105" si="7">IF(B$21=0,0,B$21/B$5)</f>
        <v>0.78218141802925434</v>
      </c>
      <c r="C105" s="143">
        <f t="shared" si="7"/>
        <v>0.78218141802925401</v>
      </c>
      <c r="D105" s="143">
        <f t="shared" si="7"/>
        <v>0.78218141802925445</v>
      </c>
      <c r="E105" s="143">
        <f t="shared" si="7"/>
        <v>0.78218141802925389</v>
      </c>
      <c r="F105" s="143">
        <f t="shared" si="7"/>
        <v>0.78218141802925456</v>
      </c>
      <c r="G105" s="143">
        <f t="shared" si="7"/>
        <v>0.78218141802925467</v>
      </c>
      <c r="H105" s="143">
        <f t="shared" si="7"/>
        <v>0.78218141802925434</v>
      </c>
      <c r="I105" s="143">
        <f t="shared" si="7"/>
        <v>0.78218141802925445</v>
      </c>
      <c r="J105" s="143">
        <f t="shared" si="7"/>
        <v>0.78218141802925423</v>
      </c>
      <c r="K105" s="143">
        <f t="shared" si="7"/>
        <v>0.78218141802925423</v>
      </c>
      <c r="L105" s="143">
        <f t="shared" si="7"/>
        <v>0.78218141802925412</v>
      </c>
      <c r="M105" s="143">
        <f t="shared" si="7"/>
        <v>0.78218141802925456</v>
      </c>
      <c r="N105" s="143">
        <f t="shared" si="7"/>
        <v>0.78218141802925434</v>
      </c>
      <c r="O105" s="143">
        <f t="shared" si="7"/>
        <v>0.78218141802925467</v>
      </c>
      <c r="P105" s="143">
        <f t="shared" si="7"/>
        <v>0.78218141802925467</v>
      </c>
      <c r="Q105" s="143">
        <f t="shared" si="7"/>
        <v>0.78218141802925434</v>
      </c>
    </row>
    <row r="106" spans="1:17" x14ac:dyDescent="0.25">
      <c r="A106" s="127" t="s">
        <v>113</v>
      </c>
      <c r="B106" s="143">
        <f t="shared" ref="B106:Q106" si="8">IF(B$27=0,0,B$27/B$5)</f>
        <v>7.0539421878443434E-2</v>
      </c>
      <c r="C106" s="143">
        <f t="shared" si="8"/>
        <v>7.0539421878443406E-2</v>
      </c>
      <c r="D106" s="143">
        <f t="shared" si="8"/>
        <v>7.0539421878443448E-2</v>
      </c>
      <c r="E106" s="143">
        <f t="shared" si="8"/>
        <v>7.0539421878443379E-2</v>
      </c>
      <c r="F106" s="143">
        <f t="shared" si="8"/>
        <v>7.0539421878443448E-2</v>
      </c>
      <c r="G106" s="143">
        <f t="shared" si="8"/>
        <v>7.0539421878443462E-2</v>
      </c>
      <c r="H106" s="143">
        <f t="shared" si="8"/>
        <v>7.0539421878443448E-2</v>
      </c>
      <c r="I106" s="143">
        <f t="shared" si="8"/>
        <v>7.0539421878443448E-2</v>
      </c>
      <c r="J106" s="143">
        <f t="shared" si="8"/>
        <v>7.053942187844342E-2</v>
      </c>
      <c r="K106" s="143">
        <f t="shared" si="8"/>
        <v>7.0539421878443434E-2</v>
      </c>
      <c r="L106" s="143">
        <f t="shared" si="8"/>
        <v>7.053942187844342E-2</v>
      </c>
      <c r="M106" s="143">
        <f t="shared" si="8"/>
        <v>7.0539421878443448E-2</v>
      </c>
      <c r="N106" s="143">
        <f t="shared" si="8"/>
        <v>7.0539421878443462E-2</v>
      </c>
      <c r="O106" s="143">
        <f t="shared" si="8"/>
        <v>7.0539421878443448E-2</v>
      </c>
      <c r="P106" s="143">
        <f t="shared" si="8"/>
        <v>7.0539421878443448E-2</v>
      </c>
      <c r="Q106" s="143">
        <f t="shared" si="8"/>
        <v>7.0539421878443462E-2</v>
      </c>
    </row>
    <row r="107" spans="1:17" x14ac:dyDescent="0.25">
      <c r="A107" s="142" t="s">
        <v>123</v>
      </c>
      <c r="B107" s="141">
        <f t="shared" ref="B107:Q107" si="9">IF(B$28=0,0,B$28/B$5)</f>
        <v>4.93775953149104E-2</v>
      </c>
      <c r="C107" s="141">
        <f t="shared" si="9"/>
        <v>4.9377595314910379E-2</v>
      </c>
      <c r="D107" s="141">
        <f t="shared" si="9"/>
        <v>4.9377595314910414E-2</v>
      </c>
      <c r="E107" s="141">
        <f t="shared" si="9"/>
        <v>4.9377595314910372E-2</v>
      </c>
      <c r="F107" s="141">
        <f t="shared" si="9"/>
        <v>4.9377595314910414E-2</v>
      </c>
      <c r="G107" s="141">
        <f t="shared" si="9"/>
        <v>4.937759531491042E-2</v>
      </c>
      <c r="H107" s="141">
        <f t="shared" si="9"/>
        <v>4.9377595314910407E-2</v>
      </c>
      <c r="I107" s="141">
        <f t="shared" si="9"/>
        <v>4.937759531491042E-2</v>
      </c>
      <c r="J107" s="141">
        <f t="shared" si="9"/>
        <v>4.9377595314910393E-2</v>
      </c>
      <c r="K107" s="141">
        <f t="shared" si="9"/>
        <v>4.93775953149104E-2</v>
      </c>
      <c r="L107" s="141">
        <f t="shared" si="9"/>
        <v>4.9377595314910393E-2</v>
      </c>
      <c r="M107" s="141">
        <f t="shared" si="9"/>
        <v>4.9377595314910414E-2</v>
      </c>
      <c r="N107" s="141">
        <f t="shared" si="9"/>
        <v>4.9377595314910414E-2</v>
      </c>
      <c r="O107" s="141">
        <f t="shared" si="9"/>
        <v>4.937759531491042E-2</v>
      </c>
      <c r="P107" s="141">
        <f t="shared" si="9"/>
        <v>4.937759531491042E-2</v>
      </c>
      <c r="Q107" s="141">
        <f t="shared" si="9"/>
        <v>4.9377595314910414E-2</v>
      </c>
    </row>
    <row r="108" spans="1:17" x14ac:dyDescent="0.25">
      <c r="A108" s="142" t="s">
        <v>122</v>
      </c>
      <c r="B108" s="141">
        <f t="shared" ref="B108:Q108" si="10">IF(B$33=0,0,B$33/B$5)</f>
        <v>2.1161826563533031E-2</v>
      </c>
      <c r="C108" s="141">
        <f t="shared" si="10"/>
        <v>2.116182656353302E-2</v>
      </c>
      <c r="D108" s="141">
        <f t="shared" si="10"/>
        <v>2.1161826563533031E-2</v>
      </c>
      <c r="E108" s="141">
        <f t="shared" si="10"/>
        <v>2.1161826563533017E-2</v>
      </c>
      <c r="F108" s="141">
        <f t="shared" si="10"/>
        <v>2.1161826563533034E-2</v>
      </c>
      <c r="G108" s="141">
        <f t="shared" si="10"/>
        <v>2.1161826563533038E-2</v>
      </c>
      <c r="H108" s="141">
        <f t="shared" si="10"/>
        <v>2.1161826563533034E-2</v>
      </c>
      <c r="I108" s="141">
        <f t="shared" si="10"/>
        <v>2.1161826563533034E-2</v>
      </c>
      <c r="J108" s="141">
        <f t="shared" si="10"/>
        <v>2.1161826563533024E-2</v>
      </c>
      <c r="K108" s="141">
        <f t="shared" si="10"/>
        <v>2.1161826563533027E-2</v>
      </c>
      <c r="L108" s="141">
        <f t="shared" si="10"/>
        <v>2.1161826563533024E-2</v>
      </c>
      <c r="M108" s="141">
        <f t="shared" si="10"/>
        <v>2.1161826563533034E-2</v>
      </c>
      <c r="N108" s="141">
        <f t="shared" si="10"/>
        <v>2.1161826563533034E-2</v>
      </c>
      <c r="O108" s="141">
        <f t="shared" si="10"/>
        <v>2.1161826563533038E-2</v>
      </c>
      <c r="P108" s="141">
        <f t="shared" si="10"/>
        <v>2.1161826563533031E-2</v>
      </c>
      <c r="Q108" s="141">
        <f t="shared" si="10"/>
        <v>2.1161826563533034E-2</v>
      </c>
    </row>
    <row r="109" spans="1:17" x14ac:dyDescent="0.25">
      <c r="A109" s="127" t="s">
        <v>112</v>
      </c>
      <c r="B109" s="143">
        <f t="shared" ref="B109:Q109" si="11">IF(B$34=0,0,B$34/B$5)</f>
        <v>2.4480414510340925E-2</v>
      </c>
      <c r="C109" s="143">
        <f t="shared" si="11"/>
        <v>2.4480414510340914E-2</v>
      </c>
      <c r="D109" s="143">
        <f t="shared" si="11"/>
        <v>2.4480414510340928E-2</v>
      </c>
      <c r="E109" s="143">
        <f t="shared" si="11"/>
        <v>2.4480414510340911E-2</v>
      </c>
      <c r="F109" s="143">
        <f t="shared" si="11"/>
        <v>2.4480414510340928E-2</v>
      </c>
      <c r="G109" s="143">
        <f t="shared" si="11"/>
        <v>2.4480414510340935E-2</v>
      </c>
      <c r="H109" s="143">
        <f t="shared" si="11"/>
        <v>2.4480414510340925E-2</v>
      </c>
      <c r="I109" s="143">
        <f t="shared" si="11"/>
        <v>2.4480414510340932E-2</v>
      </c>
      <c r="J109" s="143">
        <f t="shared" si="11"/>
        <v>2.4480414510340921E-2</v>
      </c>
      <c r="K109" s="143">
        <f t="shared" si="11"/>
        <v>2.4480414510340921E-2</v>
      </c>
      <c r="L109" s="143">
        <f t="shared" si="11"/>
        <v>2.4480414510340928E-2</v>
      </c>
      <c r="M109" s="143">
        <f t="shared" si="11"/>
        <v>2.4480414510340928E-2</v>
      </c>
      <c r="N109" s="143">
        <f t="shared" si="11"/>
        <v>2.4480414510340928E-2</v>
      </c>
      <c r="O109" s="143">
        <f t="shared" si="11"/>
        <v>2.4480414510340935E-2</v>
      </c>
      <c r="P109" s="143">
        <f t="shared" si="11"/>
        <v>2.4480414510340932E-2</v>
      </c>
      <c r="Q109" s="143">
        <f t="shared" si="11"/>
        <v>2.4480414510340925E-2</v>
      </c>
    </row>
    <row r="110" spans="1:17" x14ac:dyDescent="0.25">
      <c r="A110" s="142" t="s">
        <v>121</v>
      </c>
      <c r="B110" s="141">
        <f t="shared" ref="B110:Q110" si="12">IF(B$35=0,0,B$35/B$5)</f>
        <v>3.1032626365840189E-3</v>
      </c>
      <c r="C110" s="141">
        <f t="shared" si="12"/>
        <v>3.0882153607324023E-3</v>
      </c>
      <c r="D110" s="141">
        <f t="shared" si="12"/>
        <v>8.3150979914220682E-3</v>
      </c>
      <c r="E110" s="141">
        <f t="shared" si="12"/>
        <v>3.1087696684207098E-3</v>
      </c>
      <c r="F110" s="141">
        <f t="shared" si="12"/>
        <v>3.1166751294224625E-3</v>
      </c>
      <c r="G110" s="141">
        <f t="shared" si="12"/>
        <v>3.1281359725277426E-3</v>
      </c>
      <c r="H110" s="141">
        <f t="shared" si="12"/>
        <v>3.1437102423103763E-3</v>
      </c>
      <c r="I110" s="141">
        <f t="shared" si="12"/>
        <v>3.1567985759703206E-3</v>
      </c>
      <c r="J110" s="141">
        <f t="shared" si="12"/>
        <v>3.1702922134689208E-3</v>
      </c>
      <c r="K110" s="141">
        <f t="shared" si="12"/>
        <v>3.1826495927342918E-3</v>
      </c>
      <c r="L110" s="141">
        <f t="shared" si="12"/>
        <v>3.1979380206962082E-3</v>
      </c>
      <c r="M110" s="141">
        <f t="shared" si="12"/>
        <v>3.2084953377571309E-3</v>
      </c>
      <c r="N110" s="141">
        <f t="shared" si="12"/>
        <v>3.2132956607246964E-3</v>
      </c>
      <c r="O110" s="141">
        <f t="shared" si="12"/>
        <v>3.2299565331865448E-3</v>
      </c>
      <c r="P110" s="141">
        <f t="shared" si="12"/>
        <v>3.2361191223545202E-3</v>
      </c>
      <c r="Q110" s="141">
        <f t="shared" si="12"/>
        <v>3.2448993327585389E-3</v>
      </c>
    </row>
    <row r="111" spans="1:17" x14ac:dyDescent="0.25">
      <c r="A111" s="142" t="s">
        <v>120</v>
      </c>
      <c r="B111" s="141">
        <f t="shared" ref="B111:Q111" si="13">IF(B$39=0,0,B$39/B$5)</f>
        <v>8.9641013274208304E-3</v>
      </c>
      <c r="C111" s="141">
        <f t="shared" si="13"/>
        <v>9.0393377066788957E-3</v>
      </c>
      <c r="D111" s="141">
        <f t="shared" si="13"/>
        <v>8.8783448137590027E-3</v>
      </c>
      <c r="E111" s="141">
        <f t="shared" si="13"/>
        <v>8.9365661682373632E-3</v>
      </c>
      <c r="F111" s="141">
        <f t="shared" si="13"/>
        <v>8.8970388632286113E-3</v>
      </c>
      <c r="G111" s="141">
        <f t="shared" si="13"/>
        <v>8.8397346477022166E-3</v>
      </c>
      <c r="H111" s="141">
        <f t="shared" si="13"/>
        <v>8.7618632987890386E-3</v>
      </c>
      <c r="I111" s="141">
        <f t="shared" si="13"/>
        <v>8.6964216304893233E-3</v>
      </c>
      <c r="J111" s="141">
        <f t="shared" si="13"/>
        <v>8.6289534429963132E-3</v>
      </c>
      <c r="K111" s="141">
        <f t="shared" si="13"/>
        <v>8.5671665466694625E-3</v>
      </c>
      <c r="L111" s="141">
        <f t="shared" si="13"/>
        <v>8.4907244068598824E-3</v>
      </c>
      <c r="M111" s="141">
        <f t="shared" si="13"/>
        <v>8.437937821555273E-3</v>
      </c>
      <c r="N111" s="141">
        <f t="shared" si="13"/>
        <v>8.4139362067174456E-3</v>
      </c>
      <c r="O111" s="141">
        <f t="shared" si="13"/>
        <v>8.3306318444082064E-3</v>
      </c>
      <c r="P111" s="141">
        <f t="shared" si="13"/>
        <v>8.2998188985683244E-3</v>
      </c>
      <c r="Q111" s="141">
        <f t="shared" si="13"/>
        <v>8.2559178465482271E-3</v>
      </c>
    </row>
    <row r="112" spans="1:17" x14ac:dyDescent="0.25">
      <c r="A112" s="140" t="s">
        <v>119</v>
      </c>
      <c r="B112" s="139">
        <f t="shared" ref="B112:Q112" si="14">IF(B$50=0,0,B$50/B$5)</f>
        <v>1.2413050546336077E-2</v>
      </c>
      <c r="C112" s="139">
        <f t="shared" si="14"/>
        <v>1.2352861442929613E-2</v>
      </c>
      <c r="D112" s="139">
        <f t="shared" si="14"/>
        <v>7.2869717051598582E-3</v>
      </c>
      <c r="E112" s="139">
        <f t="shared" si="14"/>
        <v>1.2435078673682839E-2</v>
      </c>
      <c r="F112" s="139">
        <f t="shared" si="14"/>
        <v>1.2466700517689855E-2</v>
      </c>
      <c r="G112" s="139">
        <f t="shared" si="14"/>
        <v>1.2512543890110977E-2</v>
      </c>
      <c r="H112" s="139">
        <f t="shared" si="14"/>
        <v>1.257484096924151E-2</v>
      </c>
      <c r="I112" s="139">
        <f t="shared" si="14"/>
        <v>1.2627194303881288E-2</v>
      </c>
      <c r="J112" s="139">
        <f t="shared" si="14"/>
        <v>1.2681168853875689E-2</v>
      </c>
      <c r="K112" s="139">
        <f t="shared" si="14"/>
        <v>1.2730598370937167E-2</v>
      </c>
      <c r="L112" s="139">
        <f t="shared" si="14"/>
        <v>1.2791752082784835E-2</v>
      </c>
      <c r="M112" s="139">
        <f t="shared" si="14"/>
        <v>1.2833981351028527E-2</v>
      </c>
      <c r="N112" s="139">
        <f t="shared" si="14"/>
        <v>1.2853182642898786E-2</v>
      </c>
      <c r="O112" s="139">
        <f t="shared" si="14"/>
        <v>1.2919826132746184E-2</v>
      </c>
      <c r="P112" s="139">
        <f t="shared" si="14"/>
        <v>1.2944476489418088E-2</v>
      </c>
      <c r="Q112" s="139">
        <f t="shared" si="14"/>
        <v>1.2979597331034161E-2</v>
      </c>
    </row>
    <row r="113" spans="1:17" hidden="1" x14ac:dyDescent="0.25">
      <c r="B113" s="147"/>
      <c r="C113" s="147"/>
      <c r="D113" s="147"/>
      <c r="E113" s="147"/>
      <c r="F113" s="147"/>
      <c r="G113" s="147"/>
      <c r="H113" s="147"/>
      <c r="I113" s="147"/>
      <c r="J113" s="147"/>
      <c r="K113" s="147"/>
      <c r="L113" s="147"/>
      <c r="M113" s="147"/>
      <c r="N113" s="147"/>
      <c r="O113" s="147"/>
      <c r="P113" s="147"/>
      <c r="Q113" s="147"/>
    </row>
    <row r="114" spans="1:17" x14ac:dyDescent="0.25">
      <c r="B114" s="147"/>
      <c r="C114" s="147"/>
      <c r="D114" s="147"/>
      <c r="E114" s="147"/>
      <c r="F114" s="147"/>
      <c r="G114" s="147"/>
      <c r="H114" s="147"/>
      <c r="I114" s="147"/>
      <c r="J114" s="147"/>
      <c r="K114" s="147"/>
      <c r="L114" s="147"/>
      <c r="M114" s="147"/>
      <c r="N114" s="147"/>
      <c r="O114" s="147"/>
      <c r="P114" s="147"/>
      <c r="Q114" s="147"/>
    </row>
    <row r="115" spans="1:17" x14ac:dyDescent="0.25">
      <c r="A115" s="78" t="s">
        <v>45</v>
      </c>
      <c r="B115" s="77">
        <f t="shared" ref="B115:Q115" si="15">SUM(B$116:B$120,B$124:B$125,B$127:B$129,B$122,B$121)</f>
        <v>0.99999999999999989</v>
      </c>
      <c r="C115" s="77">
        <f t="shared" si="15"/>
        <v>0.99999999999999989</v>
      </c>
      <c r="D115" s="77">
        <f t="shared" si="15"/>
        <v>1</v>
      </c>
      <c r="E115" s="77">
        <f t="shared" si="15"/>
        <v>1</v>
      </c>
      <c r="F115" s="77">
        <f t="shared" si="15"/>
        <v>0.99999999999999978</v>
      </c>
      <c r="G115" s="77">
        <f t="shared" si="15"/>
        <v>1</v>
      </c>
      <c r="H115" s="77">
        <f t="shared" si="15"/>
        <v>1</v>
      </c>
      <c r="I115" s="77">
        <f t="shared" si="15"/>
        <v>1.0000000000000002</v>
      </c>
      <c r="J115" s="77">
        <f t="shared" si="15"/>
        <v>1</v>
      </c>
      <c r="K115" s="77">
        <f t="shared" si="15"/>
        <v>1</v>
      </c>
      <c r="L115" s="77">
        <f t="shared" si="15"/>
        <v>1.0000000000000004</v>
      </c>
      <c r="M115" s="77">
        <f t="shared" si="15"/>
        <v>1</v>
      </c>
      <c r="N115" s="77">
        <f t="shared" si="15"/>
        <v>0.99999999999999989</v>
      </c>
      <c r="O115" s="77">
        <f t="shared" si="15"/>
        <v>1</v>
      </c>
      <c r="P115" s="77">
        <f t="shared" si="15"/>
        <v>1</v>
      </c>
      <c r="Q115" s="77">
        <f t="shared" si="15"/>
        <v>1</v>
      </c>
    </row>
    <row r="116" spans="1:17" x14ac:dyDescent="0.25">
      <c r="A116" s="132" t="s">
        <v>83</v>
      </c>
      <c r="B116" s="146">
        <f t="shared" ref="B116:Q116" si="16">IF(B$54=0,0,B$54/B$53)</f>
        <v>2.8666903819250331E-3</v>
      </c>
      <c r="C116" s="146">
        <f t="shared" si="16"/>
        <v>2.8666903819250353E-3</v>
      </c>
      <c r="D116" s="146">
        <f t="shared" si="16"/>
        <v>2.8666903819250305E-3</v>
      </c>
      <c r="E116" s="146">
        <f t="shared" si="16"/>
        <v>2.8666903819250245E-3</v>
      </c>
      <c r="F116" s="146">
        <f t="shared" si="16"/>
        <v>2.8666903819250305E-3</v>
      </c>
      <c r="G116" s="146">
        <f t="shared" si="16"/>
        <v>2.866690381925037E-3</v>
      </c>
      <c r="H116" s="146">
        <f t="shared" si="16"/>
        <v>2.8666903819250362E-3</v>
      </c>
      <c r="I116" s="146">
        <f t="shared" si="16"/>
        <v>2.8666903819250323E-3</v>
      </c>
      <c r="J116" s="146">
        <f t="shared" si="16"/>
        <v>2.8666903819250288E-3</v>
      </c>
      <c r="K116" s="146">
        <f t="shared" si="16"/>
        <v>2.8666903819250366E-3</v>
      </c>
      <c r="L116" s="146">
        <f t="shared" si="16"/>
        <v>2.8666903819250318E-3</v>
      </c>
      <c r="M116" s="146">
        <f t="shared" si="16"/>
        <v>2.8666903819250344E-3</v>
      </c>
      <c r="N116" s="146">
        <f t="shared" si="16"/>
        <v>2.8666903819250375E-3</v>
      </c>
      <c r="O116" s="146">
        <f t="shared" si="16"/>
        <v>2.8666903819250362E-3</v>
      </c>
      <c r="P116" s="146">
        <f t="shared" si="16"/>
        <v>2.8666903819250366E-3</v>
      </c>
      <c r="Q116" s="146">
        <f t="shared" si="16"/>
        <v>2.8666903819250405E-3</v>
      </c>
    </row>
    <row r="117" spans="1:17" x14ac:dyDescent="0.25">
      <c r="A117" s="76" t="s">
        <v>82</v>
      </c>
      <c r="B117" s="145">
        <f t="shared" ref="B117:Q117" si="17">IF(B$55=0,0,B$55/B$53)</f>
        <v>2.1181804288046327E-3</v>
      </c>
      <c r="C117" s="145">
        <f t="shared" si="17"/>
        <v>2.1181804288046306E-3</v>
      </c>
      <c r="D117" s="145">
        <f t="shared" si="17"/>
        <v>2.1181804288046288E-3</v>
      </c>
      <c r="E117" s="145">
        <f t="shared" si="17"/>
        <v>2.118180428804628E-3</v>
      </c>
      <c r="F117" s="145">
        <f t="shared" si="17"/>
        <v>2.1181804288046332E-3</v>
      </c>
      <c r="G117" s="145">
        <f t="shared" si="17"/>
        <v>2.1181804288046367E-3</v>
      </c>
      <c r="H117" s="145">
        <f t="shared" si="17"/>
        <v>2.1181804288046258E-3</v>
      </c>
      <c r="I117" s="145">
        <f t="shared" si="17"/>
        <v>2.1181804288046336E-3</v>
      </c>
      <c r="J117" s="145">
        <f t="shared" si="17"/>
        <v>2.1181804288046297E-3</v>
      </c>
      <c r="K117" s="145">
        <f t="shared" si="17"/>
        <v>2.1181804288046267E-3</v>
      </c>
      <c r="L117" s="145">
        <f t="shared" si="17"/>
        <v>2.1181804288046349E-3</v>
      </c>
      <c r="M117" s="145">
        <f t="shared" si="17"/>
        <v>2.1181804288046327E-3</v>
      </c>
      <c r="N117" s="145">
        <f t="shared" si="17"/>
        <v>2.1181804288046323E-3</v>
      </c>
      <c r="O117" s="145">
        <f t="shared" si="17"/>
        <v>2.1181804288046323E-3</v>
      </c>
      <c r="P117" s="145">
        <f t="shared" si="17"/>
        <v>2.1181804288046349E-3</v>
      </c>
      <c r="Q117" s="145">
        <f t="shared" si="17"/>
        <v>2.1181804288046371E-3</v>
      </c>
    </row>
    <row r="118" spans="1:17" x14ac:dyDescent="0.25">
      <c r="A118" s="76" t="s">
        <v>81</v>
      </c>
      <c r="B118" s="145">
        <f t="shared" ref="B118:Q118" si="18">IF(B$56=0,0,B$56/B$53)</f>
        <v>5.2954510720115741E-2</v>
      </c>
      <c r="C118" s="145">
        <f t="shared" si="18"/>
        <v>5.295451072011572E-2</v>
      </c>
      <c r="D118" s="145">
        <f t="shared" si="18"/>
        <v>5.295451072011572E-2</v>
      </c>
      <c r="E118" s="145">
        <f t="shared" si="18"/>
        <v>5.2954510720115797E-2</v>
      </c>
      <c r="F118" s="145">
        <f t="shared" si="18"/>
        <v>5.2954510720115908E-2</v>
      </c>
      <c r="G118" s="145">
        <f t="shared" si="18"/>
        <v>5.2954510720115831E-2</v>
      </c>
      <c r="H118" s="145">
        <f t="shared" si="18"/>
        <v>5.2954510720115831E-2</v>
      </c>
      <c r="I118" s="145">
        <f t="shared" si="18"/>
        <v>5.2954510720115755E-2</v>
      </c>
      <c r="J118" s="145">
        <f t="shared" si="18"/>
        <v>5.2954510720115811E-2</v>
      </c>
      <c r="K118" s="145">
        <f t="shared" si="18"/>
        <v>5.2954510720115894E-2</v>
      </c>
      <c r="L118" s="145">
        <f t="shared" si="18"/>
        <v>5.2954510720115804E-2</v>
      </c>
      <c r="M118" s="145">
        <f t="shared" si="18"/>
        <v>5.2954510720115727E-2</v>
      </c>
      <c r="N118" s="145">
        <f t="shared" si="18"/>
        <v>5.2954510720115901E-2</v>
      </c>
      <c r="O118" s="145">
        <f t="shared" si="18"/>
        <v>5.2954510720115915E-2</v>
      </c>
      <c r="P118" s="145">
        <f t="shared" si="18"/>
        <v>5.2954510720115824E-2</v>
      </c>
      <c r="Q118" s="145">
        <f t="shared" si="18"/>
        <v>5.2954510720115922E-2</v>
      </c>
    </row>
    <row r="119" spans="1:17" x14ac:dyDescent="0.25">
      <c r="A119" s="76" t="s">
        <v>80</v>
      </c>
      <c r="B119" s="145">
        <f t="shared" ref="B119:Q119" si="19">IF(B$57=0,0,B$57/B$53)</f>
        <v>1.323862768002894E-3</v>
      </c>
      <c r="C119" s="145">
        <f t="shared" si="19"/>
        <v>1.3238627680028942E-3</v>
      </c>
      <c r="D119" s="145">
        <f t="shared" si="19"/>
        <v>1.3238627680028929E-3</v>
      </c>
      <c r="E119" s="145">
        <f t="shared" si="19"/>
        <v>1.3238627680028927E-3</v>
      </c>
      <c r="F119" s="145">
        <f t="shared" si="19"/>
        <v>1.3238627680028957E-3</v>
      </c>
      <c r="G119" s="145">
        <f t="shared" si="19"/>
        <v>1.3238627680028966E-3</v>
      </c>
      <c r="H119" s="145">
        <f t="shared" si="19"/>
        <v>1.3238627680028949E-3</v>
      </c>
      <c r="I119" s="145">
        <f t="shared" si="19"/>
        <v>1.3238627680028953E-3</v>
      </c>
      <c r="J119" s="145">
        <f t="shared" si="19"/>
        <v>1.3238627680028942E-3</v>
      </c>
      <c r="K119" s="145">
        <f t="shared" si="19"/>
        <v>1.3238627680028973E-3</v>
      </c>
      <c r="L119" s="145">
        <f t="shared" si="19"/>
        <v>1.3238627680028962E-3</v>
      </c>
      <c r="M119" s="145">
        <f t="shared" si="19"/>
        <v>1.3238627680028936E-3</v>
      </c>
      <c r="N119" s="145">
        <f t="shared" si="19"/>
        <v>1.3238627680028999E-3</v>
      </c>
      <c r="O119" s="145">
        <f t="shared" si="19"/>
        <v>1.3238627680028947E-3</v>
      </c>
      <c r="P119" s="145">
        <f t="shared" si="19"/>
        <v>1.3238627680028955E-3</v>
      </c>
      <c r="Q119" s="145">
        <f t="shared" si="19"/>
        <v>1.3238627680028981E-3</v>
      </c>
    </row>
    <row r="120" spans="1:17" x14ac:dyDescent="0.25">
      <c r="A120" s="129" t="s">
        <v>79</v>
      </c>
      <c r="B120" s="144">
        <f t="shared" ref="B120:Q120" si="20">IF(B$58=0,0,B$58/B$53)</f>
        <v>1.9111269212833525E-3</v>
      </c>
      <c r="C120" s="144">
        <f t="shared" si="20"/>
        <v>1.9111269212833597E-3</v>
      </c>
      <c r="D120" s="144">
        <f t="shared" si="20"/>
        <v>1.9111269212833519E-3</v>
      </c>
      <c r="E120" s="144">
        <f t="shared" si="20"/>
        <v>1.9111269212833536E-3</v>
      </c>
      <c r="F120" s="144">
        <f t="shared" si="20"/>
        <v>1.9111269212833551E-3</v>
      </c>
      <c r="G120" s="144">
        <f t="shared" si="20"/>
        <v>1.9111269212833612E-3</v>
      </c>
      <c r="H120" s="144">
        <f t="shared" si="20"/>
        <v>1.9111269212833551E-3</v>
      </c>
      <c r="I120" s="144">
        <f t="shared" si="20"/>
        <v>1.9111269212833506E-3</v>
      </c>
      <c r="J120" s="144">
        <f t="shared" si="20"/>
        <v>1.9111269212833517E-3</v>
      </c>
      <c r="K120" s="144">
        <f t="shared" si="20"/>
        <v>1.9111269212833504E-3</v>
      </c>
      <c r="L120" s="144">
        <f t="shared" si="20"/>
        <v>1.9111269212833501E-3</v>
      </c>
      <c r="M120" s="144">
        <f t="shared" si="20"/>
        <v>1.9111269212833577E-3</v>
      </c>
      <c r="N120" s="144">
        <f t="shared" si="20"/>
        <v>1.9111269212833582E-3</v>
      </c>
      <c r="O120" s="144">
        <f t="shared" si="20"/>
        <v>1.9111269212833582E-3</v>
      </c>
      <c r="P120" s="144">
        <f t="shared" si="20"/>
        <v>1.9111269212833486E-3</v>
      </c>
      <c r="Q120" s="144">
        <f t="shared" si="20"/>
        <v>1.9111269212833538E-3</v>
      </c>
    </row>
    <row r="121" spans="1:17" x14ac:dyDescent="0.25">
      <c r="A121" s="127" t="s">
        <v>115</v>
      </c>
      <c r="B121" s="143">
        <f t="shared" ref="B121:Q121" si="21">IF(B$63=0,0,B$63/B$53)</f>
        <v>0.15798125924034837</v>
      </c>
      <c r="C121" s="143">
        <f t="shared" si="21"/>
        <v>0.15798125924034831</v>
      </c>
      <c r="D121" s="143">
        <f t="shared" si="21"/>
        <v>0.15798125924034875</v>
      </c>
      <c r="E121" s="143">
        <f t="shared" si="21"/>
        <v>0.15798125924034898</v>
      </c>
      <c r="F121" s="143">
        <f t="shared" si="21"/>
        <v>0.15798125924034812</v>
      </c>
      <c r="G121" s="143">
        <f t="shared" si="21"/>
        <v>0.15798125924034756</v>
      </c>
      <c r="H121" s="143">
        <f t="shared" si="21"/>
        <v>0.15798125924034853</v>
      </c>
      <c r="I121" s="143">
        <f t="shared" si="21"/>
        <v>0.15798125924034853</v>
      </c>
      <c r="J121" s="143">
        <f t="shared" si="21"/>
        <v>0.15798125924034886</v>
      </c>
      <c r="K121" s="143">
        <f t="shared" si="21"/>
        <v>0.15798125924034861</v>
      </c>
      <c r="L121" s="143">
        <f t="shared" si="21"/>
        <v>0.15798125924034837</v>
      </c>
      <c r="M121" s="143">
        <f t="shared" si="21"/>
        <v>0.15798125924034898</v>
      </c>
      <c r="N121" s="143">
        <f t="shared" si="21"/>
        <v>0.15798125924034823</v>
      </c>
      <c r="O121" s="143">
        <f t="shared" si="21"/>
        <v>0.15798125924034764</v>
      </c>
      <c r="P121" s="143">
        <f t="shared" si="21"/>
        <v>0.15798125924034853</v>
      </c>
      <c r="Q121" s="143">
        <f t="shared" si="21"/>
        <v>0.15798125924034773</v>
      </c>
    </row>
    <row r="122" spans="1:17" x14ac:dyDescent="0.25">
      <c r="A122" s="127" t="s">
        <v>114</v>
      </c>
      <c r="B122" s="143">
        <f t="shared" ref="B122:Q122" si="22">IF(B$69=0,0,B$69/B$53)</f>
        <v>0.50392381605155812</v>
      </c>
      <c r="C122" s="143">
        <f t="shared" si="22"/>
        <v>0.503923816051558</v>
      </c>
      <c r="D122" s="143">
        <f t="shared" si="22"/>
        <v>0.50392381605155778</v>
      </c>
      <c r="E122" s="143">
        <f t="shared" si="22"/>
        <v>0.50392381605155767</v>
      </c>
      <c r="F122" s="143">
        <f t="shared" si="22"/>
        <v>0.50392381605155823</v>
      </c>
      <c r="G122" s="143">
        <f t="shared" si="22"/>
        <v>0.50392381605155878</v>
      </c>
      <c r="H122" s="143">
        <f t="shared" si="22"/>
        <v>0.503923816051558</v>
      </c>
      <c r="I122" s="143">
        <f t="shared" si="22"/>
        <v>0.50392381605155823</v>
      </c>
      <c r="J122" s="143">
        <f t="shared" si="22"/>
        <v>0.50392381605155789</v>
      </c>
      <c r="K122" s="143">
        <f t="shared" si="22"/>
        <v>0.50392381605155778</v>
      </c>
      <c r="L122" s="143">
        <f t="shared" si="22"/>
        <v>0.50392381605155856</v>
      </c>
      <c r="M122" s="143">
        <f t="shared" si="22"/>
        <v>0.50392381605155778</v>
      </c>
      <c r="N122" s="143">
        <f t="shared" si="22"/>
        <v>0.50392381605155823</v>
      </c>
      <c r="O122" s="143">
        <f t="shared" si="22"/>
        <v>0.50392381605155823</v>
      </c>
      <c r="P122" s="143">
        <f t="shared" si="22"/>
        <v>0.50392381605155823</v>
      </c>
      <c r="Q122" s="143">
        <f t="shared" si="22"/>
        <v>0.50392381605155878</v>
      </c>
    </row>
    <row r="123" spans="1:17" x14ac:dyDescent="0.25">
      <c r="A123" s="127" t="s">
        <v>113</v>
      </c>
      <c r="B123" s="143">
        <f t="shared" ref="B123:Q123" si="23">IF(B$70=0,0,B$70/B$53)</f>
        <v>0.18692711071773815</v>
      </c>
      <c r="C123" s="143">
        <f t="shared" si="23"/>
        <v>0.18692711071773813</v>
      </c>
      <c r="D123" s="143">
        <f t="shared" si="23"/>
        <v>0.18692711071773821</v>
      </c>
      <c r="E123" s="143">
        <f t="shared" si="23"/>
        <v>0.1869271107177381</v>
      </c>
      <c r="F123" s="143">
        <f t="shared" si="23"/>
        <v>0.18692711071773799</v>
      </c>
      <c r="G123" s="143">
        <f t="shared" si="23"/>
        <v>0.18692711071773824</v>
      </c>
      <c r="H123" s="143">
        <f t="shared" si="23"/>
        <v>0.18692711071773777</v>
      </c>
      <c r="I123" s="143">
        <f t="shared" si="23"/>
        <v>0.18692711071773807</v>
      </c>
      <c r="J123" s="143">
        <f t="shared" si="23"/>
        <v>0.18692711071773763</v>
      </c>
      <c r="K123" s="143">
        <f t="shared" si="23"/>
        <v>0.1869271107177381</v>
      </c>
      <c r="L123" s="143">
        <f t="shared" si="23"/>
        <v>0.18692711071773827</v>
      </c>
      <c r="M123" s="143">
        <f t="shared" si="23"/>
        <v>0.18692711071773802</v>
      </c>
      <c r="N123" s="143">
        <f t="shared" si="23"/>
        <v>0.18692711071773777</v>
      </c>
      <c r="O123" s="143">
        <f t="shared" si="23"/>
        <v>0.18692711071773854</v>
      </c>
      <c r="P123" s="143">
        <f t="shared" si="23"/>
        <v>0.18692711071773779</v>
      </c>
      <c r="Q123" s="143">
        <f t="shared" si="23"/>
        <v>0.18692711071773771</v>
      </c>
    </row>
    <row r="124" spans="1:17" x14ac:dyDescent="0.25">
      <c r="A124" s="142" t="s">
        <v>123</v>
      </c>
      <c r="B124" s="141">
        <f t="shared" ref="B124:Q124" si="24">IF(B$71=0,0,B$71/B$53)</f>
        <v>0.13084897750241678</v>
      </c>
      <c r="C124" s="141">
        <f t="shared" si="24"/>
        <v>0.13084897750241678</v>
      </c>
      <c r="D124" s="141">
        <f t="shared" si="24"/>
        <v>0.13084897750241678</v>
      </c>
      <c r="E124" s="141">
        <f t="shared" si="24"/>
        <v>0.13084897750241675</v>
      </c>
      <c r="F124" s="141">
        <f t="shared" si="24"/>
        <v>0.13084897750241659</v>
      </c>
      <c r="G124" s="141">
        <f t="shared" si="24"/>
        <v>0.13084897750241675</v>
      </c>
      <c r="H124" s="141">
        <f t="shared" si="24"/>
        <v>0.13084897750241653</v>
      </c>
      <c r="I124" s="141">
        <f t="shared" si="24"/>
        <v>0.13084897750241672</v>
      </c>
      <c r="J124" s="141">
        <f t="shared" si="24"/>
        <v>0.13084897750241628</v>
      </c>
      <c r="K124" s="141">
        <f t="shared" si="24"/>
        <v>0.13084897750241672</v>
      </c>
      <c r="L124" s="141">
        <f t="shared" si="24"/>
        <v>0.13084897750241678</v>
      </c>
      <c r="M124" s="141">
        <f t="shared" si="24"/>
        <v>0.13084897750241667</v>
      </c>
      <c r="N124" s="141">
        <f t="shared" si="24"/>
        <v>0.13084897750241642</v>
      </c>
      <c r="O124" s="141">
        <f t="shared" si="24"/>
        <v>0.13084897750241709</v>
      </c>
      <c r="P124" s="141">
        <f t="shared" si="24"/>
        <v>0.13084897750241645</v>
      </c>
      <c r="Q124" s="141">
        <f t="shared" si="24"/>
        <v>0.13084897750241642</v>
      </c>
    </row>
    <row r="125" spans="1:17" x14ac:dyDescent="0.25">
      <c r="A125" s="142" t="s">
        <v>122</v>
      </c>
      <c r="B125" s="141">
        <f t="shared" ref="B125:Q125" si="25">IF(B$76=0,0,B$76/B$53)</f>
        <v>5.6078133215321367E-2</v>
      </c>
      <c r="C125" s="141">
        <f t="shared" si="25"/>
        <v>5.6078133215321367E-2</v>
      </c>
      <c r="D125" s="141">
        <f t="shared" si="25"/>
        <v>5.6078133215321443E-2</v>
      </c>
      <c r="E125" s="141">
        <f t="shared" si="25"/>
        <v>5.6078133215321332E-2</v>
      </c>
      <c r="F125" s="141">
        <f t="shared" si="25"/>
        <v>5.6078133215321395E-2</v>
      </c>
      <c r="G125" s="141">
        <f t="shared" si="25"/>
        <v>5.6078133215321492E-2</v>
      </c>
      <c r="H125" s="141">
        <f t="shared" si="25"/>
        <v>5.6078133215321242E-2</v>
      </c>
      <c r="I125" s="141">
        <f t="shared" si="25"/>
        <v>5.607813321532136E-2</v>
      </c>
      <c r="J125" s="141">
        <f t="shared" si="25"/>
        <v>5.6078133215321353E-2</v>
      </c>
      <c r="K125" s="141">
        <f t="shared" si="25"/>
        <v>5.6078133215321374E-2</v>
      </c>
      <c r="L125" s="141">
        <f t="shared" si="25"/>
        <v>5.6078133215321478E-2</v>
      </c>
      <c r="M125" s="141">
        <f t="shared" si="25"/>
        <v>5.6078133215321346E-2</v>
      </c>
      <c r="N125" s="141">
        <f t="shared" si="25"/>
        <v>5.6078133215321339E-2</v>
      </c>
      <c r="O125" s="141">
        <f t="shared" si="25"/>
        <v>5.6078133215321457E-2</v>
      </c>
      <c r="P125" s="141">
        <f t="shared" si="25"/>
        <v>5.6078133215321353E-2</v>
      </c>
      <c r="Q125" s="141">
        <f t="shared" si="25"/>
        <v>5.6078133215321277E-2</v>
      </c>
    </row>
    <row r="126" spans="1:17" x14ac:dyDescent="0.25">
      <c r="A126" s="127" t="s">
        <v>112</v>
      </c>
      <c r="B126" s="143">
        <f t="shared" ref="B126:Q126" si="26">IF(B$77=0,0,B$77/B$53)</f>
        <v>8.9993442770223642E-2</v>
      </c>
      <c r="C126" s="143">
        <f t="shared" si="26"/>
        <v>8.9993442770223822E-2</v>
      </c>
      <c r="D126" s="143">
        <f t="shared" si="26"/>
        <v>8.9993442770223628E-2</v>
      </c>
      <c r="E126" s="143">
        <f t="shared" si="26"/>
        <v>8.9993442770223628E-2</v>
      </c>
      <c r="F126" s="143">
        <f t="shared" si="26"/>
        <v>8.99934427702236E-2</v>
      </c>
      <c r="G126" s="143">
        <f t="shared" si="26"/>
        <v>8.9993442770223767E-2</v>
      </c>
      <c r="H126" s="143">
        <f t="shared" si="26"/>
        <v>8.999344277022385E-2</v>
      </c>
      <c r="I126" s="143">
        <f t="shared" si="26"/>
        <v>8.9993442770223711E-2</v>
      </c>
      <c r="J126" s="143">
        <f t="shared" si="26"/>
        <v>8.999344277022378E-2</v>
      </c>
      <c r="K126" s="143">
        <f t="shared" si="26"/>
        <v>8.99934427702236E-2</v>
      </c>
      <c r="L126" s="143">
        <f t="shared" si="26"/>
        <v>8.9993442770223364E-2</v>
      </c>
      <c r="M126" s="143">
        <f t="shared" si="26"/>
        <v>8.99934427702236E-2</v>
      </c>
      <c r="N126" s="143">
        <f t="shared" si="26"/>
        <v>8.9993442770223808E-2</v>
      </c>
      <c r="O126" s="143">
        <f t="shared" si="26"/>
        <v>8.9993442770223711E-2</v>
      </c>
      <c r="P126" s="143">
        <f t="shared" si="26"/>
        <v>8.9993442770223836E-2</v>
      </c>
      <c r="Q126" s="143">
        <f t="shared" si="26"/>
        <v>8.9993442770223947E-2</v>
      </c>
    </row>
    <row r="127" spans="1:17" x14ac:dyDescent="0.25">
      <c r="A127" s="142" t="s">
        <v>121</v>
      </c>
      <c r="B127" s="141">
        <f t="shared" ref="B127:Q127" si="27">IF(B$78=0,0,B$78/B$53)</f>
        <v>1.1408029401153623E-2</v>
      </c>
      <c r="C127" s="141">
        <f t="shared" si="27"/>
        <v>1.1352713501268567E-2</v>
      </c>
      <c r="D127" s="141">
        <f t="shared" si="27"/>
        <v>3.0567468328763316E-2</v>
      </c>
      <c r="E127" s="141">
        <f t="shared" si="27"/>
        <v>1.1428274023818009E-2</v>
      </c>
      <c r="F127" s="141">
        <f t="shared" si="27"/>
        <v>1.1457335609026559E-2</v>
      </c>
      <c r="G127" s="141">
        <f t="shared" si="27"/>
        <v>1.149946727831094E-2</v>
      </c>
      <c r="H127" s="141">
        <f t="shared" si="27"/>
        <v>1.1556720481919056E-2</v>
      </c>
      <c r="I127" s="141">
        <f t="shared" si="27"/>
        <v>1.160483503511364E-2</v>
      </c>
      <c r="J127" s="141">
        <f t="shared" si="27"/>
        <v>1.1654439542156602E-2</v>
      </c>
      <c r="K127" s="141">
        <f t="shared" si="27"/>
        <v>1.1699867004311592E-2</v>
      </c>
      <c r="L127" s="141">
        <f t="shared" si="27"/>
        <v>1.1756069413231396E-2</v>
      </c>
      <c r="M127" s="141">
        <f t="shared" si="27"/>
        <v>1.179487959384861E-2</v>
      </c>
      <c r="N127" s="141">
        <f t="shared" si="27"/>
        <v>1.1812526255431022E-2</v>
      </c>
      <c r="O127" s="141">
        <f t="shared" si="27"/>
        <v>1.1873773963134798E-2</v>
      </c>
      <c r="P127" s="141">
        <f t="shared" si="27"/>
        <v>1.1896428506642277E-2</v>
      </c>
      <c r="Q127" s="141">
        <f t="shared" si="27"/>
        <v>1.1928705793539163E-2</v>
      </c>
    </row>
    <row r="128" spans="1:17" x14ac:dyDescent="0.25">
      <c r="A128" s="142" t="s">
        <v>120</v>
      </c>
      <c r="B128" s="141">
        <f t="shared" ref="B128:Q128" si="28">IF(B$82=0,0,B$82/B$53)</f>
        <v>3.2953295764455527E-2</v>
      </c>
      <c r="C128" s="141">
        <f t="shared" si="28"/>
        <v>3.3229875263880986E-2</v>
      </c>
      <c r="D128" s="141">
        <f t="shared" si="28"/>
        <v>3.2638042773083929E-2</v>
      </c>
      <c r="E128" s="141">
        <f t="shared" si="28"/>
        <v>3.2852072651133588E-2</v>
      </c>
      <c r="F128" s="141">
        <f t="shared" si="28"/>
        <v>3.270676472509082E-2</v>
      </c>
      <c r="G128" s="141">
        <f t="shared" si="28"/>
        <v>3.2496106378669072E-2</v>
      </c>
      <c r="H128" s="141">
        <f t="shared" si="28"/>
        <v>3.2209840360628489E-2</v>
      </c>
      <c r="I128" s="141">
        <f t="shared" si="28"/>
        <v>3.1969267594655515E-2</v>
      </c>
      <c r="J128" s="141">
        <f t="shared" si="28"/>
        <v>3.1721245059440767E-2</v>
      </c>
      <c r="K128" s="141">
        <f t="shared" si="28"/>
        <v>3.149410774866563E-2</v>
      </c>
      <c r="L128" s="141">
        <f t="shared" si="28"/>
        <v>3.1213095704066388E-2</v>
      </c>
      <c r="M128" s="141">
        <f t="shared" si="28"/>
        <v>3.1019044800980541E-2</v>
      </c>
      <c r="N128" s="141">
        <f t="shared" si="28"/>
        <v>3.0930811493068703E-2</v>
      </c>
      <c r="O128" s="141">
        <f t="shared" si="28"/>
        <v>3.062457295454972E-2</v>
      </c>
      <c r="P128" s="141">
        <f t="shared" si="28"/>
        <v>3.0511300237012449E-2</v>
      </c>
      <c r="Q128" s="141">
        <f t="shared" si="28"/>
        <v>3.034991380252813E-2</v>
      </c>
    </row>
    <row r="129" spans="1:17" x14ac:dyDescent="0.25">
      <c r="A129" s="140" t="s">
        <v>119</v>
      </c>
      <c r="B129" s="139">
        <f t="shared" ref="B129:Q129" si="29">IF(B$93=0,0,B$93/B$53)</f>
        <v>4.563211760461449E-2</v>
      </c>
      <c r="C129" s="139">
        <f t="shared" si="29"/>
        <v>4.5410854005074268E-2</v>
      </c>
      <c r="D129" s="139">
        <f t="shared" si="29"/>
        <v>2.6787931668376383E-2</v>
      </c>
      <c r="E129" s="139">
        <f t="shared" si="29"/>
        <v>4.5713096095272035E-2</v>
      </c>
      <c r="F129" s="139">
        <f t="shared" si="29"/>
        <v>4.5829342436106237E-2</v>
      </c>
      <c r="G129" s="139">
        <f t="shared" si="29"/>
        <v>4.5997869113243758E-2</v>
      </c>
      <c r="H129" s="139">
        <f t="shared" si="29"/>
        <v>4.6226881927676301E-2</v>
      </c>
      <c r="I129" s="139">
        <f t="shared" si="29"/>
        <v>4.6419340140454561E-2</v>
      </c>
      <c r="J129" s="139">
        <f t="shared" si="29"/>
        <v>4.6617758168626407E-2</v>
      </c>
      <c r="K129" s="139">
        <f t="shared" si="29"/>
        <v>4.6799468017246368E-2</v>
      </c>
      <c r="L129" s="139">
        <f t="shared" si="29"/>
        <v>4.7024277652925585E-2</v>
      </c>
      <c r="M129" s="139">
        <f t="shared" si="29"/>
        <v>4.7179518375394441E-2</v>
      </c>
      <c r="N129" s="139">
        <f t="shared" si="29"/>
        <v>4.7250105021724088E-2</v>
      </c>
      <c r="O129" s="139">
        <f t="shared" si="29"/>
        <v>4.7495095852539193E-2</v>
      </c>
      <c r="P129" s="139">
        <f t="shared" si="29"/>
        <v>4.7585714026569109E-2</v>
      </c>
      <c r="Q129" s="139">
        <f t="shared" si="29"/>
        <v>4.7714823174156651E-2</v>
      </c>
    </row>
    <row r="130" spans="1:17" hidden="1" x14ac:dyDescent="0.25">
      <c r="A130" s="138"/>
    </row>
    <row r="131" spans="1:17" x14ac:dyDescent="0.25">
      <c r="A131" s="138"/>
    </row>
    <row r="132" spans="1:17" ht="12.75" x14ac:dyDescent="0.25">
      <c r="A132" s="137" t="s">
        <v>118</v>
      </c>
      <c r="B132" s="136"/>
      <c r="C132" s="136"/>
      <c r="D132" s="136"/>
      <c r="E132" s="136"/>
      <c r="F132" s="136"/>
      <c r="G132" s="136"/>
      <c r="H132" s="136"/>
      <c r="I132" s="136"/>
      <c r="J132" s="136"/>
      <c r="K132" s="136"/>
      <c r="L132" s="136"/>
      <c r="M132" s="136"/>
      <c r="N132" s="136"/>
      <c r="O132" s="136"/>
      <c r="P132" s="136"/>
      <c r="Q132" s="136"/>
    </row>
    <row r="134" spans="1:17" x14ac:dyDescent="0.25">
      <c r="A134" s="78" t="s">
        <v>46</v>
      </c>
      <c r="B134" s="133">
        <f t="shared" ref="B134:Q134" si="30">SUM(B$135:B$143)</f>
        <v>551.16342745372197</v>
      </c>
      <c r="C134" s="133">
        <f t="shared" si="30"/>
        <v>518.56340537823519</v>
      </c>
      <c r="D134" s="133">
        <f t="shared" si="30"/>
        <v>503.01849437399858</v>
      </c>
      <c r="E134" s="133">
        <f t="shared" si="30"/>
        <v>520.89250175178722</v>
      </c>
      <c r="F134" s="133">
        <f t="shared" si="30"/>
        <v>537.05158483484502</v>
      </c>
      <c r="G134" s="133">
        <f t="shared" si="30"/>
        <v>513.37729188989601</v>
      </c>
      <c r="H134" s="133">
        <f t="shared" si="30"/>
        <v>492.97263155314278</v>
      </c>
      <c r="I134" s="133">
        <f t="shared" si="30"/>
        <v>435.31789771210106</v>
      </c>
      <c r="J134" s="133">
        <f t="shared" si="30"/>
        <v>465.9215270528756</v>
      </c>
      <c r="K134" s="133">
        <f t="shared" si="30"/>
        <v>500.10962405795163</v>
      </c>
      <c r="L134" s="133">
        <f t="shared" si="30"/>
        <v>497.08489257807724</v>
      </c>
      <c r="M134" s="133">
        <f t="shared" si="30"/>
        <v>510.54164468456702</v>
      </c>
      <c r="N134" s="133">
        <f t="shared" si="30"/>
        <v>521.67285546029643</v>
      </c>
      <c r="O134" s="133">
        <f t="shared" si="30"/>
        <v>518.38633848241147</v>
      </c>
      <c r="P134" s="133">
        <f t="shared" si="30"/>
        <v>499.75885040211784</v>
      </c>
      <c r="Q134" s="133">
        <f t="shared" si="30"/>
        <v>484.63797756598996</v>
      </c>
    </row>
    <row r="135" spans="1:17" x14ac:dyDescent="0.25">
      <c r="A135" s="132" t="s">
        <v>83</v>
      </c>
      <c r="B135" s="131">
        <f>IF(B$6=0,0,B$6/ISI!B$8*1000)</f>
        <v>0.76519580296395662</v>
      </c>
      <c r="C135" s="131">
        <f>IF(C$6=0,0,C$6/ISI!C$8*1000)</f>
        <v>0.71993626862957893</v>
      </c>
      <c r="D135" s="131">
        <f>IF(D$6=0,0,D$6/ISI!D$8*1000)</f>
        <v>0.69835482823386519</v>
      </c>
      <c r="E135" s="131">
        <f>IF(E$6=0,0,E$6/ISI!E$8*1000)</f>
        <v>0.72316981911745182</v>
      </c>
      <c r="F135" s="131">
        <f>IF(F$6=0,0,F$6/ISI!F$8*1000)</f>
        <v>0.74560393201210662</v>
      </c>
      <c r="G135" s="131">
        <f>IF(G$6=0,0,G$6/ISI!G$8*1000)</f>
        <v>0.71273624033070404</v>
      </c>
      <c r="H135" s="131">
        <f>IF(H$6=0,0,H$6/ISI!H$8*1000)</f>
        <v>0.68440787224082444</v>
      </c>
      <c r="I135" s="131">
        <f>IF(I$6=0,0,I$6/ISI!I$8*1000)</f>
        <v>0.60436417166369671</v>
      </c>
      <c r="J135" s="131">
        <f>IF(J$6=0,0,J$6/ISI!J$8*1000)</f>
        <v>0.64685205739880658</v>
      </c>
      <c r="K135" s="131">
        <f>IF(K$6=0,0,K$6/ISI!K$8*1000)</f>
        <v>0.69431636115434792</v>
      </c>
      <c r="L135" s="131">
        <f>IF(L$6=0,0,L$6/ISI!L$8*1000)</f>
        <v>0.69011704073828639</v>
      </c>
      <c r="M135" s="131">
        <f>IF(M$6=0,0,M$6/ISI!M$8*1000)</f>
        <v>0.70879943097049591</v>
      </c>
      <c r="N135" s="131">
        <f>IF(N$6=0,0,N$6/ISI!N$8*1000)</f>
        <v>0.72425320628146861</v>
      </c>
      <c r="O135" s="131">
        <f>IF(O$6=0,0,O$6/ISI!O$8*1000)</f>
        <v>0.71969044164110507</v>
      </c>
      <c r="P135" s="131">
        <f>IF(P$6=0,0,P$6/ISI!P$8*1000)</f>
        <v>0.69382937214915519</v>
      </c>
      <c r="Q135" s="131">
        <f>IF(Q$6=0,0,Q$6/ISI!Q$8*1000)</f>
        <v>0.67283663595689724</v>
      </c>
    </row>
    <row r="136" spans="1:17" x14ac:dyDescent="0.25">
      <c r="A136" s="76" t="s">
        <v>82</v>
      </c>
      <c r="B136" s="130">
        <f>IF(B$7=0,0,B$7/ISI!B$8*1000)</f>
        <v>0.40810442824744358</v>
      </c>
      <c r="C136" s="130">
        <f>IF(C$7=0,0,C$7/ISI!C$8*1000)</f>
        <v>0.38396600993577551</v>
      </c>
      <c r="D136" s="130">
        <f>IF(D$7=0,0,D$7/ISI!D$8*1000)</f>
        <v>0.37245590839139475</v>
      </c>
      <c r="E136" s="130">
        <f>IF(E$7=0,0,E$7/ISI!E$8*1000)</f>
        <v>0.3856905701959743</v>
      </c>
      <c r="F136" s="130">
        <f>IF(F$7=0,0,F$7/ISI!F$8*1000)</f>
        <v>0.39765543040645696</v>
      </c>
      <c r="G136" s="130">
        <f>IF(G$7=0,0,G$7/ISI!G$8*1000)</f>
        <v>0.38012599484304221</v>
      </c>
      <c r="H136" s="130">
        <f>IF(H$7=0,0,H$7/ISI!H$8*1000)</f>
        <v>0.36501753186177316</v>
      </c>
      <c r="I136" s="130">
        <f>IF(I$7=0,0,I$7/ISI!I$8*1000)</f>
        <v>0.3223275582206383</v>
      </c>
      <c r="J136" s="130">
        <f>IF(J$7=0,0,J$7/ISI!J$8*1000)</f>
        <v>0.34498776394603026</v>
      </c>
      <c r="K136" s="130">
        <f>IF(K$7=0,0,K$7/ISI!K$8*1000)</f>
        <v>0.37030205928231891</v>
      </c>
      <c r="L136" s="130">
        <f>IF(L$7=0,0,L$7/ISI!L$8*1000)</f>
        <v>0.36806242172708614</v>
      </c>
      <c r="M136" s="130">
        <f>IF(M$7=0,0,M$7/ISI!M$8*1000)</f>
        <v>0.37802636318426464</v>
      </c>
      <c r="N136" s="130">
        <f>IF(N$7=0,0,N$7/ISI!N$8*1000)</f>
        <v>0.38626837668344993</v>
      </c>
      <c r="O136" s="130">
        <f>IF(O$7=0,0,O$7/ISI!O$8*1000)</f>
        <v>0.3838349022085894</v>
      </c>
      <c r="P136" s="130">
        <f>IF(P$7=0,0,P$7/ISI!P$8*1000)</f>
        <v>0.37004233181288282</v>
      </c>
      <c r="Q136" s="130">
        <f>IF(Q$7=0,0,Q$7/ISI!Q$8*1000)</f>
        <v>0.3588462058436786</v>
      </c>
    </row>
    <row r="137" spans="1:17" x14ac:dyDescent="0.25">
      <c r="A137" s="76" t="s">
        <v>81</v>
      </c>
      <c r="B137" s="130">
        <f>IF(B$8=0,0,B$8/ISI!B$8*1000)</f>
        <v>10.202610706186087</v>
      </c>
      <c r="C137" s="130">
        <f>IF(C$8=0,0,C$8/ISI!C$8*1000)</f>
        <v>9.5991502483943876</v>
      </c>
      <c r="D137" s="130">
        <f>IF(D$8=0,0,D$8/ISI!D$8*1000)</f>
        <v>9.3113977097848668</v>
      </c>
      <c r="E137" s="130">
        <f>IF(E$8=0,0,E$8/ISI!E$8*1000)</f>
        <v>9.6422642548993558</v>
      </c>
      <c r="F137" s="130">
        <f>IF(F$8=0,0,F$8/ISI!F$8*1000)</f>
        <v>9.9413857601614222</v>
      </c>
      <c r="G137" s="130">
        <f>IF(G$8=0,0,G$8/ISI!G$8*1000)</f>
        <v>9.5031498710760562</v>
      </c>
      <c r="H137" s="130">
        <f>IF(H$8=0,0,H$8/ISI!H$8*1000)</f>
        <v>9.1254382965443259</v>
      </c>
      <c r="I137" s="130">
        <f>IF(I$8=0,0,I$8/ISI!I$8*1000)</f>
        <v>8.0581889555159574</v>
      </c>
      <c r="J137" s="130">
        <f>IF(J$8=0,0,J$8/ISI!J$8*1000)</f>
        <v>8.624694098650755</v>
      </c>
      <c r="K137" s="130">
        <f>IF(K$8=0,0,K$8/ISI!K$8*1000)</f>
        <v>9.2575514820579734</v>
      </c>
      <c r="L137" s="130">
        <f>IF(L$8=0,0,L$8/ISI!L$8*1000)</f>
        <v>9.2015605431771519</v>
      </c>
      <c r="M137" s="130">
        <f>IF(M$8=0,0,M$8/ISI!M$8*1000)</f>
        <v>9.4506590796066146</v>
      </c>
      <c r="N137" s="130">
        <f>IF(N$8=0,0,N$8/ISI!N$8*1000)</f>
        <v>9.6567094170862475</v>
      </c>
      <c r="O137" s="130">
        <f>IF(O$8=0,0,O$8/ISI!O$8*1000)</f>
        <v>9.5958725552147328</v>
      </c>
      <c r="P137" s="130">
        <f>IF(P$8=0,0,P$8/ISI!P$8*1000)</f>
        <v>9.2510582953220695</v>
      </c>
      <c r="Q137" s="130">
        <f>IF(Q$8=0,0,Q$8/ISI!Q$8*1000)</f>
        <v>8.9711551460919647</v>
      </c>
    </row>
    <row r="138" spans="1:17" x14ac:dyDescent="0.25">
      <c r="A138" s="76" t="s">
        <v>80</v>
      </c>
      <c r="B138" s="130">
        <f>IF(B$9=0,0,B$9/ISI!B$8*1000)</f>
        <v>0.25506526765465226</v>
      </c>
      <c r="C138" s="130">
        <f>IF(C$9=0,0,C$9/ISI!C$8*1000)</f>
        <v>0.2399787562098597</v>
      </c>
      <c r="D138" s="130">
        <f>IF(D$9=0,0,D$9/ISI!D$8*1000)</f>
        <v>0.23278494274462172</v>
      </c>
      <c r="E138" s="130">
        <f>IF(E$9=0,0,E$9/ISI!E$8*1000)</f>
        <v>0.24105660637248397</v>
      </c>
      <c r="F138" s="130">
        <f>IF(F$9=0,0,F$9/ISI!F$8*1000)</f>
        <v>0.24853464400403555</v>
      </c>
      <c r="G138" s="130">
        <f>IF(G$9=0,0,G$9/ISI!G$8*1000)</f>
        <v>0.23757874677690141</v>
      </c>
      <c r="H138" s="130">
        <f>IF(H$9=0,0,H$9/ISI!H$8*1000)</f>
        <v>0.22813595741360815</v>
      </c>
      <c r="I138" s="130">
        <f>IF(I$9=0,0,I$9/ISI!I$8*1000)</f>
        <v>0.20145472388789892</v>
      </c>
      <c r="J138" s="130">
        <f>IF(J$9=0,0,J$9/ISI!J$8*1000)</f>
        <v>0.21561735246626887</v>
      </c>
      <c r="K138" s="130">
        <f>IF(K$9=0,0,K$9/ISI!K$8*1000)</f>
        <v>0.2314387870514493</v>
      </c>
      <c r="L138" s="130">
        <f>IF(L$9=0,0,L$9/ISI!L$8*1000)</f>
        <v>0.23003901357942885</v>
      </c>
      <c r="M138" s="130">
        <f>IF(M$9=0,0,M$9/ISI!M$8*1000)</f>
        <v>0.23626647699016534</v>
      </c>
      <c r="N138" s="130">
        <f>IF(N$9=0,0,N$9/ISI!N$8*1000)</f>
        <v>0.24141773542715619</v>
      </c>
      <c r="O138" s="130">
        <f>IF(O$9=0,0,O$9/ISI!O$8*1000)</f>
        <v>0.23989681388036843</v>
      </c>
      <c r="P138" s="130">
        <f>IF(P$9=0,0,P$9/ISI!P$8*1000)</f>
        <v>0.23127645738305175</v>
      </c>
      <c r="Q138" s="130">
        <f>IF(Q$9=0,0,Q$9/ISI!Q$8*1000)</f>
        <v>0.22427887865229912</v>
      </c>
    </row>
    <row r="139" spans="1:17" x14ac:dyDescent="0.25">
      <c r="A139" s="129" t="s">
        <v>79</v>
      </c>
      <c r="B139" s="128">
        <f>IF(B$10=0,0,B$10/ISI!B$8*1000)</f>
        <v>0.51013053530930452</v>
      </c>
      <c r="C139" s="128">
        <f>IF(C$10=0,0,C$10/ISI!C$8*1000)</f>
        <v>0.47995751241971935</v>
      </c>
      <c r="D139" s="128">
        <f>IF(D$10=0,0,D$10/ISI!D$8*1000)</f>
        <v>0.46556988548924344</v>
      </c>
      <c r="E139" s="128">
        <f>IF(E$10=0,0,E$10/ISI!E$8*1000)</f>
        <v>0.48211321274496793</v>
      </c>
      <c r="F139" s="128">
        <f>IF(F$10=0,0,F$10/ISI!F$8*1000)</f>
        <v>0.4970692880080711</v>
      </c>
      <c r="G139" s="128">
        <f>IF(G$10=0,0,G$10/ISI!G$8*1000)</f>
        <v>0.47515749355380271</v>
      </c>
      <c r="H139" s="128">
        <f>IF(H$10=0,0,H$10/ISI!H$8*1000)</f>
        <v>0.4562719148272163</v>
      </c>
      <c r="I139" s="128">
        <f>IF(I$10=0,0,I$10/ISI!I$8*1000)</f>
        <v>0.40290944777579785</v>
      </c>
      <c r="J139" s="128">
        <f>IF(J$10=0,0,J$10/ISI!J$8*1000)</f>
        <v>0.43123470493253774</v>
      </c>
      <c r="K139" s="128">
        <f>IF(K$10=0,0,K$10/ISI!K$8*1000)</f>
        <v>0.46287757410289865</v>
      </c>
      <c r="L139" s="128">
        <f>IF(L$10=0,0,L$10/ISI!L$8*1000)</f>
        <v>0.46007802715885765</v>
      </c>
      <c r="M139" s="128">
        <f>IF(M$10=0,0,M$10/ISI!M$8*1000)</f>
        <v>0.47253295398033057</v>
      </c>
      <c r="N139" s="128">
        <f>IF(N$10=0,0,N$10/ISI!N$8*1000)</f>
        <v>0.48283547085431244</v>
      </c>
      <c r="O139" s="128">
        <f>IF(O$10=0,0,O$10/ISI!O$8*1000)</f>
        <v>0.47979362776073686</v>
      </c>
      <c r="P139" s="128">
        <f>IF(P$10=0,0,P$10/ISI!P$8*1000)</f>
        <v>0.4625529147661035</v>
      </c>
      <c r="Q139" s="128">
        <f>IF(Q$10=0,0,Q$10/ISI!Q$8*1000)</f>
        <v>0.44855775730459824</v>
      </c>
    </row>
    <row r="140" spans="1:17" x14ac:dyDescent="0.25">
      <c r="A140" s="127" t="s">
        <v>117</v>
      </c>
      <c r="B140" s="126">
        <f>IF(B$15=0,0,B$15/ISI!B$8*1000)</f>
        <v>55.541070761609916</v>
      </c>
      <c r="C140" s="126">
        <f>IF(C$15=0,0,C$15/ISI!C$8*1000)</f>
        <v>52.255946889568143</v>
      </c>
      <c r="D140" s="126">
        <f>IF(D$15=0,0,D$15/ISI!D$8*1000)</f>
        <v>50.689476839009835</v>
      </c>
      <c r="E140" s="126">
        <f>IF(E$15=0,0,E$15/ISI!E$8*1000)</f>
        <v>52.490651334838958</v>
      </c>
      <c r="F140" s="126">
        <f>IF(F$15=0,0,F$15/ISI!F$8*1000)</f>
        <v>54.119011875931193</v>
      </c>
      <c r="G140" s="126">
        <f>IF(G$15=0,0,G$15/ISI!G$8*1000)</f>
        <v>51.733339107763008</v>
      </c>
      <c r="H140" s="126">
        <f>IF(H$15=0,0,H$15/ISI!H$8*1000)</f>
        <v>49.677149188076498</v>
      </c>
      <c r="I140" s="126">
        <f>IF(I$15=0,0,I$15/ISI!I$8*1000)</f>
        <v>43.867246911358478</v>
      </c>
      <c r="J140" s="126">
        <f>IF(J$15=0,0,J$15/ISI!J$8*1000)</f>
        <v>46.951193084330576</v>
      </c>
      <c r="K140" s="126">
        <f>IF(K$15=0,0,K$15/ISI!K$8*1000)</f>
        <v>50.396348224133753</v>
      </c>
      <c r="L140" s="126">
        <f>IF(L$15=0,0,L$15/ISI!L$8*1000)</f>
        <v>50.091544209951152</v>
      </c>
      <c r="M140" s="126">
        <f>IF(M$15=0,0,M$15/ISI!M$8*1000)</f>
        <v>51.447589229884223</v>
      </c>
      <c r="N140" s="126">
        <f>IF(N$15=0,0,N$15/ISI!N$8*1000)</f>
        <v>52.56928804835146</v>
      </c>
      <c r="O140" s="126">
        <f>IF(O$15=0,0,O$15/ISI!O$8*1000)</f>
        <v>52.238103751760519</v>
      </c>
      <c r="P140" s="126">
        <f>IF(P$15=0,0,P$15/ISI!P$8*1000)</f>
        <v>50.361000551429818</v>
      </c>
      <c r="Q140" s="126">
        <f>IF(Q$15=0,0,Q$15/ISI!Q$8*1000)</f>
        <v>48.837261082632786</v>
      </c>
    </row>
    <row r="141" spans="1:17" x14ac:dyDescent="0.25">
      <c r="A141" s="127" t="s">
        <v>116</v>
      </c>
      <c r="B141" s="126">
        <f>IF(B$21=0,0,B$21/ISI!B$8*1000)</f>
        <v>431.10979125161634</v>
      </c>
      <c r="C141" s="126">
        <f>IF(C$21=0,0,C$21/ISI!C$8*1000)</f>
        <v>405.61065975682698</v>
      </c>
      <c r="D141" s="126">
        <f>IF(D$21=0,0,D$21/ISI!D$8*1000)</f>
        <v>393.45171922439482</v>
      </c>
      <c r="E141" s="126">
        <f>IF(E$21=0,0,E$21/ISI!E$8*1000)</f>
        <v>407.43243566101864</v>
      </c>
      <c r="F141" s="126">
        <f>IF(F$21=0,0,F$21/ISI!F$8*1000)</f>
        <v>420.07177018097741</v>
      </c>
      <c r="G141" s="126">
        <f>IF(G$21=0,0,G$21/ISI!G$8*1000)</f>
        <v>401.55417815445736</v>
      </c>
      <c r="H141" s="126">
        <f>IF(H$21=0,0,H$21/ISI!H$8*1000)</f>
        <v>385.59403199785044</v>
      </c>
      <c r="I141" s="126">
        <f>IF(I$21=0,0,I$21/ISI!I$8*1000)</f>
        <v>340.49757052596516</v>
      </c>
      <c r="J141" s="126">
        <f>IF(J$21=0,0,J$21/ISI!J$8*1000)</f>
        <v>364.43516072057378</v>
      </c>
      <c r="K141" s="126">
        <f>IF(K$21=0,0,K$21/ISI!K$8*1000)</f>
        <v>391.17645491572586</v>
      </c>
      <c r="L141" s="126">
        <f>IF(L$21=0,0,L$21/ISI!L$8*1000)</f>
        <v>388.81056615763993</v>
      </c>
      <c r="M141" s="126">
        <f>IF(M$21=0,0,M$21/ISI!M$8*1000)</f>
        <v>399.33618760236249</v>
      </c>
      <c r="N141" s="126">
        <f>IF(N$21=0,0,N$21/ISI!N$8*1000)</f>
        <v>408.04281383130495</v>
      </c>
      <c r="O141" s="126">
        <f>IF(O$21=0,0,O$21/ISI!O$8*1000)</f>
        <v>405.47216132116574</v>
      </c>
      <c r="P141" s="126">
        <f>IF(P$21=0,0,P$21/ISI!P$8*1000)</f>
        <v>390.9020862801986</v>
      </c>
      <c r="Q141" s="126">
        <f>IF(Q$21=0,0,Q$21/ISI!Q$8*1000)</f>
        <v>379.074820523396</v>
      </c>
    </row>
    <row r="142" spans="1:17" x14ac:dyDescent="0.25">
      <c r="A142" s="127" t="s">
        <v>113</v>
      </c>
      <c r="B142" s="126">
        <f>IF(B$27=0,0,B$27/ISI!B$8*1000)</f>
        <v>38.87874953312695</v>
      </c>
      <c r="C142" s="126">
        <f>IF(C$27=0,0,C$27/ISI!C$8*1000)</f>
        <v>36.579162822697604</v>
      </c>
      <c r="D142" s="126">
        <f>IF(D$27=0,0,D$27/ISI!D$8*1000)</f>
        <v>35.482633787306924</v>
      </c>
      <c r="E142" s="126">
        <f>IF(E$27=0,0,E$27/ISI!E$8*1000)</f>
        <v>36.743455934387143</v>
      </c>
      <c r="F142" s="126">
        <f>IF(F$27=0,0,F$27/ISI!F$8*1000)</f>
        <v>37.88330831315178</v>
      </c>
      <c r="G142" s="126">
        <f>IF(G$27=0,0,G$27/ISI!G$8*1000)</f>
        <v>36.213337375434179</v>
      </c>
      <c r="H142" s="126">
        <f>IF(H$27=0,0,H$27/ISI!H$8*1000)</f>
        <v>34.774004431653609</v>
      </c>
      <c r="I142" s="126">
        <f>IF(I$27=0,0,I$27/ISI!I$8*1000)</f>
        <v>30.707072837950985</v>
      </c>
      <c r="J142" s="126">
        <f>IF(J$27=0,0,J$27/ISI!J$8*1000)</f>
        <v>32.865835159031384</v>
      </c>
      <c r="K142" s="126">
        <f>IF(K$27=0,0,K$27/ISI!K$8*1000)</f>
        <v>35.277443756893589</v>
      </c>
      <c r="L142" s="126">
        <f>IF(L$27=0,0,L$27/ISI!L$8*1000)</f>
        <v>35.064080946965717</v>
      </c>
      <c r="M142" s="126">
        <f>IF(M$27=0,0,M$27/ISI!M$8*1000)</f>
        <v>36.013312460919053</v>
      </c>
      <c r="N142" s="126">
        <f>IF(N$27=0,0,N$27/ISI!N$8*1000)</f>
        <v>36.798501633846115</v>
      </c>
      <c r="O142" s="126">
        <f>IF(O$27=0,0,O$27/ISI!O$8*1000)</f>
        <v>36.56667262623241</v>
      </c>
      <c r="P142" s="126">
        <f>IF(P$27=0,0,P$27/ISI!P$8*1000)</f>
        <v>35.252700386000889</v>
      </c>
      <c r="Q142" s="126">
        <f>IF(Q$27=0,0,Q$27/ISI!Q$8*1000)</f>
        <v>34.186082757842982</v>
      </c>
    </row>
    <row r="143" spans="1:17" x14ac:dyDescent="0.25">
      <c r="A143" s="72" t="s">
        <v>112</v>
      </c>
      <c r="B143" s="125">
        <f>IF(B$34=0,0,B$34/ISI!B$8*1000)</f>
        <v>13.492709167007336</v>
      </c>
      <c r="C143" s="125">
        <f>IF(C$34=0,0,C$34/ISI!C$8*1000)</f>
        <v>12.694647113553147</v>
      </c>
      <c r="D143" s="125">
        <f>IF(D$34=0,0,D$34/ISI!D$8*1000)</f>
        <v>12.314101248643082</v>
      </c>
      <c r="E143" s="125">
        <f>IF(E$34=0,0,E$34/ISI!E$8*1000)</f>
        <v>12.751664358212235</v>
      </c>
      <c r="F143" s="125">
        <f>IF(F$34=0,0,F$34/ISI!F$8*1000)</f>
        <v>13.147245410192527</v>
      </c>
      <c r="G143" s="125">
        <f>IF(G$34=0,0,G$34/ISI!G$8*1000)</f>
        <v>12.567688905660942</v>
      </c>
      <c r="H143" s="125">
        <f>IF(H$34=0,0,H$34/ISI!H$8*1000)</f>
        <v>12.06817436267451</v>
      </c>
      <c r="I143" s="125">
        <f>IF(I$34=0,0,I$34/ISI!I$8*1000)</f>
        <v>10.656762579762427</v>
      </c>
      <c r="J143" s="125">
        <f>IF(J$34=0,0,J$34/ISI!J$8*1000)</f>
        <v>11.405952111545417</v>
      </c>
      <c r="K143" s="125">
        <f>IF(K$34=0,0,K$34/ISI!K$8*1000)</f>
        <v>12.242890897549421</v>
      </c>
      <c r="L143" s="125">
        <f>IF(L$34=0,0,L$34/ISI!L$8*1000)</f>
        <v>12.168844217139624</v>
      </c>
      <c r="M143" s="125">
        <f>IF(M$34=0,0,M$34/ISI!M$8*1000)</f>
        <v>12.4982710866694</v>
      </c>
      <c r="N143" s="125">
        <f>IF(N$34=0,0,N$34/ISI!N$8*1000)</f>
        <v>12.770767740461229</v>
      </c>
      <c r="O143" s="125">
        <f>IF(O$34=0,0,O$34/ISI!O$8*1000)</f>
        <v>12.690312442547334</v>
      </c>
      <c r="P143" s="125">
        <f>IF(P$34=0,0,P$34/ISI!P$8*1000)</f>
        <v>12.234303813055307</v>
      </c>
      <c r="Q143" s="125">
        <f>IF(Q$34=0,0,Q$34/ISI!Q$8*1000)</f>
        <v>11.86413857826874</v>
      </c>
    </row>
    <row r="144" spans="1:17" x14ac:dyDescent="0.25">
      <c r="A144" s="135"/>
      <c r="B144" s="134"/>
      <c r="C144" s="134"/>
      <c r="D144" s="134"/>
      <c r="E144" s="134"/>
      <c r="F144" s="134"/>
      <c r="G144" s="134"/>
      <c r="H144" s="134"/>
      <c r="I144" s="134"/>
      <c r="J144" s="134"/>
      <c r="K144" s="134"/>
      <c r="L144" s="134"/>
      <c r="M144" s="134"/>
      <c r="N144" s="134"/>
      <c r="O144" s="134"/>
      <c r="P144" s="134"/>
      <c r="Q144" s="134"/>
    </row>
    <row r="145" spans="1:17" x14ac:dyDescent="0.25">
      <c r="A145" s="78" t="s">
        <v>45</v>
      </c>
      <c r="B145" s="133">
        <f t="shared" ref="B145:Q145" si="31">SUM(B$146:B$150,B$153,B$154,B$152,B$151)</f>
        <v>130.03694116720723</v>
      </c>
      <c r="C145" s="133">
        <f t="shared" si="31"/>
        <v>124.59077261855211</v>
      </c>
      <c r="D145" s="133">
        <f t="shared" si="31"/>
        <v>121.95778524162789</v>
      </c>
      <c r="E145" s="133">
        <f t="shared" si="31"/>
        <v>124.98237983768144</v>
      </c>
      <c r="F145" s="133">
        <f t="shared" si="31"/>
        <v>127.68993538274417</v>
      </c>
      <c r="G145" s="133">
        <f t="shared" si="31"/>
        <v>123.71300039016526</v>
      </c>
      <c r="H145" s="133">
        <f t="shared" si="31"/>
        <v>120.24098472733064</v>
      </c>
      <c r="I145" s="133">
        <f t="shared" si="31"/>
        <v>110.19115160886224</v>
      </c>
      <c r="J145" s="133">
        <f t="shared" si="31"/>
        <v>115.57282984140541</v>
      </c>
      <c r="K145" s="133">
        <f t="shared" si="31"/>
        <v>121.46285275822126</v>
      </c>
      <c r="L145" s="133">
        <f t="shared" si="31"/>
        <v>120.94724045602636</v>
      </c>
      <c r="M145" s="133">
        <f t="shared" si="31"/>
        <v>123.23684580049947</v>
      </c>
      <c r="N145" s="133">
        <f t="shared" si="31"/>
        <v>125.11695973300904</v>
      </c>
      <c r="O145" s="133">
        <f t="shared" si="31"/>
        <v>124.56332691555258</v>
      </c>
      <c r="P145" s="133">
        <f t="shared" si="31"/>
        <v>121.4052889143633</v>
      </c>
      <c r="Q145" s="133">
        <f t="shared" si="31"/>
        <v>118.8161437390267</v>
      </c>
    </row>
    <row r="146" spans="1:17" x14ac:dyDescent="0.25">
      <c r="A146" s="132" t="s">
        <v>83</v>
      </c>
      <c r="B146" s="131">
        <f>IF(B$54=0,0,B$54/ISI!B$9*1000)</f>
        <v>0.37277564853898437</v>
      </c>
      <c r="C146" s="131">
        <f>IF(C$54=0,0,C$54/ISI!C$9*1000)</f>
        <v>0.35716316954221244</v>
      </c>
      <c r="D146" s="131">
        <f>IF(D$54=0,0,D$54/ISI!D$9*1000)</f>
        <v>0.34961520995305317</v>
      </c>
      <c r="E146" s="131">
        <f>IF(E$54=0,0,E$54/ISI!E$9*1000)</f>
        <v>0.3582857861907815</v>
      </c>
      <c r="F146" s="131">
        <f>IF(F$54=0,0,F$54/ISI!F$9*1000)</f>
        <v>0.36604750963034144</v>
      </c>
      <c r="G146" s="131">
        <f>IF(G$54=0,0,G$54/ISI!G$9*1000)</f>
        <v>0.35464686833757508</v>
      </c>
      <c r="H146" s="131">
        <f>IF(H$54=0,0,H$54/ISI!H$9*1000)</f>
        <v>0.34469367443103394</v>
      </c>
      <c r="I146" s="131">
        <f>IF(I$54=0,0,I$54/ISI!I$9*1000)</f>
        <v>0.31588391449036834</v>
      </c>
      <c r="J146" s="131">
        <f>IF(J$54=0,0,J$54/ISI!J$9*1000)</f>
        <v>0.33131151971821488</v>
      </c>
      <c r="K146" s="131">
        <f>IF(K$54=0,0,K$54/ISI!K$9*1000)</f>
        <v>0.3481963917631698</v>
      </c>
      <c r="L146" s="131">
        <f>IF(L$54=0,0,L$54/ISI!L$9*1000)</f>
        <v>0.34671829093566481</v>
      </c>
      <c r="M146" s="131">
        <f>IF(M$54=0,0,M$54/ISI!M$9*1000)</f>
        <v>0.35328188055507043</v>
      </c>
      <c r="N146" s="131">
        <f>IF(N$54=0,0,N$54/ISI!N$9*1000)</f>
        <v>0.35867158508231928</v>
      </c>
      <c r="O146" s="131">
        <f>IF(O$54=0,0,O$54/ISI!O$9*1000)</f>
        <v>0.35708449120939861</v>
      </c>
      <c r="P146" s="131">
        <f>IF(P$54=0,0,P$54/ISI!P$9*1000)</f>
        <v>0.3480313740456355</v>
      </c>
      <c r="Q146" s="131">
        <f>IF(Q$54=0,0,Q$54/ISI!Q$9*1000)</f>
        <v>0.34060909647409104</v>
      </c>
    </row>
    <row r="147" spans="1:17" x14ac:dyDescent="0.25">
      <c r="A147" s="76" t="s">
        <v>82</v>
      </c>
      <c r="B147" s="130">
        <f>IF(B$55=0,0,B$55/ISI!B$9*1000)</f>
        <v>0.27544170380199784</v>
      </c>
      <c r="C147" s="130">
        <f>IF(C$55=0,0,C$55/ISI!C$9*1000)</f>
        <v>0.26390573617026497</v>
      </c>
      <c r="D147" s="130">
        <f>IF(D$55=0,0,D$55/ISI!D$9*1000)</f>
        <v>0.25832859383917423</v>
      </c>
      <c r="E147" s="130">
        <f>IF(E$55=0,0,E$55/ISI!E$9*1000)</f>
        <v>0.26473523091760298</v>
      </c>
      <c r="F147" s="130">
        <f>IF(F$55=0,0,F$55/ISI!F$9*1000)</f>
        <v>0.27047032208305705</v>
      </c>
      <c r="G147" s="130">
        <f>IF(G$55=0,0,G$55/ISI!G$9*1000)</f>
        <v>0.26204645621514838</v>
      </c>
      <c r="H147" s="130">
        <f>IF(H$55=0,0,H$55/ISI!H$9*1000)</f>
        <v>0.25469210058962766</v>
      </c>
      <c r="I147" s="130">
        <f>IF(I$55=0,0,I$55/ISI!I$9*1000)</f>
        <v>0.23340474076533618</v>
      </c>
      <c r="J147" s="130">
        <f>IF(J$55=0,0,J$55/ISI!J$9*1000)</f>
        <v>0.24480410627163265</v>
      </c>
      <c r="K147" s="130">
        <f>IF(K$55=0,0,K$55/ISI!K$9*1000)</f>
        <v>0.25728023753924234</v>
      </c>
      <c r="L147" s="130">
        <f>IF(L$55=0,0,L$55/ISI!L$9*1000)</f>
        <v>0.25618807765188317</v>
      </c>
      <c r="M147" s="130">
        <f>IF(M$55=0,0,M$55/ISI!M$9*1000)</f>
        <v>0.2610378748822324</v>
      </c>
      <c r="N147" s="130">
        <f>IF(N$55=0,0,N$55/ISI!N$9*1000)</f>
        <v>0.26502029541799704</v>
      </c>
      <c r="O147" s="130">
        <f>IF(O$55=0,0,O$55/ISI!O$9*1000)</f>
        <v>0.26384760121931683</v>
      </c>
      <c r="P147" s="130">
        <f>IF(P$55=0,0,P$55/ISI!P$9*1000)</f>
        <v>0.2571583069317766</v>
      </c>
      <c r="Q147" s="130">
        <f>IF(Q$55=0,0,Q$55/ISI!Q$9*1000)</f>
        <v>0.251674030294045</v>
      </c>
    </row>
    <row r="148" spans="1:17" x14ac:dyDescent="0.25">
      <c r="A148" s="76" t="s">
        <v>81</v>
      </c>
      <c r="B148" s="130">
        <f>IF(B$56=0,0,B$56/ISI!B$9*1000)</f>
        <v>6.8860425950499344</v>
      </c>
      <c r="C148" s="130">
        <f>IF(C$56=0,0,C$56/ISI!C$9*1000)</f>
        <v>6.597643404256619</v>
      </c>
      <c r="D148" s="130">
        <f>IF(D$56=0,0,D$56/ISI!D$9*1000)</f>
        <v>6.4582148459793558</v>
      </c>
      <c r="E148" s="130">
        <f>IF(E$56=0,0,E$56/ISI!E$9*1000)</f>
        <v>6.6183807729400863</v>
      </c>
      <c r="F148" s="130">
        <f>IF(F$56=0,0,F$56/ISI!F$9*1000)</f>
        <v>6.761758052076436</v>
      </c>
      <c r="G148" s="130">
        <f>IF(G$56=0,0,G$56/ISI!G$9*1000)</f>
        <v>6.5511614053786991</v>
      </c>
      <c r="H148" s="130">
        <f>IF(H$56=0,0,H$56/ISI!H$9*1000)</f>
        <v>6.3673025147407145</v>
      </c>
      <c r="I148" s="130">
        <f>IF(I$56=0,0,I$56/ISI!I$9*1000)</f>
        <v>5.8351185191333954</v>
      </c>
      <c r="J148" s="130">
        <f>IF(J$56=0,0,J$56/ISI!J$9*1000)</f>
        <v>6.1201026567908237</v>
      </c>
      <c r="K148" s="130">
        <f>IF(K$56=0,0,K$56/ISI!K$9*1000)</f>
        <v>6.4320059384810859</v>
      </c>
      <c r="L148" s="130">
        <f>IF(L$56=0,0,L$56/ISI!L$9*1000)</f>
        <v>6.4047019412970707</v>
      </c>
      <c r="M148" s="130">
        <f>IF(M$56=0,0,M$56/ISI!M$9*1000)</f>
        <v>6.5259468720557985</v>
      </c>
      <c r="N148" s="130">
        <f>IF(N$56=0,0,N$56/ISI!N$9*1000)</f>
        <v>6.6255073854499376</v>
      </c>
      <c r="O148" s="130">
        <f>IF(O$56=0,0,O$56/ISI!O$9*1000)</f>
        <v>6.5961900304829326</v>
      </c>
      <c r="P148" s="130">
        <f>IF(P$56=0,0,P$56/ISI!P$9*1000)</f>
        <v>6.4289576732944091</v>
      </c>
      <c r="Q148" s="130">
        <f>IF(Q$56=0,0,Q$56/ISI!Q$9*1000)</f>
        <v>6.2918507573511251</v>
      </c>
    </row>
    <row r="149" spans="1:17" x14ac:dyDescent="0.25">
      <c r="A149" s="76" t="s">
        <v>80</v>
      </c>
      <c r="B149" s="130">
        <f>IF(B$57=0,0,B$57/ISI!B$9*1000)</f>
        <v>0.17215106487624848</v>
      </c>
      <c r="C149" s="130">
        <f>IF(C$57=0,0,C$57/ISI!C$9*1000)</f>
        <v>0.16494108510641561</v>
      </c>
      <c r="D149" s="130">
        <f>IF(D$57=0,0,D$57/ISI!D$9*1000)</f>
        <v>0.16145537114948388</v>
      </c>
      <c r="E149" s="130">
        <f>IF(E$57=0,0,E$57/ISI!E$9*1000)</f>
        <v>0.16545951932350186</v>
      </c>
      <c r="F149" s="130">
        <f>IF(F$57=0,0,F$57/ISI!F$9*1000)</f>
        <v>0.16904395130191063</v>
      </c>
      <c r="G149" s="130">
        <f>IF(G$57=0,0,G$57/ISI!G$9*1000)</f>
        <v>0.16377903513446759</v>
      </c>
      <c r="H149" s="130">
        <f>IF(H$57=0,0,H$57/ISI!H$9*1000)</f>
        <v>0.15918256286851773</v>
      </c>
      <c r="I149" s="130">
        <f>IF(I$57=0,0,I$57/ISI!I$9*1000)</f>
        <v>0.14587796297833505</v>
      </c>
      <c r="J149" s="130">
        <f>IF(J$57=0,0,J$57/ISI!J$9*1000)</f>
        <v>0.15300256641977047</v>
      </c>
      <c r="K149" s="130">
        <f>IF(K$57=0,0,K$57/ISI!K$9*1000)</f>
        <v>0.16080014846202714</v>
      </c>
      <c r="L149" s="130">
        <f>IF(L$57=0,0,L$57/ISI!L$9*1000)</f>
        <v>0.16011754853242688</v>
      </c>
      <c r="M149" s="130">
        <f>IF(M$57=0,0,M$57/ISI!M$9*1000)</f>
        <v>0.163148671801395</v>
      </c>
      <c r="N149" s="130">
        <f>IF(N$57=0,0,N$57/ISI!N$9*1000)</f>
        <v>0.16563768463624873</v>
      </c>
      <c r="O149" s="130">
        <f>IF(O$57=0,0,O$57/ISI!O$9*1000)</f>
        <v>0.16490475076207292</v>
      </c>
      <c r="P149" s="130">
        <f>IF(P$57=0,0,P$57/ISI!P$9*1000)</f>
        <v>0.16072394183236025</v>
      </c>
      <c r="Q149" s="130">
        <f>IF(Q$57=0,0,Q$57/ISI!Q$9*1000)</f>
        <v>0.15729626893377813</v>
      </c>
    </row>
    <row r="150" spans="1:17" x14ac:dyDescent="0.25">
      <c r="A150" s="129" t="s">
        <v>79</v>
      </c>
      <c r="B150" s="128">
        <f>IF(B$58=0,0,B$58/ISI!B$9*1000)</f>
        <v>0.2485170990259892</v>
      </c>
      <c r="C150" s="128">
        <f>IF(C$58=0,0,C$58/ISI!C$9*1000)</f>
        <v>0.23810877969480865</v>
      </c>
      <c r="D150" s="128">
        <f>IF(D$58=0,0,D$58/ISI!D$9*1000)</f>
        <v>0.23307680663536853</v>
      </c>
      <c r="E150" s="128">
        <f>IF(E$58=0,0,E$58/ISI!E$9*1000)</f>
        <v>0.23885719079385478</v>
      </c>
      <c r="F150" s="128">
        <f>IF(F$58=0,0,F$58/ISI!F$9*1000)</f>
        <v>0.2440316730868945</v>
      </c>
      <c r="G150" s="128">
        <f>IF(G$58=0,0,G$58/ISI!G$9*1000)</f>
        <v>0.2364312455583838</v>
      </c>
      <c r="H150" s="128">
        <f>IF(H$58=0,0,H$58/ISI!H$9*1000)</f>
        <v>0.22979578295402231</v>
      </c>
      <c r="I150" s="128">
        <f>IF(I$58=0,0,I$58/ISI!I$9*1000)</f>
        <v>0.21058927632691177</v>
      </c>
      <c r="J150" s="128">
        <f>IF(J$58=0,0,J$58/ISI!J$9*1000)</f>
        <v>0.2208743464788098</v>
      </c>
      <c r="K150" s="128">
        <f>IF(K$58=0,0,K$58/ISI!K$9*1000)</f>
        <v>0.23213092784211228</v>
      </c>
      <c r="L150" s="128">
        <f>IF(L$58=0,0,L$58/ISI!L$9*1000)</f>
        <v>0.23114552729044266</v>
      </c>
      <c r="M150" s="128">
        <f>IF(M$58=0,0,M$58/ISI!M$9*1000)</f>
        <v>0.23552125370338048</v>
      </c>
      <c r="N150" s="128">
        <f>IF(N$58=0,0,N$58/ISI!N$9*1000)</f>
        <v>0.2391143900548795</v>
      </c>
      <c r="O150" s="128">
        <f>IF(O$58=0,0,O$58/ISI!O$9*1000)</f>
        <v>0.23805632747293251</v>
      </c>
      <c r="P150" s="128">
        <f>IF(P$58=0,0,P$58/ISI!P$9*1000)</f>
        <v>0.23202091603042255</v>
      </c>
      <c r="Q150" s="128">
        <f>IF(Q$58=0,0,Q$58/ISI!Q$9*1000)</f>
        <v>0.22707273098272657</v>
      </c>
    </row>
    <row r="151" spans="1:17" x14ac:dyDescent="0.25">
      <c r="A151" s="127" t="s">
        <v>115</v>
      </c>
      <c r="B151" s="126">
        <f>IF(B$63=0,0,B$63/ISI!B$9*1000)</f>
        <v>20.543399713358493</v>
      </c>
      <c r="C151" s="126">
        <f>IF(C$63=0,0,C$63/ISI!C$9*1000)</f>
        <v>19.683007148006773</v>
      </c>
      <c r="D151" s="126">
        <f>IF(D$63=0,0,D$63/ISI!D$9*1000)</f>
        <v>19.267044486636394</v>
      </c>
      <c r="E151" s="126">
        <f>IF(E$63=0,0,E$63/ISI!E$9*1000)</f>
        <v>19.744873749612513</v>
      </c>
      <c r="F151" s="126">
        <f>IF(F$63=0,0,F$63/ISI!F$9*1000)</f>
        <v>20.17261678408461</v>
      </c>
      <c r="G151" s="126">
        <f>IF(G$63=0,0,G$63/ISI!G$9*1000)</f>
        <v>19.544335586039914</v>
      </c>
      <c r="H151" s="126">
        <f>IF(H$63=0,0,H$63/ISI!H$9*1000)</f>
        <v>18.995822179523213</v>
      </c>
      <c r="I151" s="126">
        <f>IF(I$63=0,0,I$63/ISI!I$9*1000)</f>
        <v>17.40813688831221</v>
      </c>
      <c r="J151" s="126">
        <f>IF(J$63=0,0,J$63/ISI!J$9*1000)</f>
        <v>18.258341192315797</v>
      </c>
      <c r="K151" s="126">
        <f>IF(K$63=0,0,K$63/ISI!K$9*1000)</f>
        <v>19.188854429668844</v>
      </c>
      <c r="L151" s="126">
        <f>IF(L$63=0,0,L$63/ISI!L$9*1000)</f>
        <v>19.107397348888245</v>
      </c>
      <c r="M151" s="126">
        <f>IF(M$63=0,0,M$63/ISI!M$9*1000)</f>
        <v>19.469112084371616</v>
      </c>
      <c r="N151" s="126">
        <f>IF(N$63=0,0,N$63/ISI!N$9*1000)</f>
        <v>19.766134850944713</v>
      </c>
      <c r="O151" s="126">
        <f>IF(O$63=0,0,O$63/ISI!O$9*1000)</f>
        <v>19.678671241286089</v>
      </c>
      <c r="P151" s="126">
        <f>IF(P$63=0,0,P$63/ISI!P$9*1000)</f>
        <v>19.179760421129437</v>
      </c>
      <c r="Q151" s="126">
        <f>IF(Q$63=0,0,Q$63/ISI!Q$9*1000)</f>
        <v>18.770724005973598</v>
      </c>
    </row>
    <row r="152" spans="1:17" x14ac:dyDescent="0.25">
      <c r="A152" s="127" t="s">
        <v>114</v>
      </c>
      <c r="B152" s="126">
        <f>IF(B$69=0,0,B$69/ISI!B$9*1000)</f>
        <v>65.528711620651038</v>
      </c>
      <c r="C152" s="126">
        <f>IF(C$69=0,0,C$69/ISI!C$9*1000)</f>
        <v>62.784257582752758</v>
      </c>
      <c r="D152" s="126">
        <f>IF(D$69=0,0,D$69/ISI!D$9*1000)</f>
        <v>61.457432536157484</v>
      </c>
      <c r="E152" s="126">
        <f>IF(E$69=0,0,E$69/ISI!E$9*1000)</f>
        <v>62.981597787009697</v>
      </c>
      <c r="F152" s="126">
        <f>IF(F$69=0,0,F$69/ISI!F$9*1000)</f>
        <v>64.345999509449342</v>
      </c>
      <c r="G152" s="126">
        <f>IF(G$69=0,0,G$69/ISI!G$9*1000)</f>
        <v>62.341927251800051</v>
      </c>
      <c r="H152" s="126">
        <f>IF(H$69=0,0,H$69/ISI!H$9*1000)</f>
        <v>60.592295869593571</v>
      </c>
      <c r="I152" s="126">
        <f>IF(I$69=0,0,I$69/ISI!I$9*1000)</f>
        <v>55.527945613853646</v>
      </c>
      <c r="J152" s="126">
        <f>IF(J$69=0,0,J$69/ISI!J$9*1000)</f>
        <v>58.239901445558388</v>
      </c>
      <c r="K152" s="126">
        <f>IF(K$69=0,0,K$69/ISI!K$9*1000)</f>
        <v>61.208024270431345</v>
      </c>
      <c r="L152" s="126">
        <f>IF(L$69=0,0,L$69/ISI!L$9*1000)</f>
        <v>60.948194951506238</v>
      </c>
      <c r="M152" s="126">
        <f>IF(M$69=0,0,M$69/ISI!M$9*1000)</f>
        <v>62.101981613945092</v>
      </c>
      <c r="N152" s="126">
        <f>IF(N$69=0,0,N$69/ISI!N$9*1000)</f>
        <v>63.049415801427074</v>
      </c>
      <c r="O152" s="126">
        <f>IF(O$69=0,0,O$69/ISI!O$9*1000)</f>
        <v>62.770427039363042</v>
      </c>
      <c r="P152" s="126">
        <f>IF(P$69=0,0,P$69/ISI!P$9*1000)</f>
        <v>61.179016478567881</v>
      </c>
      <c r="Q152" s="126">
        <f>IF(Q$69=0,0,Q$69/ISI!Q$9*1000)</f>
        <v>59.874284561500865</v>
      </c>
    </row>
    <row r="153" spans="1:17" x14ac:dyDescent="0.25">
      <c r="A153" s="127" t="s">
        <v>113</v>
      </c>
      <c r="B153" s="126">
        <f>IF(B$70=0,0,B$70/ISI!B$9*1000)</f>
        <v>24.307429698958551</v>
      </c>
      <c r="C153" s="126">
        <f>IF(C$70=0,0,C$70/ISI!C$9*1000)</f>
        <v>23.28939314767663</v>
      </c>
      <c r="D153" s="126">
        <f>IF(D$70=0,0,D$70/ISI!D$9*1000)</f>
        <v>22.797216424751916</v>
      </c>
      <c r="E153" s="126">
        <f>IF(E$70=0,0,E$70/ISI!E$9*1000)</f>
        <v>23.362595153684673</v>
      </c>
      <c r="F153" s="126">
        <f>IF(F$70=0,0,F$70/ISI!F$9*1000)</f>
        <v>23.868710688831033</v>
      </c>
      <c r="G153" s="126">
        <f>IF(G$70=0,0,G$70/ISI!G$9*1000)</f>
        <v>23.125313721156015</v>
      </c>
      <c r="H153" s="126">
        <f>IF(H$70=0,0,H$70/ISI!H$9*1000)</f>
        <v>22.476299864935552</v>
      </c>
      <c r="I153" s="126">
        <f>IF(I$70=0,0,I$70/ISI!I$9*1000)</f>
        <v>20.597713596904853</v>
      </c>
      <c r="J153" s="126">
        <f>IF(J$70=0,0,J$70/ISI!J$9*1000)</f>
        <v>21.603695159726641</v>
      </c>
      <c r="K153" s="126">
        <f>IF(K$70=0,0,K$70/ISI!K$9*1000)</f>
        <v>22.704700125628346</v>
      </c>
      <c r="L153" s="126">
        <f>IF(L$70=0,0,L$70/ISI!L$9*1000)</f>
        <v>22.608318207728544</v>
      </c>
      <c r="M153" s="126">
        <f>IF(M$70=0,0,M$70/ISI!M$9*1000)</f>
        <v>23.036307519454773</v>
      </c>
      <c r="N153" s="126">
        <f>IF(N$70=0,0,N$70/ISI!N$9*1000)</f>
        <v>23.387751784678922</v>
      </c>
      <c r="O153" s="126">
        <f>IF(O$70=0,0,O$70/ISI!O$9*1000)</f>
        <v>23.284262801713361</v>
      </c>
      <c r="P153" s="126">
        <f>IF(P$70=0,0,P$70/ISI!P$9*1000)</f>
        <v>22.693939882614131</v>
      </c>
      <c r="Q153" s="126">
        <f>IF(Q$70=0,0,Q$70/ISI!Q$9*1000)</f>
        <v>22.209958455759686</v>
      </c>
    </row>
    <row r="154" spans="1:17" x14ac:dyDescent="0.25">
      <c r="A154" s="72" t="s">
        <v>112</v>
      </c>
      <c r="B154" s="125">
        <f>IF(B$77=0,0,B$77/ISI!B$9*1000)</f>
        <v>11.702472022946003</v>
      </c>
      <c r="C154" s="125">
        <f>IF(C$77=0,0,C$77/ISI!C$9*1000)</f>
        <v>11.212352565345638</v>
      </c>
      <c r="D154" s="125">
        <f>IF(D$77=0,0,D$77/ISI!D$9*1000)</f>
        <v>10.975400966525665</v>
      </c>
      <c r="E154" s="125">
        <f>IF(E$77=0,0,E$77/ISI!E$9*1000)</f>
        <v>11.247594647208736</v>
      </c>
      <c r="F154" s="125">
        <f>IF(F$77=0,0,F$77/ISI!F$9*1000)</f>
        <v>11.491256892200541</v>
      </c>
      <c r="G154" s="125">
        <f>IF(G$77=0,0,G$77/ISI!G$9*1000)</f>
        <v>11.133358820545006</v>
      </c>
      <c r="H154" s="125">
        <f>IF(H$77=0,0,H$77/ISI!H$9*1000)</f>
        <v>10.820900177694391</v>
      </c>
      <c r="I154" s="125">
        <f>IF(I$77=0,0,I$77/ISI!I$9*1000)</f>
        <v>9.9164810960971863</v>
      </c>
      <c r="J154" s="125">
        <f>IF(J$77=0,0,J$77/ISI!J$9*1000)</f>
        <v>10.40079684812533</v>
      </c>
      <c r="K154" s="125">
        <f>IF(K$77=0,0,K$77/ISI!K$9*1000)</f>
        <v>10.93086028840508</v>
      </c>
      <c r="L154" s="125">
        <f>IF(L$77=0,0,L$77/ISI!L$9*1000)</f>
        <v>10.884458562195849</v>
      </c>
      <c r="M154" s="125">
        <f>IF(M$77=0,0,M$77/ISI!M$9*1000)</f>
        <v>11.09050802973012</v>
      </c>
      <c r="N154" s="125">
        <f>IF(N$77=0,0,N$77/ISI!N$9*1000)</f>
        <v>11.259705955316948</v>
      </c>
      <c r="O154" s="125">
        <f>IF(O$77=0,0,O$77/ISI!O$9*1000)</f>
        <v>11.209882632043449</v>
      </c>
      <c r="P154" s="125">
        <f>IF(P$77=0,0,P$77/ISI!P$9*1000)</f>
        <v>10.925679919917242</v>
      </c>
      <c r="Q154" s="125">
        <f>IF(Q$77=0,0,Q$77/ISI!Q$9*1000)</f>
        <v>10.692673831756803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tabColor theme="4" tint="0.39997558519241921"/>
    <pageSetUpPr fitToPage="1"/>
  </sheetPr>
  <dimension ref="A1:Q154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2" width="9.7109375" style="14" customWidth="1"/>
    <col min="3" max="17" width="9.7109375" style="13" customWidth="1"/>
    <col min="18" max="16384" width="9.140625" style="13"/>
  </cols>
  <sheetData>
    <row r="1" spans="1:17" ht="12.75" x14ac:dyDescent="0.25">
      <c r="A1" s="12" t="s">
        <v>357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2" spans="1:17" x14ac:dyDescent="0.25">
      <c r="A2" s="40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</row>
    <row r="3" spans="1:17" ht="12.75" x14ac:dyDescent="0.25">
      <c r="A3" s="98" t="s">
        <v>130</v>
      </c>
      <c r="B3" s="136"/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6"/>
      <c r="P3" s="136"/>
      <c r="Q3" s="136"/>
    </row>
    <row r="4" spans="1:17" x14ac:dyDescent="0.25">
      <c r="A4" s="162"/>
      <c r="B4" s="161"/>
      <c r="C4" s="161"/>
      <c r="D4" s="161"/>
      <c r="E4" s="161"/>
      <c r="F4" s="161"/>
      <c r="G4" s="161"/>
      <c r="H4" s="161"/>
      <c r="I4" s="161"/>
      <c r="J4" s="161"/>
      <c r="K4" s="161"/>
      <c r="L4" s="161"/>
      <c r="M4" s="161"/>
      <c r="N4" s="161"/>
      <c r="O4" s="161"/>
      <c r="P4" s="161"/>
      <c r="Q4" s="161"/>
    </row>
    <row r="5" spans="1:17" ht="12.75" x14ac:dyDescent="0.25">
      <c r="A5" s="97" t="s">
        <v>46</v>
      </c>
      <c r="B5" s="96">
        <v>896.17523001512495</v>
      </c>
      <c r="C5" s="96">
        <v>900.81335851684617</v>
      </c>
      <c r="D5" s="96">
        <v>942.06651095438008</v>
      </c>
      <c r="E5" s="96">
        <v>1061.887289740042</v>
      </c>
      <c r="F5" s="96">
        <v>1050.0672128837432</v>
      </c>
      <c r="G5" s="96">
        <v>1006.4757209379967</v>
      </c>
      <c r="H5" s="96">
        <v>1125.6269458030074</v>
      </c>
      <c r="I5" s="96">
        <v>993.94842143351627</v>
      </c>
      <c r="J5" s="96">
        <v>930.70519538373026</v>
      </c>
      <c r="K5" s="96">
        <v>858.88032876613443</v>
      </c>
      <c r="L5" s="96">
        <v>1026.892199956111</v>
      </c>
      <c r="M5" s="96">
        <v>956.49437632415083</v>
      </c>
      <c r="N5" s="96">
        <v>1015.0808158986111</v>
      </c>
      <c r="O5" s="96">
        <v>1068.7773043877132</v>
      </c>
      <c r="P5" s="96">
        <v>1094.0372346702345</v>
      </c>
      <c r="Q5" s="96">
        <v>1011.3771491725461</v>
      </c>
    </row>
    <row r="6" spans="1:17" x14ac:dyDescent="0.25">
      <c r="A6" s="132" t="s">
        <v>83</v>
      </c>
      <c r="B6" s="160">
        <v>1.112896880076548</v>
      </c>
      <c r="C6" s="160">
        <v>1.1186969665885167</v>
      </c>
      <c r="D6" s="160">
        <v>1.1769869186864674</v>
      </c>
      <c r="E6" s="160">
        <v>1.3172397324307101</v>
      </c>
      <c r="F6" s="160">
        <v>1.301250730024847</v>
      </c>
      <c r="G6" s="160">
        <v>1.2508720553410853</v>
      </c>
      <c r="H6" s="160">
        <v>1.3981380722159757</v>
      </c>
      <c r="I6" s="160">
        <v>1.2288606372042548</v>
      </c>
      <c r="J6" s="160">
        <v>1.1515809547088349</v>
      </c>
      <c r="K6" s="160">
        <v>1.0658152261820479</v>
      </c>
      <c r="L6" s="160">
        <v>1.268970409914143</v>
      </c>
      <c r="M6" s="160">
        <v>1.184169181263782</v>
      </c>
      <c r="N6" s="160">
        <v>1.2620770266414258</v>
      </c>
      <c r="O6" s="160">
        <v>1.327960611940268</v>
      </c>
      <c r="P6" s="160">
        <v>1.3634027121155889</v>
      </c>
      <c r="Q6" s="160">
        <v>1.2604355753685881</v>
      </c>
    </row>
    <row r="7" spans="1:17" x14ac:dyDescent="0.25">
      <c r="A7" s="76" t="s">
        <v>82</v>
      </c>
      <c r="B7" s="159">
        <v>0.1542501952497968</v>
      </c>
      <c r="C7" s="159">
        <v>0.15505410124769609</v>
      </c>
      <c r="D7" s="159">
        <v>0.16313322938002739</v>
      </c>
      <c r="E7" s="159">
        <v>0.18257260807870326</v>
      </c>
      <c r="F7" s="159">
        <v>0.18035649373144741</v>
      </c>
      <c r="G7" s="159">
        <v>0.17337388775463694</v>
      </c>
      <c r="H7" s="159">
        <v>0.19378531334426508</v>
      </c>
      <c r="I7" s="159">
        <v>0.17032305204279855</v>
      </c>
      <c r="J7" s="159">
        <v>0.15961190141674875</v>
      </c>
      <c r="K7" s="159">
        <v>0.14772456431675793</v>
      </c>
      <c r="L7" s="159">
        <v>0.17588236340639926</v>
      </c>
      <c r="M7" s="159">
        <v>0.1641287083185701</v>
      </c>
      <c r="N7" s="159">
        <v>0.17492692383712377</v>
      </c>
      <c r="O7" s="159">
        <v>0.18405854786989498</v>
      </c>
      <c r="P7" s="159">
        <v>0.18897090854766957</v>
      </c>
      <c r="Q7" s="159">
        <v>0.17469941472656642</v>
      </c>
    </row>
    <row r="8" spans="1:17" x14ac:dyDescent="0.25">
      <c r="A8" s="76" t="s">
        <v>81</v>
      </c>
      <c r="B8" s="159">
        <v>21.239140014752557</v>
      </c>
      <c r="C8" s="159">
        <v>21.349832075922603</v>
      </c>
      <c r="D8" s="159">
        <v>22.462269783517254</v>
      </c>
      <c r="E8" s="159">
        <v>25.138932106779492</v>
      </c>
      <c r="F8" s="159">
        <v>24.833789135428017</v>
      </c>
      <c r="G8" s="159">
        <v>23.872334624662841</v>
      </c>
      <c r="H8" s="159">
        <v>26.682840798070004</v>
      </c>
      <c r="I8" s="159">
        <v>23.452256538273339</v>
      </c>
      <c r="J8" s="159">
        <v>21.977408305521582</v>
      </c>
      <c r="K8" s="159">
        <v>20.340607673532745</v>
      </c>
      <c r="L8" s="159">
        <v>24.217733640236847</v>
      </c>
      <c r="M8" s="159">
        <v>22.599340057711764</v>
      </c>
      <c r="N8" s="159">
        <v>24.086176498577384</v>
      </c>
      <c r="O8" s="159">
        <v>25.343535305028311</v>
      </c>
      <c r="P8" s="159">
        <v>26.019931960924001</v>
      </c>
      <c r="Q8" s="159">
        <v>24.054850133992016</v>
      </c>
    </row>
    <row r="9" spans="1:17" x14ac:dyDescent="0.25">
      <c r="A9" s="76" t="s">
        <v>80</v>
      </c>
      <c r="B9" s="159">
        <v>0.36798938028380634</v>
      </c>
      <c r="C9" s="159">
        <v>0.36990723114612983</v>
      </c>
      <c r="D9" s="159">
        <v>0.38918132898331881</v>
      </c>
      <c r="E9" s="159">
        <v>0.43555718548608302</v>
      </c>
      <c r="F9" s="159">
        <v>0.43027027778418947</v>
      </c>
      <c r="G9" s="159">
        <v>0.41361211510237683</v>
      </c>
      <c r="H9" s="159">
        <v>0.4623069504072686</v>
      </c>
      <c r="I9" s="159">
        <v>0.4063338413787746</v>
      </c>
      <c r="J9" s="159">
        <v>0.38078061809355629</v>
      </c>
      <c r="K9" s="159">
        <v>0.35242140723118881</v>
      </c>
      <c r="L9" s="159">
        <v>0.41959649910302038</v>
      </c>
      <c r="M9" s="159">
        <v>0.39155620881466457</v>
      </c>
      <c r="N9" s="159">
        <v>0.4173171398164604</v>
      </c>
      <c r="O9" s="159">
        <v>0.43910214088801414</v>
      </c>
      <c r="P9" s="159">
        <v>0.45082139063429394</v>
      </c>
      <c r="Q9" s="159">
        <v>0.41677437916408427</v>
      </c>
    </row>
    <row r="10" spans="1:17" x14ac:dyDescent="0.25">
      <c r="A10" s="129" t="s">
        <v>79</v>
      </c>
      <c r="B10" s="158">
        <v>1.2358612944992826</v>
      </c>
      <c r="C10" s="158">
        <v>1.2423022348534298</v>
      </c>
      <c r="D10" s="158">
        <v>1.3070326667072061</v>
      </c>
      <c r="E10" s="158">
        <v>1.462782069059025</v>
      </c>
      <c r="F10" s="158">
        <v>1.4450264354825308</v>
      </c>
      <c r="G10" s="158">
        <v>1.3890814011990766</v>
      </c>
      <c r="H10" s="158">
        <v>1.5526188982565192</v>
      </c>
      <c r="I10" s="158">
        <v>1.3646379328065001</v>
      </c>
      <c r="J10" s="158">
        <v>1.2788195877674577</v>
      </c>
      <c r="K10" s="158">
        <v>1.1835775701301194</v>
      </c>
      <c r="L10" s="158">
        <v>1.4091794500941623</v>
      </c>
      <c r="M10" s="158">
        <v>1.3150085003043157</v>
      </c>
      <c r="N10" s="158">
        <v>1.4015244141897449</v>
      </c>
      <c r="O10" s="158">
        <v>1.4746875027663622</v>
      </c>
      <c r="P10" s="158">
        <v>1.5140456145434675</v>
      </c>
      <c r="Q10" s="158">
        <v>1.3997015983195382</v>
      </c>
    </row>
    <row r="11" spans="1:17" x14ac:dyDescent="0.25">
      <c r="A11" s="92" t="s">
        <v>125</v>
      </c>
      <c r="B11" s="91">
        <v>0</v>
      </c>
      <c r="C11" s="91">
        <v>0</v>
      </c>
      <c r="D11" s="91">
        <v>0</v>
      </c>
      <c r="E11" s="91">
        <v>0</v>
      </c>
      <c r="F11" s="91">
        <v>0</v>
      </c>
      <c r="G11" s="91">
        <v>0</v>
      </c>
      <c r="H11" s="91">
        <v>0</v>
      </c>
      <c r="I11" s="91">
        <v>0</v>
      </c>
      <c r="J11" s="91">
        <v>0</v>
      </c>
      <c r="K11" s="91">
        <v>0</v>
      </c>
      <c r="L11" s="91">
        <v>0</v>
      </c>
      <c r="M11" s="91">
        <v>0</v>
      </c>
      <c r="N11" s="91">
        <v>0</v>
      </c>
      <c r="O11" s="91">
        <v>0</v>
      </c>
      <c r="P11" s="91">
        <v>0</v>
      </c>
      <c r="Q11" s="91">
        <v>0</v>
      </c>
    </row>
    <row r="12" spans="1:17" x14ac:dyDescent="0.25">
      <c r="A12" s="92" t="s">
        <v>26</v>
      </c>
      <c r="B12" s="91">
        <v>0.31629049641186135</v>
      </c>
      <c r="C12" s="91">
        <v>0.31793890811553704</v>
      </c>
      <c r="D12" s="91">
        <v>0.33450518502307625</v>
      </c>
      <c r="E12" s="91">
        <v>0.37436569040905199</v>
      </c>
      <c r="F12" s="91">
        <v>0.36982154117239208</v>
      </c>
      <c r="G12" s="91">
        <v>0.35550368629332846</v>
      </c>
      <c r="H12" s="91">
        <v>0.39735737679765709</v>
      </c>
      <c r="I12" s="91">
        <v>0.34924793834950435</v>
      </c>
      <c r="J12" s="91">
        <v>0.32728469128087562</v>
      </c>
      <c r="K12" s="91">
        <v>0.30290967025557036</v>
      </c>
      <c r="L12" s="91">
        <v>0.36064732327769744</v>
      </c>
      <c r="M12" s="91">
        <v>0.33654641762657023</v>
      </c>
      <c r="N12" s="91">
        <v>0.35868819152315873</v>
      </c>
      <c r="O12" s="91">
        <v>0.37741261448868152</v>
      </c>
      <c r="P12" s="91">
        <v>0.38748542505991795</v>
      </c>
      <c r="Q12" s="91">
        <v>0.35822168339718918</v>
      </c>
    </row>
    <row r="13" spans="1:17" x14ac:dyDescent="0.25">
      <c r="A13" s="92" t="s">
        <v>126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2" t="s">
        <v>21</v>
      </c>
      <c r="B14" s="157">
        <v>0.91957079808742126</v>
      </c>
      <c r="C14" s="157">
        <v>0.92436332673789279</v>
      </c>
      <c r="D14" s="157">
        <v>0.97252748168412984</v>
      </c>
      <c r="E14" s="157">
        <v>1.088416378649973</v>
      </c>
      <c r="F14" s="157">
        <v>1.0752048943101389</v>
      </c>
      <c r="G14" s="157">
        <v>1.0335777149057481</v>
      </c>
      <c r="H14" s="157">
        <v>1.1552615214588622</v>
      </c>
      <c r="I14" s="157">
        <v>1.0153899944569957</v>
      </c>
      <c r="J14" s="157">
        <v>0.95153489648658218</v>
      </c>
      <c r="K14" s="157">
        <v>0.88066789987454908</v>
      </c>
      <c r="L14" s="157">
        <v>1.0485321268164649</v>
      </c>
      <c r="M14" s="157">
        <v>0.97846208267774548</v>
      </c>
      <c r="N14" s="157">
        <v>1.0428362226665862</v>
      </c>
      <c r="O14" s="157">
        <v>1.0972748882776806</v>
      </c>
      <c r="P14" s="157">
        <v>1.1265601894835495</v>
      </c>
      <c r="Q14" s="157">
        <v>1.041479914922349</v>
      </c>
    </row>
    <row r="15" spans="1:17" x14ac:dyDescent="0.25">
      <c r="A15" s="156" t="s">
        <v>117</v>
      </c>
      <c r="B15" s="155">
        <v>75.610387432636003</v>
      </c>
      <c r="C15" s="155">
        <v>80.480353111198355</v>
      </c>
      <c r="D15" s="155">
        <v>75.343290986487133</v>
      </c>
      <c r="E15" s="155">
        <v>89.129501639101321</v>
      </c>
      <c r="F15" s="155">
        <v>89.667779402440885</v>
      </c>
      <c r="G15" s="155">
        <v>83.391015122018189</v>
      </c>
      <c r="H15" s="155">
        <v>94.463310705745386</v>
      </c>
      <c r="I15" s="155">
        <v>90.60834302337399</v>
      </c>
      <c r="J15" s="155">
        <v>82.204044882355277</v>
      </c>
      <c r="K15" s="155">
        <v>72.73981347862582</v>
      </c>
      <c r="L15" s="155">
        <v>87.177565140398329</v>
      </c>
      <c r="M15" s="155">
        <v>84.224701447721955</v>
      </c>
      <c r="N15" s="155">
        <v>90.079194886837399</v>
      </c>
      <c r="O15" s="155">
        <v>94.844244976067898</v>
      </c>
      <c r="P15" s="155">
        <v>94.033061652248719</v>
      </c>
      <c r="Q15" s="155">
        <v>87.009802714952002</v>
      </c>
    </row>
    <row r="16" spans="1:17" x14ac:dyDescent="0.25">
      <c r="A16" s="84" t="s">
        <v>33</v>
      </c>
      <c r="B16" s="153">
        <v>36.335419773408091</v>
      </c>
      <c r="C16" s="153">
        <v>33.152090599848627</v>
      </c>
      <c r="D16" s="153">
        <v>44.70305872045104</v>
      </c>
      <c r="E16" s="153">
        <v>50.028415905800003</v>
      </c>
      <c r="F16" s="153">
        <v>46.232472612157181</v>
      </c>
      <c r="G16" s="153">
        <v>50.215507367268145</v>
      </c>
      <c r="H16" s="153">
        <v>53.769270647441303</v>
      </c>
      <c r="I16" s="153">
        <v>28.238430433931214</v>
      </c>
      <c r="J16" s="153">
        <v>32.90808924926683</v>
      </c>
      <c r="K16" s="153">
        <v>37.986047161107528</v>
      </c>
      <c r="L16" s="153">
        <v>42.439100314134528</v>
      </c>
      <c r="M16" s="153">
        <v>28.380205159516613</v>
      </c>
      <c r="N16" s="153">
        <v>33.978128946747916</v>
      </c>
      <c r="O16" s="153">
        <v>28.232334196060943</v>
      </c>
      <c r="P16" s="153">
        <v>43.850140180667509</v>
      </c>
      <c r="Q16" s="153">
        <v>42.508764309354319</v>
      </c>
    </row>
    <row r="17" spans="1:17" x14ac:dyDescent="0.25">
      <c r="A17" s="84" t="s">
        <v>29</v>
      </c>
      <c r="B17" s="153">
        <v>0</v>
      </c>
      <c r="C17" s="153">
        <v>0</v>
      </c>
      <c r="D17" s="153">
        <v>0</v>
      </c>
      <c r="E17" s="153">
        <v>0</v>
      </c>
      <c r="F17" s="153">
        <v>2.0463257985141765</v>
      </c>
      <c r="G17" s="153">
        <v>0.68513348140872565</v>
      </c>
      <c r="H17" s="153">
        <v>0</v>
      </c>
      <c r="I17" s="153">
        <v>0</v>
      </c>
      <c r="J17" s="153">
        <v>0</v>
      </c>
      <c r="K17" s="153">
        <v>0</v>
      </c>
      <c r="L17" s="153">
        <v>0</v>
      </c>
      <c r="M17" s="153">
        <v>0</v>
      </c>
      <c r="N17" s="153">
        <v>0</v>
      </c>
      <c r="O17" s="153">
        <v>0</v>
      </c>
      <c r="P17" s="153">
        <v>0</v>
      </c>
      <c r="Q17" s="153">
        <v>0</v>
      </c>
    </row>
    <row r="18" spans="1:17" x14ac:dyDescent="0.25">
      <c r="A18" s="84" t="s">
        <v>26</v>
      </c>
      <c r="B18" s="153">
        <v>18.986640017206152</v>
      </c>
      <c r="C18" s="153">
        <v>7.4088087043727873</v>
      </c>
      <c r="D18" s="153">
        <v>26.450637632844842</v>
      </c>
      <c r="E18" s="153">
        <v>9.6864636651617104</v>
      </c>
      <c r="F18" s="153">
        <v>5.6012087179457772</v>
      </c>
      <c r="G18" s="153">
        <v>7.6007667718923893</v>
      </c>
      <c r="H18" s="153">
        <v>9.5010387097662328</v>
      </c>
      <c r="I18" s="153">
        <v>15.662665272787475</v>
      </c>
      <c r="J18" s="153">
        <v>12.767061632580177</v>
      </c>
      <c r="K18" s="153">
        <v>10.334009821406489</v>
      </c>
      <c r="L18" s="153">
        <v>15.605558110643154</v>
      </c>
      <c r="M18" s="153">
        <v>25.508359960535792</v>
      </c>
      <c r="N18" s="153">
        <v>18.293609583928149</v>
      </c>
      <c r="O18" s="153">
        <v>34.297406793980372</v>
      </c>
      <c r="P18" s="153">
        <v>18.798957327157297</v>
      </c>
      <c r="Q18" s="153">
        <v>13.043571317556465</v>
      </c>
    </row>
    <row r="19" spans="1:17" x14ac:dyDescent="0.25">
      <c r="A19" s="84" t="s">
        <v>25</v>
      </c>
      <c r="B19" s="153">
        <v>0</v>
      </c>
      <c r="C19" s="153">
        <v>0</v>
      </c>
      <c r="D19" s="153">
        <v>0</v>
      </c>
      <c r="E19" s="153">
        <v>0</v>
      </c>
      <c r="F19" s="153">
        <v>0</v>
      </c>
      <c r="G19" s="153">
        <v>0</v>
      </c>
      <c r="H19" s="153">
        <v>0</v>
      </c>
      <c r="I19" s="153">
        <v>0</v>
      </c>
      <c r="J19" s="153">
        <v>0</v>
      </c>
      <c r="K19" s="153">
        <v>0</v>
      </c>
      <c r="L19" s="153">
        <v>0</v>
      </c>
      <c r="M19" s="153">
        <v>0</v>
      </c>
      <c r="N19" s="153">
        <v>0</v>
      </c>
      <c r="O19" s="153">
        <v>0</v>
      </c>
      <c r="P19" s="153">
        <v>0</v>
      </c>
      <c r="Q19" s="153">
        <v>0</v>
      </c>
    </row>
    <row r="20" spans="1:17" x14ac:dyDescent="0.25">
      <c r="A20" s="84" t="s">
        <v>21</v>
      </c>
      <c r="B20" s="153">
        <v>20.288327642021752</v>
      </c>
      <c r="C20" s="153">
        <v>39.919453806976946</v>
      </c>
      <c r="D20" s="153">
        <v>4.1895946331912537</v>
      </c>
      <c r="E20" s="153">
        <v>29.414622068139611</v>
      </c>
      <c r="F20" s="153">
        <v>35.787772273823755</v>
      </c>
      <c r="G20" s="153">
        <v>24.889607501448925</v>
      </c>
      <c r="H20" s="153">
        <v>31.193001348537852</v>
      </c>
      <c r="I20" s="153">
        <v>46.707247316655298</v>
      </c>
      <c r="J20" s="153">
        <v>36.528894000508274</v>
      </c>
      <c r="K20" s="153">
        <v>24.419756496111802</v>
      </c>
      <c r="L20" s="153">
        <v>29.132906715620653</v>
      </c>
      <c r="M20" s="153">
        <v>30.336136327669546</v>
      </c>
      <c r="N20" s="153">
        <v>37.807456356161332</v>
      </c>
      <c r="O20" s="153">
        <v>32.314503986026573</v>
      </c>
      <c r="P20" s="153">
        <v>31.383964144423913</v>
      </c>
      <c r="Q20" s="153">
        <v>31.457467088041216</v>
      </c>
    </row>
    <row r="21" spans="1:17" x14ac:dyDescent="0.25">
      <c r="A21" s="156" t="s">
        <v>116</v>
      </c>
      <c r="B21" s="155">
        <v>713.04127403582845</v>
      </c>
      <c r="C21" s="155">
        <v>712.3964297025816</v>
      </c>
      <c r="D21" s="155">
        <v>753.99642582408546</v>
      </c>
      <c r="E21" s="155">
        <v>845.58946700562274</v>
      </c>
      <c r="F21" s="155">
        <v>834.76588513228876</v>
      </c>
      <c r="G21" s="155">
        <v>802.2789923363714</v>
      </c>
      <c r="H21" s="155">
        <v>896.10624110711797</v>
      </c>
      <c r="I21" s="155">
        <v>784.61391610853832</v>
      </c>
      <c r="J21" s="155">
        <v>737.2226692268448</v>
      </c>
      <c r="K21" s="155">
        <v>683.14587086716915</v>
      </c>
      <c r="L21" s="155">
        <v>817.03249000558299</v>
      </c>
      <c r="M21" s="155">
        <v>757.78632397931801</v>
      </c>
      <c r="N21" s="155">
        <v>803.04970614944307</v>
      </c>
      <c r="O21" s="155">
        <v>845.55007199051602</v>
      </c>
      <c r="P21" s="155">
        <v>868.24446978924789</v>
      </c>
      <c r="Q21" s="155">
        <v>802.57067086607219</v>
      </c>
    </row>
    <row r="22" spans="1:17" x14ac:dyDescent="0.25">
      <c r="A22" s="84" t="s">
        <v>33</v>
      </c>
      <c r="B22" s="153">
        <v>166.68383920823806</v>
      </c>
      <c r="C22" s="153">
        <v>214.90620522172762</v>
      </c>
      <c r="D22" s="153">
        <v>177.76519058951348</v>
      </c>
      <c r="E22" s="153">
        <v>180.02927346356111</v>
      </c>
      <c r="F22" s="153">
        <v>183.82951421432267</v>
      </c>
      <c r="G22" s="153">
        <v>178.71040624994578</v>
      </c>
      <c r="H22" s="153">
        <v>207.52334897998426</v>
      </c>
      <c r="I22" s="153">
        <v>216.88359392559477</v>
      </c>
      <c r="J22" s="153">
        <v>180.77278988871271</v>
      </c>
      <c r="K22" s="153">
        <v>158.46016775236276</v>
      </c>
      <c r="L22" s="153">
        <v>149.06471389961334</v>
      </c>
      <c r="M22" s="153">
        <v>189.70891288310847</v>
      </c>
      <c r="N22" s="153">
        <v>250.12227961493696</v>
      </c>
      <c r="O22" s="153">
        <v>256.57365992224754</v>
      </c>
      <c r="P22" s="153">
        <v>263.02367338465695</v>
      </c>
      <c r="Q22" s="153">
        <v>245.04069990233188</v>
      </c>
    </row>
    <row r="23" spans="1:17" x14ac:dyDescent="0.25">
      <c r="A23" s="84" t="s">
        <v>47</v>
      </c>
      <c r="B23" s="153">
        <v>303.08632459268762</v>
      </c>
      <c r="C23" s="153">
        <v>246.52681846323404</v>
      </c>
      <c r="D23" s="153">
        <v>313.64526993877121</v>
      </c>
      <c r="E23" s="153">
        <v>373.79690805857769</v>
      </c>
      <c r="F23" s="153">
        <v>363.39033974672674</v>
      </c>
      <c r="G23" s="153">
        <v>344.11810655708348</v>
      </c>
      <c r="H23" s="153">
        <v>359.1234786695785</v>
      </c>
      <c r="I23" s="153">
        <v>241.76695691154495</v>
      </c>
      <c r="J23" s="153">
        <v>275.11478715883436</v>
      </c>
      <c r="K23" s="153">
        <v>263.01377989892711</v>
      </c>
      <c r="L23" s="153">
        <v>357.30955811024495</v>
      </c>
      <c r="M23" s="153">
        <v>268.82440333943788</v>
      </c>
      <c r="N23" s="153">
        <v>259.13419845243374</v>
      </c>
      <c r="O23" s="153">
        <v>285.93287192375811</v>
      </c>
      <c r="P23" s="153">
        <v>277.99741939826305</v>
      </c>
      <c r="Q23" s="153">
        <v>242.10930461901103</v>
      </c>
    </row>
    <row r="24" spans="1:17" x14ac:dyDescent="0.25">
      <c r="A24" s="84" t="s">
        <v>29</v>
      </c>
      <c r="B24" s="153">
        <v>0</v>
      </c>
      <c r="C24" s="153">
        <v>0</v>
      </c>
      <c r="D24" s="153">
        <v>0</v>
      </c>
      <c r="E24" s="153">
        <v>0</v>
      </c>
      <c r="F24" s="153">
        <v>0</v>
      </c>
      <c r="G24" s="153">
        <v>0</v>
      </c>
      <c r="H24" s="153">
        <v>0</v>
      </c>
      <c r="I24" s="153">
        <v>0</v>
      </c>
      <c r="J24" s="153">
        <v>0</v>
      </c>
      <c r="K24" s="153">
        <v>0</v>
      </c>
      <c r="L24" s="153">
        <v>0</v>
      </c>
      <c r="M24" s="153">
        <v>0</v>
      </c>
      <c r="N24" s="153">
        <v>0</v>
      </c>
      <c r="O24" s="153">
        <v>0</v>
      </c>
      <c r="P24" s="153">
        <v>0</v>
      </c>
      <c r="Q24" s="153">
        <v>0</v>
      </c>
    </row>
    <row r="25" spans="1:17" x14ac:dyDescent="0.25">
      <c r="A25" s="84" t="s">
        <v>26</v>
      </c>
      <c r="B25" s="153">
        <v>0</v>
      </c>
      <c r="C25" s="153">
        <v>0</v>
      </c>
      <c r="D25" s="153">
        <v>0</v>
      </c>
      <c r="E25" s="153">
        <v>0</v>
      </c>
      <c r="F25" s="153">
        <v>0</v>
      </c>
      <c r="G25" s="153">
        <v>0</v>
      </c>
      <c r="H25" s="153">
        <v>0</v>
      </c>
      <c r="I25" s="153">
        <v>0</v>
      </c>
      <c r="J25" s="153">
        <v>0</v>
      </c>
      <c r="K25" s="153">
        <v>0</v>
      </c>
      <c r="L25" s="153">
        <v>0</v>
      </c>
      <c r="M25" s="153">
        <v>0</v>
      </c>
      <c r="N25" s="153">
        <v>0</v>
      </c>
      <c r="O25" s="153">
        <v>0</v>
      </c>
      <c r="P25" s="153">
        <v>0</v>
      </c>
      <c r="Q25" s="153">
        <v>0</v>
      </c>
    </row>
    <row r="26" spans="1:17" x14ac:dyDescent="0.25">
      <c r="A26" s="84" t="s">
        <v>25</v>
      </c>
      <c r="B26" s="153">
        <v>243.27111023490278</v>
      </c>
      <c r="C26" s="153">
        <v>250.96340601761992</v>
      </c>
      <c r="D26" s="153">
        <v>262.58596529580069</v>
      </c>
      <c r="E26" s="153">
        <v>291.76328548348403</v>
      </c>
      <c r="F26" s="153">
        <v>287.54603117123935</v>
      </c>
      <c r="G26" s="153">
        <v>279.4504795293422</v>
      </c>
      <c r="H26" s="153">
        <v>329.45941345755529</v>
      </c>
      <c r="I26" s="153">
        <v>325.96336527139863</v>
      </c>
      <c r="J26" s="153">
        <v>281.3350921792977</v>
      </c>
      <c r="K26" s="153">
        <v>261.67192321587925</v>
      </c>
      <c r="L26" s="153">
        <v>310.65821799572467</v>
      </c>
      <c r="M26" s="153">
        <v>299.25300775677175</v>
      </c>
      <c r="N26" s="153">
        <v>293.79322808207235</v>
      </c>
      <c r="O26" s="153">
        <v>303.04354014451036</v>
      </c>
      <c r="P26" s="153">
        <v>327.22337700632784</v>
      </c>
      <c r="Q26" s="153">
        <v>315.42066634472928</v>
      </c>
    </row>
    <row r="27" spans="1:17" x14ac:dyDescent="0.25">
      <c r="A27" s="156" t="s">
        <v>113</v>
      </c>
      <c r="B27" s="155">
        <v>62.130815136092224</v>
      </c>
      <c r="C27" s="155">
        <v>62.45462240817632</v>
      </c>
      <c r="D27" s="155">
        <v>65.708834278947648</v>
      </c>
      <c r="E27" s="155">
        <v>73.538869387376508</v>
      </c>
      <c r="F27" s="155">
        <v>72.646235244471086</v>
      </c>
      <c r="G27" s="155">
        <v>69.833694226867706</v>
      </c>
      <c r="H27" s="155">
        <v>78.055262490814258</v>
      </c>
      <c r="I27" s="155">
        <v>68.60484061461878</v>
      </c>
      <c r="J27" s="155">
        <v>64.290469936745552</v>
      </c>
      <c r="K27" s="155">
        <v>59.502340219153432</v>
      </c>
      <c r="L27" s="155">
        <v>70.844089297944535</v>
      </c>
      <c r="M27" s="155">
        <v>66.109805686486581</v>
      </c>
      <c r="N27" s="155">
        <v>70.45924544632912</v>
      </c>
      <c r="O27" s="155">
        <v>74.137394726812119</v>
      </c>
      <c r="P27" s="155">
        <v>76.116056553841645</v>
      </c>
      <c r="Q27" s="155">
        <v>70.367606492699764</v>
      </c>
    </row>
    <row r="28" spans="1:17" x14ac:dyDescent="0.25">
      <c r="A28" s="152" t="s">
        <v>123</v>
      </c>
      <c r="B28" s="151">
        <v>40.55484074799589</v>
      </c>
      <c r="C28" s="151">
        <v>40.766200478648848</v>
      </c>
      <c r="D28" s="151">
        <v>42.890332342850073</v>
      </c>
      <c r="E28" s="151">
        <v>48.001255580827745</v>
      </c>
      <c r="F28" s="151">
        <v>47.418603712629036</v>
      </c>
      <c r="G28" s="151">
        <v>45.582765041974739</v>
      </c>
      <c r="H28" s="151">
        <v>50.949254937734061</v>
      </c>
      <c r="I28" s="151">
        <v>44.780651590892646</v>
      </c>
      <c r="J28" s="151">
        <v>41.964518961927169</v>
      </c>
      <c r="K28" s="151">
        <v>38.83914811732523</v>
      </c>
      <c r="L28" s="151">
        <v>46.242283368111707</v>
      </c>
      <c r="M28" s="151">
        <v>43.152059660311181</v>
      </c>
      <c r="N28" s="151">
        <v>45.991083040529944</v>
      </c>
      <c r="O28" s="151">
        <v>48.391932892420776</v>
      </c>
      <c r="P28" s="151">
        <v>49.683470998166733</v>
      </c>
      <c r="Q28" s="151">
        <v>45.9312672605082</v>
      </c>
    </row>
    <row r="29" spans="1:17" x14ac:dyDescent="0.25">
      <c r="A29" s="154" t="s">
        <v>30</v>
      </c>
      <c r="B29" s="153">
        <v>0</v>
      </c>
      <c r="C29" s="153">
        <v>0</v>
      </c>
      <c r="D29" s="153">
        <v>0</v>
      </c>
      <c r="E29" s="153">
        <v>0</v>
      </c>
      <c r="F29" s="153">
        <v>0</v>
      </c>
      <c r="G29" s="153">
        <v>0</v>
      </c>
      <c r="H29" s="153">
        <v>0</v>
      </c>
      <c r="I29" s="153">
        <v>0</v>
      </c>
      <c r="J29" s="153">
        <v>0</v>
      </c>
      <c r="K29" s="153">
        <v>0</v>
      </c>
      <c r="L29" s="153">
        <v>0</v>
      </c>
      <c r="M29" s="153">
        <v>0</v>
      </c>
      <c r="N29" s="153">
        <v>0</v>
      </c>
      <c r="O29" s="153">
        <v>0</v>
      </c>
      <c r="P29" s="153">
        <v>0</v>
      </c>
      <c r="Q29" s="153">
        <v>0</v>
      </c>
    </row>
    <row r="30" spans="1:17" x14ac:dyDescent="0.25">
      <c r="A30" s="154" t="s">
        <v>125</v>
      </c>
      <c r="B30" s="153">
        <v>0</v>
      </c>
      <c r="C30" s="153">
        <v>0</v>
      </c>
      <c r="D30" s="153">
        <v>0</v>
      </c>
      <c r="E30" s="153">
        <v>0</v>
      </c>
      <c r="F30" s="153">
        <v>0</v>
      </c>
      <c r="G30" s="153">
        <v>0</v>
      </c>
      <c r="H30" s="153">
        <v>0</v>
      </c>
      <c r="I30" s="153">
        <v>0</v>
      </c>
      <c r="J30" s="153">
        <v>0</v>
      </c>
      <c r="K30" s="153">
        <v>0</v>
      </c>
      <c r="L30" s="153">
        <v>0</v>
      </c>
      <c r="M30" s="153">
        <v>0</v>
      </c>
      <c r="N30" s="153">
        <v>0</v>
      </c>
      <c r="O30" s="153">
        <v>0</v>
      </c>
      <c r="P30" s="153">
        <v>0</v>
      </c>
      <c r="Q30" s="153">
        <v>0</v>
      </c>
    </row>
    <row r="31" spans="1:17" x14ac:dyDescent="0.25">
      <c r="A31" s="154" t="s">
        <v>29</v>
      </c>
      <c r="B31" s="153">
        <v>0</v>
      </c>
      <c r="C31" s="153">
        <v>0</v>
      </c>
      <c r="D31" s="153">
        <v>0</v>
      </c>
      <c r="E31" s="153">
        <v>0</v>
      </c>
      <c r="F31" s="153">
        <v>0</v>
      </c>
      <c r="G31" s="153">
        <v>0</v>
      </c>
      <c r="H31" s="153">
        <v>0</v>
      </c>
      <c r="I31" s="153">
        <v>0</v>
      </c>
      <c r="J31" s="153">
        <v>0</v>
      </c>
      <c r="K31" s="153">
        <v>0</v>
      </c>
      <c r="L31" s="153">
        <v>0</v>
      </c>
      <c r="M31" s="153">
        <v>0</v>
      </c>
      <c r="N31" s="153">
        <v>0</v>
      </c>
      <c r="O31" s="153">
        <v>0</v>
      </c>
      <c r="P31" s="153">
        <v>0</v>
      </c>
      <c r="Q31" s="153">
        <v>0</v>
      </c>
    </row>
    <row r="32" spans="1:17" x14ac:dyDescent="0.25">
      <c r="A32" s="154" t="s">
        <v>26</v>
      </c>
      <c r="B32" s="153">
        <v>40.55484074799589</v>
      </c>
      <c r="C32" s="153">
        <v>40.766200478648848</v>
      </c>
      <c r="D32" s="153">
        <v>42.890332342850073</v>
      </c>
      <c r="E32" s="153">
        <v>48.001255580827745</v>
      </c>
      <c r="F32" s="153">
        <v>47.418603712629036</v>
      </c>
      <c r="G32" s="153">
        <v>45.582765041974739</v>
      </c>
      <c r="H32" s="153">
        <v>50.949254937734061</v>
      </c>
      <c r="I32" s="153">
        <v>44.780651590892646</v>
      </c>
      <c r="J32" s="153">
        <v>41.964518961927169</v>
      </c>
      <c r="K32" s="153">
        <v>38.83914811732523</v>
      </c>
      <c r="L32" s="153">
        <v>46.242283368111707</v>
      </c>
      <c r="M32" s="153">
        <v>43.152059660311181</v>
      </c>
      <c r="N32" s="153">
        <v>45.991083040529944</v>
      </c>
      <c r="O32" s="153">
        <v>48.391932892420776</v>
      </c>
      <c r="P32" s="153">
        <v>49.683470998166733</v>
      </c>
      <c r="Q32" s="153">
        <v>45.9312672605082</v>
      </c>
    </row>
    <row r="33" spans="1:17" x14ac:dyDescent="0.25">
      <c r="A33" s="152" t="s">
        <v>122</v>
      </c>
      <c r="B33" s="151">
        <v>21.575974388096334</v>
      </c>
      <c r="C33" s="151">
        <v>21.688421929527468</v>
      </c>
      <c r="D33" s="151">
        <v>22.818501936097576</v>
      </c>
      <c r="E33" s="151">
        <v>25.537613806548755</v>
      </c>
      <c r="F33" s="151">
        <v>25.227631531842054</v>
      </c>
      <c r="G33" s="151">
        <v>24.250929184892968</v>
      </c>
      <c r="H33" s="151">
        <v>27.106007553080197</v>
      </c>
      <c r="I33" s="151">
        <v>23.824189023726134</v>
      </c>
      <c r="J33" s="151">
        <v>22.32595097481839</v>
      </c>
      <c r="K33" s="151">
        <v>20.663192101828201</v>
      </c>
      <c r="L33" s="151">
        <v>24.601805929832828</v>
      </c>
      <c r="M33" s="151">
        <v>22.957746026175403</v>
      </c>
      <c r="N33" s="151">
        <v>24.46816240579918</v>
      </c>
      <c r="O33" s="151">
        <v>25.745461834391346</v>
      </c>
      <c r="P33" s="151">
        <v>26.432585555674908</v>
      </c>
      <c r="Q33" s="151">
        <v>24.436339232191557</v>
      </c>
    </row>
    <row r="34" spans="1:17" x14ac:dyDescent="0.25">
      <c r="A34" s="156" t="s">
        <v>112</v>
      </c>
      <c r="B34" s="155">
        <v>21.282615645706311</v>
      </c>
      <c r="C34" s="155">
        <v>21.246160685131478</v>
      </c>
      <c r="D34" s="155">
        <v>21.51935593758563</v>
      </c>
      <c r="E34" s="155">
        <v>25.092368006107364</v>
      </c>
      <c r="F34" s="155">
        <v>24.796620032091589</v>
      </c>
      <c r="G34" s="155">
        <v>23.872745168679447</v>
      </c>
      <c r="H34" s="155">
        <v>26.712441467035646</v>
      </c>
      <c r="I34" s="155">
        <v>23.498909685279489</v>
      </c>
      <c r="J34" s="155">
        <v>22.039809970276458</v>
      </c>
      <c r="K34" s="155">
        <v>20.402157759793155</v>
      </c>
      <c r="L34" s="155">
        <v>24.346693149430536</v>
      </c>
      <c r="M34" s="155">
        <v>22.719342554211224</v>
      </c>
      <c r="N34" s="155">
        <v>24.150647412939467</v>
      </c>
      <c r="O34" s="155">
        <v>25.476248585824383</v>
      </c>
      <c r="P34" s="155">
        <v>26.106474088131431</v>
      </c>
      <c r="Q34" s="155">
        <v>24.122607997251258</v>
      </c>
    </row>
    <row r="35" spans="1:17" x14ac:dyDescent="0.25">
      <c r="A35" s="152" t="s">
        <v>121</v>
      </c>
      <c r="B35" s="151">
        <v>2.419394434288431</v>
      </c>
      <c r="C35" s="151">
        <v>2.4202111593149431</v>
      </c>
      <c r="D35" s="151">
        <v>6.856022394054917</v>
      </c>
      <c r="E35" s="151">
        <v>2.8687096069049383</v>
      </c>
      <c r="F35" s="151">
        <v>2.8410949054873047</v>
      </c>
      <c r="G35" s="151">
        <v>2.741143254714177</v>
      </c>
      <c r="H35" s="151">
        <v>3.0791141663877535</v>
      </c>
      <c r="I35" s="151">
        <v>2.7175824233260371</v>
      </c>
      <c r="J35" s="151">
        <v>2.5575668111310916</v>
      </c>
      <c r="K35" s="151">
        <v>2.3763147615435107</v>
      </c>
      <c r="L35" s="151">
        <v>2.8428553171277851</v>
      </c>
      <c r="M35" s="151">
        <v>2.6616343116765018</v>
      </c>
      <c r="N35" s="151">
        <v>2.8409904169334101</v>
      </c>
      <c r="O35" s="151">
        <v>3.0047966853630315</v>
      </c>
      <c r="P35" s="151">
        <v>3.0908780692805413</v>
      </c>
      <c r="Q35" s="151">
        <v>2.8652010420049971</v>
      </c>
    </row>
    <row r="36" spans="1:17" x14ac:dyDescent="0.25">
      <c r="A36" s="154" t="s">
        <v>30</v>
      </c>
      <c r="B36" s="153">
        <v>0</v>
      </c>
      <c r="C36" s="153">
        <v>0</v>
      </c>
      <c r="D36" s="153">
        <v>0</v>
      </c>
      <c r="E36" s="153">
        <v>0</v>
      </c>
      <c r="F36" s="153">
        <v>0</v>
      </c>
      <c r="G36" s="153">
        <v>0</v>
      </c>
      <c r="H36" s="153">
        <v>0</v>
      </c>
      <c r="I36" s="153">
        <v>0</v>
      </c>
      <c r="J36" s="153">
        <v>0</v>
      </c>
      <c r="K36" s="153">
        <v>0</v>
      </c>
      <c r="L36" s="153">
        <v>0</v>
      </c>
      <c r="M36" s="153">
        <v>0</v>
      </c>
      <c r="N36" s="153">
        <v>0</v>
      </c>
      <c r="O36" s="153">
        <v>0</v>
      </c>
      <c r="P36" s="153">
        <v>0</v>
      </c>
      <c r="Q36" s="153">
        <v>0</v>
      </c>
    </row>
    <row r="37" spans="1:17" x14ac:dyDescent="0.25">
      <c r="A37" s="154" t="s">
        <v>125</v>
      </c>
      <c r="B37" s="153">
        <v>0</v>
      </c>
      <c r="C37" s="153">
        <v>0</v>
      </c>
      <c r="D37" s="153">
        <v>0</v>
      </c>
      <c r="E37" s="153">
        <v>0</v>
      </c>
      <c r="F37" s="153">
        <v>0</v>
      </c>
      <c r="G37" s="153">
        <v>0</v>
      </c>
      <c r="H37" s="153">
        <v>0</v>
      </c>
      <c r="I37" s="153">
        <v>0</v>
      </c>
      <c r="J37" s="153">
        <v>0</v>
      </c>
      <c r="K37" s="153">
        <v>0</v>
      </c>
      <c r="L37" s="153">
        <v>0</v>
      </c>
      <c r="M37" s="153">
        <v>0</v>
      </c>
      <c r="N37" s="153">
        <v>0</v>
      </c>
      <c r="O37" s="153">
        <v>0</v>
      </c>
      <c r="P37" s="153">
        <v>0</v>
      </c>
      <c r="Q37" s="153">
        <v>0</v>
      </c>
    </row>
    <row r="38" spans="1:17" x14ac:dyDescent="0.25">
      <c r="A38" s="154" t="s">
        <v>26</v>
      </c>
      <c r="B38" s="153">
        <v>2.419394434288431</v>
      </c>
      <c r="C38" s="153">
        <v>2.4202111593149431</v>
      </c>
      <c r="D38" s="153">
        <v>6.856022394054917</v>
      </c>
      <c r="E38" s="153">
        <v>2.8687096069049383</v>
      </c>
      <c r="F38" s="153">
        <v>2.8410949054873047</v>
      </c>
      <c r="G38" s="153">
        <v>2.741143254714177</v>
      </c>
      <c r="H38" s="153">
        <v>3.0791141663877535</v>
      </c>
      <c r="I38" s="153">
        <v>2.7175824233260371</v>
      </c>
      <c r="J38" s="153">
        <v>2.5575668111310916</v>
      </c>
      <c r="K38" s="153">
        <v>2.3763147615435107</v>
      </c>
      <c r="L38" s="153">
        <v>2.8428553171277851</v>
      </c>
      <c r="M38" s="153">
        <v>2.6616343116765018</v>
      </c>
      <c r="N38" s="153">
        <v>2.8409904169334101</v>
      </c>
      <c r="O38" s="153">
        <v>3.0047966853630315</v>
      </c>
      <c r="P38" s="153">
        <v>3.0908780692805413</v>
      </c>
      <c r="Q38" s="153">
        <v>2.8652010420049971</v>
      </c>
    </row>
    <row r="39" spans="1:17" x14ac:dyDescent="0.25">
      <c r="A39" s="152" t="s">
        <v>120</v>
      </c>
      <c r="B39" s="151">
        <v>6.8496764342615295</v>
      </c>
      <c r="C39" s="151">
        <v>6.8083492864595687</v>
      </c>
      <c r="D39" s="151">
        <v>7.2047485700011871</v>
      </c>
      <c r="E39" s="151">
        <v>7.9790313856054906</v>
      </c>
      <c r="F39" s="151">
        <v>7.8480193890121397</v>
      </c>
      <c r="G39" s="151">
        <v>7.5204078215914176</v>
      </c>
      <c r="H39" s="151">
        <v>8.3439328192742099</v>
      </c>
      <c r="I39" s="151">
        <v>7.28712488405864</v>
      </c>
      <c r="J39" s="151">
        <v>6.7826010624944209</v>
      </c>
      <c r="K39" s="151">
        <v>6.2262110788611746</v>
      </c>
      <c r="L39" s="151">
        <v>7.3875907403578855</v>
      </c>
      <c r="M39" s="151">
        <v>6.8413171776582988</v>
      </c>
      <c r="N39" s="151">
        <v>7.2026700981298131</v>
      </c>
      <c r="O39" s="151">
        <v>7.5510821524518086</v>
      </c>
      <c r="P39" s="151">
        <v>7.6677876748371574</v>
      </c>
      <c r="Q39" s="151">
        <v>7.0302017811524724</v>
      </c>
    </row>
    <row r="40" spans="1:17" x14ac:dyDescent="0.25">
      <c r="A40" s="150" t="s">
        <v>33</v>
      </c>
      <c r="B40" s="87">
        <v>4.9082115359146243</v>
      </c>
      <c r="C40" s="87">
        <v>3.4768475751547938</v>
      </c>
      <c r="D40" s="87">
        <v>4.9990909096918834</v>
      </c>
      <c r="E40" s="87">
        <v>4.3374570790038121</v>
      </c>
      <c r="F40" s="87">
        <v>4.7399711366905768</v>
      </c>
      <c r="G40" s="87">
        <v>5.2832141554500689</v>
      </c>
      <c r="H40" s="87">
        <v>6.3464161975767217</v>
      </c>
      <c r="I40" s="87">
        <v>5.133085472159542</v>
      </c>
      <c r="J40" s="87">
        <v>4.6844121797930764</v>
      </c>
      <c r="K40" s="87">
        <v>4.5279699832604576</v>
      </c>
      <c r="L40" s="87">
        <v>4.4584139755632037</v>
      </c>
      <c r="M40" s="87">
        <v>3.9410608885994347</v>
      </c>
      <c r="N40" s="87">
        <v>4.54302354132275</v>
      </c>
      <c r="O40" s="87">
        <v>4.4044303440636137</v>
      </c>
      <c r="P40" s="87">
        <v>4.7856686512837836</v>
      </c>
      <c r="Q40" s="87">
        <v>4.2482726934981736</v>
      </c>
    </row>
    <row r="41" spans="1:17" x14ac:dyDescent="0.25">
      <c r="A41" s="150" t="s">
        <v>31</v>
      </c>
      <c r="B41" s="87">
        <v>0</v>
      </c>
      <c r="C41" s="87">
        <v>0</v>
      </c>
      <c r="D41" s="87">
        <v>0</v>
      </c>
      <c r="E41" s="87">
        <v>0</v>
      </c>
      <c r="F41" s="87">
        <v>0</v>
      </c>
      <c r="G41" s="87">
        <v>0</v>
      </c>
      <c r="H41" s="87">
        <v>0</v>
      </c>
      <c r="I41" s="87">
        <v>0</v>
      </c>
      <c r="J41" s="87">
        <v>0</v>
      </c>
      <c r="K41" s="87">
        <v>0</v>
      </c>
      <c r="L41" s="87">
        <v>0</v>
      </c>
      <c r="M41" s="87">
        <v>0</v>
      </c>
      <c r="N41" s="87">
        <v>0</v>
      </c>
      <c r="O41" s="87">
        <v>0</v>
      </c>
      <c r="P41" s="87">
        <v>0</v>
      </c>
      <c r="Q41" s="87">
        <v>0</v>
      </c>
    </row>
    <row r="42" spans="1:17" x14ac:dyDescent="0.25">
      <c r="A42" s="150" t="s">
        <v>30</v>
      </c>
      <c r="B42" s="87">
        <v>0</v>
      </c>
      <c r="C42" s="87">
        <v>0</v>
      </c>
      <c r="D42" s="87">
        <v>0</v>
      </c>
      <c r="E42" s="87">
        <v>0</v>
      </c>
      <c r="F42" s="87">
        <v>0</v>
      </c>
      <c r="G42" s="87">
        <v>0</v>
      </c>
      <c r="H42" s="87">
        <v>0</v>
      </c>
      <c r="I42" s="87">
        <v>0</v>
      </c>
      <c r="J42" s="87">
        <v>0</v>
      </c>
      <c r="K42" s="87">
        <v>0</v>
      </c>
      <c r="L42" s="87">
        <v>0</v>
      </c>
      <c r="M42" s="87">
        <v>0</v>
      </c>
      <c r="N42" s="87">
        <v>0</v>
      </c>
      <c r="O42" s="87">
        <v>0</v>
      </c>
      <c r="P42" s="87">
        <v>0</v>
      </c>
      <c r="Q42" s="87">
        <v>0</v>
      </c>
    </row>
    <row r="43" spans="1:17" x14ac:dyDescent="0.25">
      <c r="A43" s="150" t="s">
        <v>125</v>
      </c>
      <c r="B43" s="87">
        <v>0</v>
      </c>
      <c r="C43" s="87">
        <v>0</v>
      </c>
      <c r="D43" s="87">
        <v>0</v>
      </c>
      <c r="E43" s="87">
        <v>0</v>
      </c>
      <c r="F43" s="87">
        <v>0</v>
      </c>
      <c r="G43" s="87">
        <v>0</v>
      </c>
      <c r="H43" s="87">
        <v>0</v>
      </c>
      <c r="I43" s="87">
        <v>0</v>
      </c>
      <c r="J43" s="87">
        <v>0</v>
      </c>
      <c r="K43" s="87">
        <v>0</v>
      </c>
      <c r="L43" s="87">
        <v>0</v>
      </c>
      <c r="M43" s="87">
        <v>0</v>
      </c>
      <c r="N43" s="87">
        <v>0</v>
      </c>
      <c r="O43" s="87">
        <v>0</v>
      </c>
      <c r="P43" s="87">
        <v>0</v>
      </c>
      <c r="Q43" s="87">
        <v>0</v>
      </c>
    </row>
    <row r="44" spans="1:17" x14ac:dyDescent="0.25">
      <c r="A44" s="150" t="s">
        <v>29</v>
      </c>
      <c r="B44" s="87">
        <v>0</v>
      </c>
      <c r="C44" s="87">
        <v>0</v>
      </c>
      <c r="D44" s="87">
        <v>0</v>
      </c>
      <c r="E44" s="87">
        <v>0</v>
      </c>
      <c r="F44" s="87">
        <v>0</v>
      </c>
      <c r="G44" s="87">
        <v>0</v>
      </c>
      <c r="H44" s="87">
        <v>0</v>
      </c>
      <c r="I44" s="87">
        <v>0</v>
      </c>
      <c r="J44" s="87">
        <v>0</v>
      </c>
      <c r="K44" s="87">
        <v>0</v>
      </c>
      <c r="L44" s="87">
        <v>0</v>
      </c>
      <c r="M44" s="87">
        <v>0</v>
      </c>
      <c r="N44" s="87">
        <v>0</v>
      </c>
      <c r="O44" s="87">
        <v>0</v>
      </c>
      <c r="P44" s="87">
        <v>0</v>
      </c>
      <c r="Q44" s="87">
        <v>0</v>
      </c>
    </row>
    <row r="45" spans="1:17" x14ac:dyDescent="0.25">
      <c r="A45" s="150" t="s">
        <v>28</v>
      </c>
      <c r="B45" s="87">
        <v>0</v>
      </c>
      <c r="C45" s="87">
        <v>0</v>
      </c>
      <c r="D45" s="87">
        <v>0</v>
      </c>
      <c r="E45" s="87">
        <v>0</v>
      </c>
      <c r="F45" s="87">
        <v>0</v>
      </c>
      <c r="G45" s="87">
        <v>0</v>
      </c>
      <c r="H45" s="87">
        <v>0</v>
      </c>
      <c r="I45" s="87">
        <v>0</v>
      </c>
      <c r="J45" s="87">
        <v>0</v>
      </c>
      <c r="K45" s="87">
        <v>0</v>
      </c>
      <c r="L45" s="87">
        <v>0</v>
      </c>
      <c r="M45" s="87">
        <v>0</v>
      </c>
      <c r="N45" s="87">
        <v>0</v>
      </c>
      <c r="O45" s="87">
        <v>0</v>
      </c>
      <c r="P45" s="87">
        <v>0</v>
      </c>
      <c r="Q45" s="87">
        <v>0</v>
      </c>
    </row>
    <row r="46" spans="1:17" x14ac:dyDescent="0.25">
      <c r="A46" s="150" t="s">
        <v>26</v>
      </c>
      <c r="B46" s="87">
        <v>1.9414648983469054</v>
      </c>
      <c r="C46" s="87">
        <v>0.9339478034117793</v>
      </c>
      <c r="D46" s="87">
        <v>2.2056576603093037</v>
      </c>
      <c r="E46" s="87">
        <v>1.4607273004127244</v>
      </c>
      <c r="F46" s="87">
        <v>1.4983994550430404</v>
      </c>
      <c r="G46" s="87">
        <v>1.6795539254300713</v>
      </c>
      <c r="H46" s="87">
        <v>1.9975166216974889</v>
      </c>
      <c r="I46" s="87">
        <v>1.7456316025107868</v>
      </c>
      <c r="J46" s="87">
        <v>1.6549812393838672</v>
      </c>
      <c r="K46" s="87">
        <v>1.5079533693907627</v>
      </c>
      <c r="L46" s="87">
        <v>1.9301363122275723</v>
      </c>
      <c r="M46" s="87">
        <v>1.7050268543874616</v>
      </c>
      <c r="N46" s="87">
        <v>1.4247350454901444</v>
      </c>
      <c r="O46" s="87">
        <v>1.7447037086481281</v>
      </c>
      <c r="P46" s="87">
        <v>1.4633533462656798</v>
      </c>
      <c r="Q46" s="87">
        <v>1.1943707193051025</v>
      </c>
    </row>
    <row r="47" spans="1:17" x14ac:dyDescent="0.25">
      <c r="A47" s="150" t="s">
        <v>25</v>
      </c>
      <c r="B47" s="87">
        <v>0</v>
      </c>
      <c r="C47" s="87">
        <v>0</v>
      </c>
      <c r="D47" s="87">
        <v>0</v>
      </c>
      <c r="E47" s="87">
        <v>0</v>
      </c>
      <c r="F47" s="87">
        <v>0</v>
      </c>
      <c r="G47" s="87">
        <v>0</v>
      </c>
      <c r="H47" s="87">
        <v>0</v>
      </c>
      <c r="I47" s="87">
        <v>0</v>
      </c>
      <c r="J47" s="87">
        <v>0</v>
      </c>
      <c r="K47" s="87">
        <v>0</v>
      </c>
      <c r="L47" s="87">
        <v>0</v>
      </c>
      <c r="M47" s="87">
        <v>0</v>
      </c>
      <c r="N47" s="87">
        <v>0</v>
      </c>
      <c r="O47" s="87">
        <v>0</v>
      </c>
      <c r="P47" s="87">
        <v>0</v>
      </c>
      <c r="Q47" s="87">
        <v>0</v>
      </c>
    </row>
    <row r="48" spans="1:17" x14ac:dyDescent="0.25">
      <c r="A48" s="150" t="s">
        <v>86</v>
      </c>
      <c r="B48" s="87">
        <v>0</v>
      </c>
      <c r="C48" s="87">
        <v>2.3975539078929953</v>
      </c>
      <c r="D48" s="87">
        <v>0</v>
      </c>
      <c r="E48" s="87">
        <v>2.1808470061889542</v>
      </c>
      <c r="F48" s="87">
        <v>1.6096487972785225</v>
      </c>
      <c r="G48" s="87">
        <v>0.55763974071127731</v>
      </c>
      <c r="H48" s="87">
        <v>0</v>
      </c>
      <c r="I48" s="87">
        <v>0.40840780938831173</v>
      </c>
      <c r="J48" s="87">
        <v>0.44320764331747742</v>
      </c>
      <c r="K48" s="87">
        <v>0.19028772620995377</v>
      </c>
      <c r="L48" s="87">
        <v>0.99904045256710916</v>
      </c>
      <c r="M48" s="87">
        <v>1.1952294346714023</v>
      </c>
      <c r="N48" s="87">
        <v>1.2349115113169185</v>
      </c>
      <c r="O48" s="87">
        <v>1.4019480997400666</v>
      </c>
      <c r="P48" s="87">
        <v>1.4187656772876942</v>
      </c>
      <c r="Q48" s="87">
        <v>1.5875583683491961</v>
      </c>
    </row>
    <row r="49" spans="1:17" x14ac:dyDescent="0.25">
      <c r="A49" s="150" t="s">
        <v>22</v>
      </c>
      <c r="B49" s="87">
        <v>0</v>
      </c>
      <c r="C49" s="87">
        <v>0</v>
      </c>
      <c r="D49" s="87">
        <v>0</v>
      </c>
      <c r="E49" s="87">
        <v>0</v>
      </c>
      <c r="F49" s="87">
        <v>0</v>
      </c>
      <c r="G49" s="87">
        <v>0</v>
      </c>
      <c r="H49" s="87">
        <v>0</v>
      </c>
      <c r="I49" s="87">
        <v>0</v>
      </c>
      <c r="J49" s="87">
        <v>0</v>
      </c>
      <c r="K49" s="87">
        <v>0</v>
      </c>
      <c r="L49" s="87">
        <v>0</v>
      </c>
      <c r="M49" s="87">
        <v>0</v>
      </c>
      <c r="N49" s="87">
        <v>0</v>
      </c>
      <c r="O49" s="87">
        <v>0</v>
      </c>
      <c r="P49" s="87">
        <v>0</v>
      </c>
      <c r="Q49" s="87">
        <v>0</v>
      </c>
    </row>
    <row r="50" spans="1:17" x14ac:dyDescent="0.25">
      <c r="A50" s="149" t="s">
        <v>119</v>
      </c>
      <c r="B50" s="148">
        <v>12.013544777156351</v>
      </c>
      <c r="C50" s="148">
        <v>12.017600239356964</v>
      </c>
      <c r="D50" s="148">
        <v>7.4585849735295255</v>
      </c>
      <c r="E50" s="148">
        <v>14.244627013596935</v>
      </c>
      <c r="F50" s="148">
        <v>14.107505737592144</v>
      </c>
      <c r="G50" s="148">
        <v>13.611194092373854</v>
      </c>
      <c r="H50" s="148">
        <v>15.289394481373684</v>
      </c>
      <c r="I50" s="148">
        <v>13.494202377894812</v>
      </c>
      <c r="J50" s="148">
        <v>12.699642096650946</v>
      </c>
      <c r="K50" s="148">
        <v>11.799631919388469</v>
      </c>
      <c r="L50" s="148">
        <v>14.116247091944865</v>
      </c>
      <c r="M50" s="148">
        <v>13.216391064876424</v>
      </c>
      <c r="N50" s="148">
        <v>14.106986897876244</v>
      </c>
      <c r="O50" s="148">
        <v>14.920369748009543</v>
      </c>
      <c r="P50" s="148">
        <v>15.347808344013732</v>
      </c>
      <c r="Q50" s="148">
        <v>14.22720517409379</v>
      </c>
    </row>
    <row r="51" spans="1:17" hidden="1" x14ac:dyDescent="0.25">
      <c r="A51" s="152"/>
      <c r="B51" s="151"/>
      <c r="C51" s="151"/>
      <c r="D51" s="151"/>
      <c r="E51" s="151"/>
      <c r="F51" s="151"/>
      <c r="G51" s="151"/>
      <c r="H51" s="151"/>
      <c r="I51" s="151"/>
      <c r="J51" s="151"/>
      <c r="K51" s="151"/>
      <c r="L51" s="151"/>
      <c r="M51" s="151"/>
      <c r="N51" s="151"/>
      <c r="O51" s="151"/>
      <c r="P51" s="151"/>
      <c r="Q51" s="151"/>
    </row>
    <row r="52" spans="1:17" x14ac:dyDescent="0.25"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</row>
    <row r="53" spans="1:17" ht="12.75" x14ac:dyDescent="0.25">
      <c r="A53" s="97" t="s">
        <v>45</v>
      </c>
      <c r="B53" s="96">
        <v>19.288223783624868</v>
      </c>
      <c r="C53" s="96">
        <v>20.419973296537933</v>
      </c>
      <c r="D53" s="96">
        <v>18.95451612725433</v>
      </c>
      <c r="E53" s="96">
        <v>20.331225849720422</v>
      </c>
      <c r="F53" s="96">
        <v>24.326296020122552</v>
      </c>
      <c r="G53" s="96">
        <v>24.038176799969133</v>
      </c>
      <c r="H53" s="96">
        <v>24.436111475956956</v>
      </c>
      <c r="I53" s="96">
        <v>23.830821611665982</v>
      </c>
      <c r="J53" s="96">
        <v>23.935082625613987</v>
      </c>
      <c r="K53" s="96">
        <v>13.463861932626454</v>
      </c>
      <c r="L53" s="96">
        <v>22.283075254915349</v>
      </c>
      <c r="M53" s="96">
        <v>25.924566688116737</v>
      </c>
      <c r="N53" s="96">
        <v>26.424928817643998</v>
      </c>
      <c r="O53" s="96">
        <v>23.367634485517552</v>
      </c>
      <c r="P53" s="96">
        <v>24.305894679850269</v>
      </c>
      <c r="Q53" s="96">
        <v>21.435259057710233</v>
      </c>
    </row>
    <row r="54" spans="1:17" x14ac:dyDescent="0.25">
      <c r="A54" s="132" t="s">
        <v>83</v>
      </c>
      <c r="B54" s="160">
        <v>4.2990774490970156E-2</v>
      </c>
      <c r="C54" s="160">
        <v>4.5268004330927342E-2</v>
      </c>
      <c r="D54" s="160">
        <v>4.2612513984796617E-2</v>
      </c>
      <c r="E54" s="160">
        <v>4.5265207567942514E-2</v>
      </c>
      <c r="F54" s="160">
        <v>5.4065614310582613E-2</v>
      </c>
      <c r="G54" s="160">
        <v>5.3555547440548003E-2</v>
      </c>
      <c r="H54" s="160">
        <v>5.4393083318467213E-2</v>
      </c>
      <c r="I54" s="160">
        <v>5.275869702327219E-2</v>
      </c>
      <c r="J54" s="160">
        <v>5.3099630294540547E-2</v>
      </c>
      <c r="K54" s="160">
        <v>2.9958895486207452E-2</v>
      </c>
      <c r="L54" s="160">
        <v>4.9573298348495658E-2</v>
      </c>
      <c r="M54" s="160">
        <v>5.7623143278390632E-2</v>
      </c>
      <c r="N54" s="160">
        <v>5.8656201133643046E-2</v>
      </c>
      <c r="O54" s="160">
        <v>5.1959225799598226E-2</v>
      </c>
      <c r="P54" s="160">
        <v>5.4077792048094965E-2</v>
      </c>
      <c r="Q54" s="160">
        <v>4.7661293763578798E-2</v>
      </c>
    </row>
    <row r="55" spans="1:17" x14ac:dyDescent="0.25">
      <c r="A55" s="76" t="s">
        <v>82</v>
      </c>
      <c r="B55" s="159">
        <v>8.2618522487757518E-3</v>
      </c>
      <c r="C55" s="159">
        <v>8.6994841988161167E-3</v>
      </c>
      <c r="D55" s="159">
        <v>8.1891591547211262E-3</v>
      </c>
      <c r="E55" s="159">
        <v>8.6989467243735619E-3</v>
      </c>
      <c r="F55" s="159">
        <v>1.0390185393546506E-2</v>
      </c>
      <c r="G55" s="159">
        <v>1.0292162104431143E-2</v>
      </c>
      <c r="H55" s="159">
        <v>1.0453117513082097E-2</v>
      </c>
      <c r="I55" s="159">
        <v>1.0139025518969285E-2</v>
      </c>
      <c r="J55" s="159">
        <v>1.0204545164690071E-2</v>
      </c>
      <c r="K55" s="159">
        <v>5.7574205390402622E-3</v>
      </c>
      <c r="L55" s="159">
        <v>9.5268641072232089E-3</v>
      </c>
      <c r="M55" s="159">
        <v>1.1073861811354294E-2</v>
      </c>
      <c r="N55" s="159">
        <v>1.1272392111531249E-2</v>
      </c>
      <c r="O55" s="159">
        <v>9.9853852739318193E-3</v>
      </c>
      <c r="P55" s="159">
        <v>1.0392525678624925E-2</v>
      </c>
      <c r="Q55" s="159">
        <v>9.1594201714810478E-3</v>
      </c>
    </row>
    <row r="56" spans="1:17" x14ac:dyDescent="0.25">
      <c r="A56" s="76" t="s">
        <v>81</v>
      </c>
      <c r="B56" s="159">
        <v>1.1474632580788078</v>
      </c>
      <c r="C56" s="159">
        <v>1.2082446141369625</v>
      </c>
      <c r="D56" s="159">
        <v>1.137367137737743</v>
      </c>
      <c r="E56" s="159">
        <v>1.2081699659640841</v>
      </c>
      <c r="F56" s="159">
        <v>1.4430609050759065</v>
      </c>
      <c r="G56" s="159">
        <v>1.4294467518195806</v>
      </c>
      <c r="H56" s="159">
        <v>1.4518013536757755</v>
      </c>
      <c r="I56" s="159">
        <v>1.4081780822774492</v>
      </c>
      <c r="J56" s="159">
        <v>1.4172779044339296</v>
      </c>
      <c r="K56" s="159">
        <v>0.7996304376946427</v>
      </c>
      <c r="L56" s="159">
        <v>1.3231568658672477</v>
      </c>
      <c r="M56" s="159">
        <v>1.5380146208078214</v>
      </c>
      <c r="N56" s="159">
        <v>1.5655878838254711</v>
      </c>
      <c r="O56" s="159">
        <v>1.3868394610053487</v>
      </c>
      <c r="P56" s="159">
        <v>1.4433859400753262</v>
      </c>
      <c r="Q56" s="159">
        <v>1.2721237073245657</v>
      </c>
    </row>
    <row r="57" spans="1:17" x14ac:dyDescent="0.25">
      <c r="A57" s="76" t="s">
        <v>80</v>
      </c>
      <c r="B57" s="159">
        <v>1.9707847517538485E-2</v>
      </c>
      <c r="C57" s="159">
        <v>2.0751776104070249E-2</v>
      </c>
      <c r="D57" s="159">
        <v>1.9534445189577615E-2</v>
      </c>
      <c r="E57" s="159">
        <v>2.0750494010897982E-2</v>
      </c>
      <c r="F57" s="159">
        <v>2.4784779883386693E-2</v>
      </c>
      <c r="G57" s="159">
        <v>2.4550954830979157E-2</v>
      </c>
      <c r="H57" s="159">
        <v>2.4934898353000733E-2</v>
      </c>
      <c r="I57" s="159">
        <v>2.4185662353606908E-2</v>
      </c>
      <c r="J57" s="159">
        <v>2.4341953116063957E-2</v>
      </c>
      <c r="K57" s="159">
        <v>1.3733768489331659E-2</v>
      </c>
      <c r="L57" s="159">
        <v>2.2725410657554072E-2</v>
      </c>
      <c r="M57" s="159">
        <v>2.6415623692713969E-2</v>
      </c>
      <c r="N57" s="159">
        <v>2.6889198475424394E-2</v>
      </c>
      <c r="O57" s="159">
        <v>2.3819168445148999E-2</v>
      </c>
      <c r="P57" s="159">
        <v>2.4790362406540593E-2</v>
      </c>
      <c r="Q57" s="159">
        <v>2.1848908774102487E-2</v>
      </c>
    </row>
    <row r="58" spans="1:17" x14ac:dyDescent="0.25">
      <c r="A58" s="129" t="s">
        <v>79</v>
      </c>
      <c r="B58" s="158">
        <v>4.7749870934825009E-2</v>
      </c>
      <c r="C58" s="158">
        <v>5.0279191056046231E-2</v>
      </c>
      <c r="D58" s="158">
        <v>4.7329736834814312E-2</v>
      </c>
      <c r="E58" s="158">
        <v>5.0276084690247039E-2</v>
      </c>
      <c r="F58" s="158">
        <v>6.0050700084144842E-2</v>
      </c>
      <c r="G58" s="158">
        <v>5.9484168601503233E-2</v>
      </c>
      <c r="H58" s="158">
        <v>6.0414420046085146E-2</v>
      </c>
      <c r="I58" s="158">
        <v>5.8599106514815688E-2</v>
      </c>
      <c r="J58" s="158">
        <v>5.8977781239642417E-2</v>
      </c>
      <c r="K58" s="158">
        <v>3.3275357556463311E-2</v>
      </c>
      <c r="L58" s="158">
        <v>5.506108289469018E-2</v>
      </c>
      <c r="M58" s="158">
        <v>6.4002048974019232E-2</v>
      </c>
      <c r="N58" s="158">
        <v>6.514946675935987E-2</v>
      </c>
      <c r="O58" s="158">
        <v>5.7711133497382605E-2</v>
      </c>
      <c r="P58" s="158">
        <v>6.0064225902215433E-2</v>
      </c>
      <c r="Q58" s="158">
        <v>5.2937418614676955E-2</v>
      </c>
    </row>
    <row r="59" spans="1:17" x14ac:dyDescent="0.25">
      <c r="A59" s="92" t="s">
        <v>125</v>
      </c>
      <c r="B59" s="91">
        <v>0</v>
      </c>
      <c r="C59" s="91">
        <v>0</v>
      </c>
      <c r="D59" s="91">
        <v>0</v>
      </c>
      <c r="E59" s="91">
        <v>0</v>
      </c>
      <c r="F59" s="91">
        <v>0</v>
      </c>
      <c r="G59" s="91">
        <v>0</v>
      </c>
      <c r="H59" s="91">
        <v>0</v>
      </c>
      <c r="I59" s="91">
        <v>0</v>
      </c>
      <c r="J59" s="91">
        <v>0</v>
      </c>
      <c r="K59" s="91">
        <v>0</v>
      </c>
      <c r="L59" s="91">
        <v>0</v>
      </c>
      <c r="M59" s="91">
        <v>0</v>
      </c>
      <c r="N59" s="91">
        <v>0</v>
      </c>
      <c r="O59" s="91">
        <v>0</v>
      </c>
      <c r="P59" s="91">
        <v>0</v>
      </c>
      <c r="Q59" s="91">
        <v>0</v>
      </c>
    </row>
    <row r="60" spans="1:17" x14ac:dyDescent="0.25">
      <c r="A60" s="92" t="s">
        <v>26</v>
      </c>
      <c r="B60" s="91">
        <v>1.2220489830695061E-2</v>
      </c>
      <c r="C60" s="91">
        <v>1.2867811597535956E-2</v>
      </c>
      <c r="D60" s="91">
        <v>1.2112966095108053E-2</v>
      </c>
      <c r="E60" s="91">
        <v>1.2867016594095769E-2</v>
      </c>
      <c r="F60" s="91">
        <v>1.5368606350916848E-2</v>
      </c>
      <c r="G60" s="91">
        <v>1.5223615545981671E-2</v>
      </c>
      <c r="H60" s="91">
        <v>1.5461692175215279E-2</v>
      </c>
      <c r="I60" s="91">
        <v>1.4997104101696076E-2</v>
      </c>
      <c r="J60" s="91">
        <v>1.5094017256292927E-2</v>
      </c>
      <c r="K60" s="91">
        <v>8.5160684347511117E-3</v>
      </c>
      <c r="L60" s="91">
        <v>1.4091627692565705E-2</v>
      </c>
      <c r="M60" s="91">
        <v>1.6379863930903751E-2</v>
      </c>
      <c r="N60" s="91">
        <v>1.6673519329395869E-2</v>
      </c>
      <c r="O60" s="91">
        <v>1.476984767111256E-2</v>
      </c>
      <c r="P60" s="91">
        <v>1.5372067975397649E-2</v>
      </c>
      <c r="Q60" s="91">
        <v>1.3548124281359994E-2</v>
      </c>
    </row>
    <row r="61" spans="1:17" x14ac:dyDescent="0.25">
      <c r="A61" s="92" t="s">
        <v>126</v>
      </c>
      <c r="B61" s="91">
        <v>0</v>
      </c>
      <c r="C61" s="91">
        <v>0</v>
      </c>
      <c r="D61" s="91">
        <v>0</v>
      </c>
      <c r="E61" s="91">
        <v>0</v>
      </c>
      <c r="F61" s="91">
        <v>0</v>
      </c>
      <c r="G61" s="91">
        <v>0</v>
      </c>
      <c r="H61" s="91">
        <v>0</v>
      </c>
      <c r="I61" s="91">
        <v>0</v>
      </c>
      <c r="J61" s="91">
        <v>0</v>
      </c>
      <c r="K61" s="91">
        <v>0</v>
      </c>
      <c r="L61" s="91">
        <v>0</v>
      </c>
      <c r="M61" s="91">
        <v>0</v>
      </c>
      <c r="N61" s="91">
        <v>0</v>
      </c>
      <c r="O61" s="91">
        <v>0</v>
      </c>
      <c r="P61" s="91">
        <v>0</v>
      </c>
      <c r="Q61" s="91">
        <v>0</v>
      </c>
    </row>
    <row r="62" spans="1:17" x14ac:dyDescent="0.25">
      <c r="A62" s="92" t="s">
        <v>21</v>
      </c>
      <c r="B62" s="157">
        <v>3.5529381104129946E-2</v>
      </c>
      <c r="C62" s="157">
        <v>3.7411379458510273E-2</v>
      </c>
      <c r="D62" s="157">
        <v>3.5216770739706256E-2</v>
      </c>
      <c r="E62" s="157">
        <v>3.7409068096151271E-2</v>
      </c>
      <c r="F62" s="157">
        <v>4.4682093733227998E-2</v>
      </c>
      <c r="G62" s="157">
        <v>4.4260553055521561E-2</v>
      </c>
      <c r="H62" s="157">
        <v>4.4952727870869867E-2</v>
      </c>
      <c r="I62" s="157">
        <v>4.3602002413119609E-2</v>
      </c>
      <c r="J62" s="157">
        <v>4.3883763983349491E-2</v>
      </c>
      <c r="K62" s="157">
        <v>2.47592891217122E-2</v>
      </c>
      <c r="L62" s="157">
        <v>4.0969455202124472E-2</v>
      </c>
      <c r="M62" s="157">
        <v>4.7622185043115488E-2</v>
      </c>
      <c r="N62" s="157">
        <v>4.8475947429964E-2</v>
      </c>
      <c r="O62" s="157">
        <v>4.2941285826270048E-2</v>
      </c>
      <c r="P62" s="157">
        <v>4.4692157926817785E-2</v>
      </c>
      <c r="Q62" s="157">
        <v>3.9389294333316963E-2</v>
      </c>
    </row>
    <row r="63" spans="1:17" x14ac:dyDescent="0.25">
      <c r="A63" s="156" t="s">
        <v>115</v>
      </c>
      <c r="B63" s="155">
        <v>2.5301950723299367</v>
      </c>
      <c r="C63" s="155">
        <v>2.7855595767214298</v>
      </c>
      <c r="D63" s="155">
        <v>2.4119244479372255</v>
      </c>
      <c r="E63" s="155">
        <v>2.69255931933245</v>
      </c>
      <c r="F63" s="155">
        <v>3.2589883272144995</v>
      </c>
      <c r="G63" s="155">
        <v>3.1656940030628951</v>
      </c>
      <c r="H63" s="155">
        <v>3.2353546133604829</v>
      </c>
      <c r="I63" s="155">
        <v>3.2653339716447425</v>
      </c>
      <c r="J63" s="155">
        <v>3.2351579001757029</v>
      </c>
      <c r="K63" s="155">
        <v>1.784751989127769</v>
      </c>
      <c r="L63" s="155">
        <v>2.9535987794675398</v>
      </c>
      <c r="M63" s="155">
        <v>3.4567533234913048</v>
      </c>
      <c r="N63" s="155">
        <v>3.5578071020800248</v>
      </c>
      <c r="O63" s="155">
        <v>3.1067336371082446</v>
      </c>
      <c r="P63" s="155">
        <v>3.2224846143177484</v>
      </c>
      <c r="Q63" s="155">
        <v>2.8543178476770574</v>
      </c>
    </row>
    <row r="64" spans="1:17" x14ac:dyDescent="0.25">
      <c r="A64" s="84" t="s">
        <v>33</v>
      </c>
      <c r="B64" s="153">
        <v>0</v>
      </c>
      <c r="C64" s="153">
        <v>0</v>
      </c>
      <c r="D64" s="153">
        <v>0</v>
      </c>
      <c r="E64" s="153">
        <v>0</v>
      </c>
      <c r="F64" s="153">
        <v>0</v>
      </c>
      <c r="G64" s="153">
        <v>0</v>
      </c>
      <c r="H64" s="153">
        <v>0</v>
      </c>
      <c r="I64" s="153">
        <v>0</v>
      </c>
      <c r="J64" s="153">
        <v>0</v>
      </c>
      <c r="K64" s="153">
        <v>0</v>
      </c>
      <c r="L64" s="153">
        <v>0</v>
      </c>
      <c r="M64" s="153">
        <v>0</v>
      </c>
      <c r="N64" s="153">
        <v>0</v>
      </c>
      <c r="O64" s="153">
        <v>0</v>
      </c>
      <c r="P64" s="153">
        <v>0</v>
      </c>
      <c r="Q64" s="153">
        <v>0</v>
      </c>
    </row>
    <row r="65" spans="1:17" x14ac:dyDescent="0.25">
      <c r="A65" s="84" t="s">
        <v>29</v>
      </c>
      <c r="B65" s="153">
        <v>0</v>
      </c>
      <c r="C65" s="153">
        <v>0</v>
      </c>
      <c r="D65" s="153">
        <v>0</v>
      </c>
      <c r="E65" s="153">
        <v>0</v>
      </c>
      <c r="F65" s="153">
        <v>0</v>
      </c>
      <c r="G65" s="153">
        <v>0</v>
      </c>
      <c r="H65" s="153">
        <v>0</v>
      </c>
      <c r="I65" s="153">
        <v>0</v>
      </c>
      <c r="J65" s="153">
        <v>0</v>
      </c>
      <c r="K65" s="153">
        <v>0</v>
      </c>
      <c r="L65" s="153">
        <v>0</v>
      </c>
      <c r="M65" s="153">
        <v>0</v>
      </c>
      <c r="N65" s="153">
        <v>0</v>
      </c>
      <c r="O65" s="153">
        <v>0</v>
      </c>
      <c r="P65" s="153">
        <v>0</v>
      </c>
      <c r="Q65" s="153">
        <v>0</v>
      </c>
    </row>
    <row r="66" spans="1:17" x14ac:dyDescent="0.25">
      <c r="A66" s="84" t="s">
        <v>26</v>
      </c>
      <c r="B66" s="153">
        <v>1.9111889936021813</v>
      </c>
      <c r="C66" s="153">
        <v>1.5097325477991406</v>
      </c>
      <c r="D66" s="153">
        <v>2.292121957785596</v>
      </c>
      <c r="E66" s="153">
        <v>1.8942130746336296</v>
      </c>
      <c r="F66" s="153">
        <v>2.0845691323778945</v>
      </c>
      <c r="G66" s="153">
        <v>2.3240315753935117</v>
      </c>
      <c r="H66" s="153">
        <v>2.276883342913151</v>
      </c>
      <c r="I66" s="153">
        <v>1.6815205427928805</v>
      </c>
      <c r="J66" s="153">
        <v>1.9048202983252875</v>
      </c>
      <c r="K66" s="153">
        <v>1.2426093987485023</v>
      </c>
      <c r="L66" s="153">
        <v>2.0547048275074307</v>
      </c>
      <c r="M66" s="153">
        <v>2.2908252003971503</v>
      </c>
      <c r="N66" s="153">
        <v>2.1699848378544404</v>
      </c>
      <c r="O66" s="153">
        <v>2.1081066657123682</v>
      </c>
      <c r="P66" s="153">
        <v>2.2393094110812166</v>
      </c>
      <c r="Q66" s="153">
        <v>1.9148168506323122</v>
      </c>
    </row>
    <row r="67" spans="1:17" x14ac:dyDescent="0.25">
      <c r="A67" s="84" t="s">
        <v>25</v>
      </c>
      <c r="B67" s="153">
        <v>0</v>
      </c>
      <c r="C67" s="153">
        <v>0</v>
      </c>
      <c r="D67" s="153">
        <v>0</v>
      </c>
      <c r="E67" s="153">
        <v>0</v>
      </c>
      <c r="F67" s="153">
        <v>0</v>
      </c>
      <c r="G67" s="153">
        <v>0</v>
      </c>
      <c r="H67" s="153">
        <v>0</v>
      </c>
      <c r="I67" s="153">
        <v>0</v>
      </c>
      <c r="J67" s="153">
        <v>0</v>
      </c>
      <c r="K67" s="153">
        <v>0</v>
      </c>
      <c r="L67" s="153">
        <v>0</v>
      </c>
      <c r="M67" s="153">
        <v>0</v>
      </c>
      <c r="N67" s="153">
        <v>0</v>
      </c>
      <c r="O67" s="153">
        <v>0</v>
      </c>
      <c r="P67" s="153">
        <v>0</v>
      </c>
      <c r="Q67" s="153">
        <v>0</v>
      </c>
    </row>
    <row r="68" spans="1:17" x14ac:dyDescent="0.25">
      <c r="A68" s="84" t="s">
        <v>21</v>
      </c>
      <c r="B68" s="153">
        <v>0.61900607872775548</v>
      </c>
      <c r="C68" s="153">
        <v>1.2758270289222895</v>
      </c>
      <c r="D68" s="153">
        <v>0.11980249015162968</v>
      </c>
      <c r="E68" s="153">
        <v>0.79834624469882032</v>
      </c>
      <c r="F68" s="153">
        <v>1.174419194836605</v>
      </c>
      <c r="G68" s="153">
        <v>0.84166242766938348</v>
      </c>
      <c r="H68" s="153">
        <v>0.95847127044733194</v>
      </c>
      <c r="I68" s="153">
        <v>1.5838134288518619</v>
      </c>
      <c r="J68" s="153">
        <v>1.3303376018504154</v>
      </c>
      <c r="K68" s="153">
        <v>0.5421425903792666</v>
      </c>
      <c r="L68" s="153">
        <v>0.89889395196010935</v>
      </c>
      <c r="M68" s="153">
        <v>1.1659281230941543</v>
      </c>
      <c r="N68" s="153">
        <v>1.3878222642255846</v>
      </c>
      <c r="O68" s="153">
        <v>0.9986269713958762</v>
      </c>
      <c r="P68" s="153">
        <v>0.98317520323653163</v>
      </c>
      <c r="Q68" s="153">
        <v>0.93950099704474521</v>
      </c>
    </row>
    <row r="69" spans="1:17" x14ac:dyDescent="0.25">
      <c r="A69" s="156" t="s">
        <v>114</v>
      </c>
      <c r="B69" s="155">
        <v>10.862598870499934</v>
      </c>
      <c r="C69" s="155">
        <v>11.437992884222178</v>
      </c>
      <c r="D69" s="155">
        <v>10.767022733624836</v>
      </c>
      <c r="E69" s="155">
        <v>11.437286218320054</v>
      </c>
      <c r="F69" s="155">
        <v>13.660909529935921</v>
      </c>
      <c r="G69" s="155">
        <v>13.532029511561705</v>
      </c>
      <c r="H69" s="155">
        <v>13.74365203730612</v>
      </c>
      <c r="I69" s="155">
        <v>13.330687094609541</v>
      </c>
      <c r="J69" s="155">
        <v>13.416831654954075</v>
      </c>
      <c r="K69" s="155">
        <v>7.5697976629440831</v>
      </c>
      <c r="L69" s="155">
        <v>12.525823528962755</v>
      </c>
      <c r="M69" s="155">
        <v>14.559800294409067</v>
      </c>
      <c r="N69" s="155">
        <v>14.820825903379729</v>
      </c>
      <c r="O69" s="155">
        <v>13.128682471196605</v>
      </c>
      <c r="P69" s="155">
        <v>13.663986512830784</v>
      </c>
      <c r="Q69" s="155">
        <v>12.042711998862909</v>
      </c>
    </row>
    <row r="70" spans="1:17" x14ac:dyDescent="0.25">
      <c r="A70" s="156" t="s">
        <v>113</v>
      </c>
      <c r="B70" s="155">
        <v>3.1374803761377317</v>
      </c>
      <c r="C70" s="155">
        <v>3.3036733331015915</v>
      </c>
      <c r="D70" s="155">
        <v>3.1098748042623869</v>
      </c>
      <c r="E70" s="155">
        <v>3.3034692244507236</v>
      </c>
      <c r="F70" s="155">
        <v>3.9457257035207287</v>
      </c>
      <c r="G70" s="155">
        <v>3.908500861349351</v>
      </c>
      <c r="H70" s="155">
        <v>3.9696244957196578</v>
      </c>
      <c r="I70" s="155">
        <v>3.8503464648184149</v>
      </c>
      <c r="J70" s="155">
        <v>3.875227883235322</v>
      </c>
      <c r="K70" s="155">
        <v>2.1864097074706095</v>
      </c>
      <c r="L70" s="155">
        <v>3.6178750578567769</v>
      </c>
      <c r="M70" s="155">
        <v>4.2053552974556663</v>
      </c>
      <c r="N70" s="155">
        <v>4.2807481878291513</v>
      </c>
      <c r="O70" s="155">
        <v>3.7920008010041801</v>
      </c>
      <c r="P70" s="155">
        <v>3.9466144386719955</v>
      </c>
      <c r="Q70" s="155">
        <v>3.4783363560005691</v>
      </c>
    </row>
    <row r="71" spans="1:17" x14ac:dyDescent="0.25">
      <c r="A71" s="152" t="s">
        <v>123</v>
      </c>
      <c r="B71" s="151">
        <v>2.0479373516268811</v>
      </c>
      <c r="C71" s="151">
        <v>2.1564169987769244</v>
      </c>
      <c r="D71" s="151">
        <v>2.0299182805957061</v>
      </c>
      <c r="E71" s="151">
        <v>2.1562837703006346</v>
      </c>
      <c r="F71" s="151">
        <v>2.5755058450633697</v>
      </c>
      <c r="G71" s="151">
        <v>2.5512079577296403</v>
      </c>
      <c r="H71" s="151">
        <v>2.59110537823502</v>
      </c>
      <c r="I71" s="151">
        <v>2.5132486571001249</v>
      </c>
      <c r="J71" s="151">
        <v>2.5294895829478135</v>
      </c>
      <c r="K71" s="151">
        <v>1.427142027705897</v>
      </c>
      <c r="L71" s="151">
        <v>2.361506870562462</v>
      </c>
      <c r="M71" s="151">
        <v>2.744974679689713</v>
      </c>
      <c r="N71" s="151">
        <v>2.7941861161714394</v>
      </c>
      <c r="O71" s="151">
        <v>2.4751645099802229</v>
      </c>
      <c r="P71" s="151">
        <v>2.5760859519305948</v>
      </c>
      <c r="Q71" s="151">
        <v>2.2704253384826876</v>
      </c>
    </row>
    <row r="72" spans="1:17" x14ac:dyDescent="0.25">
      <c r="A72" s="154" t="s">
        <v>30</v>
      </c>
      <c r="B72" s="153">
        <v>0</v>
      </c>
      <c r="C72" s="153">
        <v>0</v>
      </c>
      <c r="D72" s="153">
        <v>0</v>
      </c>
      <c r="E72" s="153">
        <v>0</v>
      </c>
      <c r="F72" s="153">
        <v>0</v>
      </c>
      <c r="G72" s="153">
        <v>0</v>
      </c>
      <c r="H72" s="153">
        <v>0</v>
      </c>
      <c r="I72" s="153">
        <v>0</v>
      </c>
      <c r="J72" s="153">
        <v>0</v>
      </c>
      <c r="K72" s="153">
        <v>0</v>
      </c>
      <c r="L72" s="153">
        <v>0</v>
      </c>
      <c r="M72" s="153">
        <v>0</v>
      </c>
      <c r="N72" s="153">
        <v>0</v>
      </c>
      <c r="O72" s="153">
        <v>0</v>
      </c>
      <c r="P72" s="153">
        <v>0</v>
      </c>
      <c r="Q72" s="153">
        <v>0</v>
      </c>
    </row>
    <row r="73" spans="1:17" x14ac:dyDescent="0.25">
      <c r="A73" s="154" t="s">
        <v>125</v>
      </c>
      <c r="B73" s="153">
        <v>0</v>
      </c>
      <c r="C73" s="153">
        <v>0</v>
      </c>
      <c r="D73" s="153">
        <v>0</v>
      </c>
      <c r="E73" s="153">
        <v>0</v>
      </c>
      <c r="F73" s="153">
        <v>0</v>
      </c>
      <c r="G73" s="153">
        <v>0</v>
      </c>
      <c r="H73" s="153">
        <v>0</v>
      </c>
      <c r="I73" s="153">
        <v>0</v>
      </c>
      <c r="J73" s="153">
        <v>0</v>
      </c>
      <c r="K73" s="153">
        <v>0</v>
      </c>
      <c r="L73" s="153">
        <v>0</v>
      </c>
      <c r="M73" s="153">
        <v>0</v>
      </c>
      <c r="N73" s="153">
        <v>0</v>
      </c>
      <c r="O73" s="153">
        <v>0</v>
      </c>
      <c r="P73" s="153">
        <v>0</v>
      </c>
      <c r="Q73" s="153">
        <v>0</v>
      </c>
    </row>
    <row r="74" spans="1:17" x14ac:dyDescent="0.25">
      <c r="A74" s="154" t="s">
        <v>29</v>
      </c>
      <c r="B74" s="153">
        <v>0</v>
      </c>
      <c r="C74" s="153">
        <v>0</v>
      </c>
      <c r="D74" s="153">
        <v>0</v>
      </c>
      <c r="E74" s="153">
        <v>0</v>
      </c>
      <c r="F74" s="153">
        <v>0</v>
      </c>
      <c r="G74" s="153">
        <v>0</v>
      </c>
      <c r="H74" s="153">
        <v>0</v>
      </c>
      <c r="I74" s="153">
        <v>0</v>
      </c>
      <c r="J74" s="153">
        <v>0</v>
      </c>
      <c r="K74" s="153">
        <v>0</v>
      </c>
      <c r="L74" s="153">
        <v>0</v>
      </c>
      <c r="M74" s="153">
        <v>0</v>
      </c>
      <c r="N74" s="153">
        <v>0</v>
      </c>
      <c r="O74" s="153">
        <v>0</v>
      </c>
      <c r="P74" s="153">
        <v>0</v>
      </c>
      <c r="Q74" s="153">
        <v>0</v>
      </c>
    </row>
    <row r="75" spans="1:17" x14ac:dyDescent="0.25">
      <c r="A75" s="154" t="s">
        <v>26</v>
      </c>
      <c r="B75" s="153">
        <v>2.0479373516268811</v>
      </c>
      <c r="C75" s="153">
        <v>2.1564169987769244</v>
      </c>
      <c r="D75" s="153">
        <v>2.0299182805957061</v>
      </c>
      <c r="E75" s="153">
        <v>2.1562837703006346</v>
      </c>
      <c r="F75" s="153">
        <v>2.5755058450633697</v>
      </c>
      <c r="G75" s="153">
        <v>2.5512079577296403</v>
      </c>
      <c r="H75" s="153">
        <v>2.59110537823502</v>
      </c>
      <c r="I75" s="153">
        <v>2.5132486571001249</v>
      </c>
      <c r="J75" s="153">
        <v>2.5294895829478135</v>
      </c>
      <c r="K75" s="153">
        <v>1.427142027705897</v>
      </c>
      <c r="L75" s="153">
        <v>2.361506870562462</v>
      </c>
      <c r="M75" s="153">
        <v>2.744974679689713</v>
      </c>
      <c r="N75" s="153">
        <v>2.7941861161714394</v>
      </c>
      <c r="O75" s="153">
        <v>2.4751645099802229</v>
      </c>
      <c r="P75" s="153">
        <v>2.5760859519305948</v>
      </c>
      <c r="Q75" s="153">
        <v>2.2704253384826876</v>
      </c>
    </row>
    <row r="76" spans="1:17" x14ac:dyDescent="0.25">
      <c r="A76" s="152" t="s">
        <v>122</v>
      </c>
      <c r="B76" s="151">
        <v>1.0895430245108506</v>
      </c>
      <c r="C76" s="151">
        <v>1.1472563343246669</v>
      </c>
      <c r="D76" s="151">
        <v>1.0799565236666806</v>
      </c>
      <c r="E76" s="151">
        <v>1.1471854541500888</v>
      </c>
      <c r="F76" s="151">
        <v>1.3702198584573591</v>
      </c>
      <c r="G76" s="151">
        <v>1.3572929036197106</v>
      </c>
      <c r="H76" s="151">
        <v>1.3785191174846378</v>
      </c>
      <c r="I76" s="151">
        <v>1.3370978077182902</v>
      </c>
      <c r="J76" s="151">
        <v>1.3457383002875087</v>
      </c>
      <c r="K76" s="151">
        <v>0.75926767976471254</v>
      </c>
      <c r="L76" s="151">
        <v>1.2563681872943147</v>
      </c>
      <c r="M76" s="151">
        <v>1.4603806177659535</v>
      </c>
      <c r="N76" s="151">
        <v>1.4865620716577119</v>
      </c>
      <c r="O76" s="151">
        <v>1.3168362910239573</v>
      </c>
      <c r="P76" s="151">
        <v>1.3705284867414007</v>
      </c>
      <c r="Q76" s="151">
        <v>1.2079110175178818</v>
      </c>
    </row>
    <row r="77" spans="1:17" x14ac:dyDescent="0.25">
      <c r="A77" s="156" t="s">
        <v>112</v>
      </c>
      <c r="B77" s="155">
        <v>1.4917758613863499</v>
      </c>
      <c r="C77" s="155">
        <v>1.5595044326659115</v>
      </c>
      <c r="D77" s="155">
        <v>1.4106611485282254</v>
      </c>
      <c r="E77" s="155">
        <v>1.5647503886596499</v>
      </c>
      <c r="F77" s="155">
        <v>1.8683202747038385</v>
      </c>
      <c r="G77" s="155">
        <v>1.8546228391981385</v>
      </c>
      <c r="H77" s="155">
        <v>1.8854834566642857</v>
      </c>
      <c r="I77" s="155">
        <v>1.830593506905172</v>
      </c>
      <c r="J77" s="155">
        <v>1.8439633730000178</v>
      </c>
      <c r="K77" s="155">
        <v>1.0405466933183065</v>
      </c>
      <c r="L77" s="155">
        <v>1.7257343667530642</v>
      </c>
      <c r="M77" s="155">
        <v>2.0055284741963995</v>
      </c>
      <c r="N77" s="155">
        <v>2.0379924820496647</v>
      </c>
      <c r="O77" s="155">
        <v>1.8099032021871118</v>
      </c>
      <c r="P77" s="155">
        <v>1.8800982679189406</v>
      </c>
      <c r="Q77" s="155">
        <v>1.6561621065212919</v>
      </c>
    </row>
    <row r="78" spans="1:17" x14ac:dyDescent="0.25">
      <c r="A78" s="152" t="s">
        <v>121</v>
      </c>
      <c r="B78" s="151">
        <v>0.1683506275992471</v>
      </c>
      <c r="C78" s="151">
        <v>0.17594979431527871</v>
      </c>
      <c r="D78" s="151">
        <v>0.44595841609431502</v>
      </c>
      <c r="E78" s="151">
        <v>0.17776766543497213</v>
      </c>
      <c r="F78" s="151">
        <v>0.21157048494974315</v>
      </c>
      <c r="G78" s="151">
        <v>0.21148462174167626</v>
      </c>
      <c r="H78" s="151">
        <v>0.21568724291079913</v>
      </c>
      <c r="I78" s="151">
        <v>0.2102565030986831</v>
      </c>
      <c r="J78" s="151">
        <v>0.2125197494403237</v>
      </c>
      <c r="K78" s="151">
        <v>0.12037134895625309</v>
      </c>
      <c r="L78" s="151">
        <v>0.20013652824145117</v>
      </c>
      <c r="M78" s="151">
        <v>0.23302210550175415</v>
      </c>
      <c r="N78" s="151">
        <v>0.23944356188803087</v>
      </c>
      <c r="O78" s="151">
        <v>0.21320524947621156</v>
      </c>
      <c r="P78" s="151">
        <v>0.22232177205048129</v>
      </c>
      <c r="Q78" s="151">
        <v>0.19647423183585072</v>
      </c>
    </row>
    <row r="79" spans="1:17" x14ac:dyDescent="0.25">
      <c r="A79" s="154" t="s">
        <v>30</v>
      </c>
      <c r="B79" s="153">
        <v>0</v>
      </c>
      <c r="C79" s="153">
        <v>0</v>
      </c>
      <c r="D79" s="153">
        <v>0</v>
      </c>
      <c r="E79" s="153">
        <v>0</v>
      </c>
      <c r="F79" s="153">
        <v>0</v>
      </c>
      <c r="G79" s="153">
        <v>0</v>
      </c>
      <c r="H79" s="153">
        <v>0</v>
      </c>
      <c r="I79" s="153">
        <v>0</v>
      </c>
      <c r="J79" s="153">
        <v>0</v>
      </c>
      <c r="K79" s="153">
        <v>0</v>
      </c>
      <c r="L79" s="153">
        <v>0</v>
      </c>
      <c r="M79" s="153">
        <v>0</v>
      </c>
      <c r="N79" s="153">
        <v>0</v>
      </c>
      <c r="O79" s="153">
        <v>0</v>
      </c>
      <c r="P79" s="153">
        <v>0</v>
      </c>
      <c r="Q79" s="153">
        <v>0</v>
      </c>
    </row>
    <row r="80" spans="1:17" x14ac:dyDescent="0.25">
      <c r="A80" s="154" t="s">
        <v>125</v>
      </c>
      <c r="B80" s="153">
        <v>0</v>
      </c>
      <c r="C80" s="153">
        <v>0</v>
      </c>
      <c r="D80" s="153">
        <v>0</v>
      </c>
      <c r="E80" s="153">
        <v>0</v>
      </c>
      <c r="F80" s="153">
        <v>0</v>
      </c>
      <c r="G80" s="153">
        <v>0</v>
      </c>
      <c r="H80" s="153">
        <v>0</v>
      </c>
      <c r="I80" s="153">
        <v>0</v>
      </c>
      <c r="J80" s="153">
        <v>0</v>
      </c>
      <c r="K80" s="153">
        <v>0</v>
      </c>
      <c r="L80" s="153">
        <v>0</v>
      </c>
      <c r="M80" s="153">
        <v>0</v>
      </c>
      <c r="N80" s="153">
        <v>0</v>
      </c>
      <c r="O80" s="153">
        <v>0</v>
      </c>
      <c r="P80" s="153">
        <v>0</v>
      </c>
      <c r="Q80" s="153">
        <v>0</v>
      </c>
    </row>
    <row r="81" spans="1:17" x14ac:dyDescent="0.25">
      <c r="A81" s="154" t="s">
        <v>26</v>
      </c>
      <c r="B81" s="153">
        <v>0.1683506275992471</v>
      </c>
      <c r="C81" s="153">
        <v>0.17594979431527871</v>
      </c>
      <c r="D81" s="153">
        <v>0.44595841609431502</v>
      </c>
      <c r="E81" s="153">
        <v>0.17776766543497213</v>
      </c>
      <c r="F81" s="153">
        <v>0.21157048494974315</v>
      </c>
      <c r="G81" s="153">
        <v>0.21148462174167626</v>
      </c>
      <c r="H81" s="153">
        <v>0.21568724291079913</v>
      </c>
      <c r="I81" s="153">
        <v>0.2102565030986831</v>
      </c>
      <c r="J81" s="153">
        <v>0.2125197494403237</v>
      </c>
      <c r="K81" s="153">
        <v>0.12037134895625309</v>
      </c>
      <c r="L81" s="153">
        <v>0.20013652824145117</v>
      </c>
      <c r="M81" s="153">
        <v>0.23302210550175415</v>
      </c>
      <c r="N81" s="153">
        <v>0.23944356188803087</v>
      </c>
      <c r="O81" s="153">
        <v>0.21320524947621156</v>
      </c>
      <c r="P81" s="153">
        <v>0.22232177205048129</v>
      </c>
      <c r="Q81" s="153">
        <v>0.19647423183585072</v>
      </c>
    </row>
    <row r="82" spans="1:17" x14ac:dyDescent="0.25">
      <c r="A82" s="152" t="s">
        <v>120</v>
      </c>
      <c r="B82" s="151">
        <v>0.48184245474661247</v>
      </c>
      <c r="C82" s="151">
        <v>0.50168992336057683</v>
      </c>
      <c r="D82" s="151">
        <v>0.47500590872488635</v>
      </c>
      <c r="E82" s="151">
        <v>0.49930340677657215</v>
      </c>
      <c r="F82" s="151">
        <v>0.59379274196599163</v>
      </c>
      <c r="G82" s="151">
        <v>0.5863374402879975</v>
      </c>
      <c r="H82" s="151">
        <v>0.5911246587832355</v>
      </c>
      <c r="I82" s="151">
        <v>0.56972109748405264</v>
      </c>
      <c r="J82" s="151">
        <v>0.56951866105392712</v>
      </c>
      <c r="K82" s="151">
        <v>0.31870023174890078</v>
      </c>
      <c r="L82" s="151">
        <v>0.52554972153170565</v>
      </c>
      <c r="M82" s="151">
        <v>0.60623021502721808</v>
      </c>
      <c r="N82" s="151">
        <v>0.60958778526934254</v>
      </c>
      <c r="O82" s="151">
        <v>0.53802361048419478</v>
      </c>
      <c r="P82" s="151">
        <v>0.5538339036177935</v>
      </c>
      <c r="Q82" s="151">
        <v>0.48409168901776856</v>
      </c>
    </row>
    <row r="83" spans="1:17" x14ac:dyDescent="0.25">
      <c r="A83" s="150" t="s">
        <v>33</v>
      </c>
      <c r="B83" s="87">
        <v>0.34526954923757885</v>
      </c>
      <c r="C83" s="87">
        <v>0.25620004499253196</v>
      </c>
      <c r="D83" s="87">
        <v>0.32958786795749645</v>
      </c>
      <c r="E83" s="87">
        <v>0.27142481231503729</v>
      </c>
      <c r="F83" s="87">
        <v>0.35863321923436708</v>
      </c>
      <c r="G83" s="87">
        <v>0.41191200502533154</v>
      </c>
      <c r="H83" s="87">
        <v>0.44961089579041674</v>
      </c>
      <c r="I83" s="87">
        <v>0.40131425427821027</v>
      </c>
      <c r="J83" s="87">
        <v>0.39333879847553788</v>
      </c>
      <c r="K83" s="87">
        <v>0.23177259247065615</v>
      </c>
      <c r="L83" s="87">
        <v>0.3171694677846752</v>
      </c>
      <c r="M83" s="87">
        <v>0.34922956031528207</v>
      </c>
      <c r="N83" s="87">
        <v>0.3844923648107238</v>
      </c>
      <c r="O83" s="87">
        <v>0.31382091573057785</v>
      </c>
      <c r="P83" s="87">
        <v>0.34566235568306708</v>
      </c>
      <c r="Q83" s="87">
        <v>0.29253121995972936</v>
      </c>
    </row>
    <row r="84" spans="1:17" x14ac:dyDescent="0.25">
      <c r="A84" s="150" t="s">
        <v>31</v>
      </c>
      <c r="B84" s="87">
        <v>0</v>
      </c>
      <c r="C84" s="87">
        <v>0</v>
      </c>
      <c r="D84" s="87">
        <v>0</v>
      </c>
      <c r="E84" s="87">
        <v>0</v>
      </c>
      <c r="F84" s="87">
        <v>0</v>
      </c>
      <c r="G84" s="87">
        <v>0</v>
      </c>
      <c r="H84" s="87">
        <v>0</v>
      </c>
      <c r="I84" s="87">
        <v>0</v>
      </c>
      <c r="J84" s="87">
        <v>0</v>
      </c>
      <c r="K84" s="87">
        <v>0</v>
      </c>
      <c r="L84" s="87">
        <v>0</v>
      </c>
      <c r="M84" s="87">
        <v>0</v>
      </c>
      <c r="N84" s="87">
        <v>0</v>
      </c>
      <c r="O84" s="87">
        <v>0</v>
      </c>
      <c r="P84" s="87">
        <v>0</v>
      </c>
      <c r="Q84" s="87">
        <v>0</v>
      </c>
    </row>
    <row r="85" spans="1:17" x14ac:dyDescent="0.25">
      <c r="A85" s="150" t="s">
        <v>30</v>
      </c>
      <c r="B85" s="87">
        <v>0</v>
      </c>
      <c r="C85" s="87">
        <v>0</v>
      </c>
      <c r="D85" s="87">
        <v>0</v>
      </c>
      <c r="E85" s="87">
        <v>0</v>
      </c>
      <c r="F85" s="87">
        <v>0</v>
      </c>
      <c r="G85" s="87">
        <v>0</v>
      </c>
      <c r="H85" s="87">
        <v>0</v>
      </c>
      <c r="I85" s="87">
        <v>0</v>
      </c>
      <c r="J85" s="87">
        <v>0</v>
      </c>
      <c r="K85" s="87">
        <v>0</v>
      </c>
      <c r="L85" s="87">
        <v>0</v>
      </c>
      <c r="M85" s="87">
        <v>0</v>
      </c>
      <c r="N85" s="87">
        <v>0</v>
      </c>
      <c r="O85" s="87">
        <v>0</v>
      </c>
      <c r="P85" s="87">
        <v>0</v>
      </c>
      <c r="Q85" s="87">
        <v>0</v>
      </c>
    </row>
    <row r="86" spans="1:17" x14ac:dyDescent="0.25">
      <c r="A86" s="150" t="s">
        <v>125</v>
      </c>
      <c r="B86" s="87">
        <v>0</v>
      </c>
      <c r="C86" s="87">
        <v>0</v>
      </c>
      <c r="D86" s="87">
        <v>0</v>
      </c>
      <c r="E86" s="87">
        <v>0</v>
      </c>
      <c r="F86" s="87">
        <v>0</v>
      </c>
      <c r="G86" s="87">
        <v>0</v>
      </c>
      <c r="H86" s="87">
        <v>0</v>
      </c>
      <c r="I86" s="87">
        <v>0</v>
      </c>
      <c r="J86" s="87">
        <v>0</v>
      </c>
      <c r="K86" s="87">
        <v>0</v>
      </c>
      <c r="L86" s="87">
        <v>0</v>
      </c>
      <c r="M86" s="87">
        <v>0</v>
      </c>
      <c r="N86" s="87">
        <v>0</v>
      </c>
      <c r="O86" s="87">
        <v>0</v>
      </c>
      <c r="P86" s="87">
        <v>0</v>
      </c>
      <c r="Q86" s="87">
        <v>0</v>
      </c>
    </row>
    <row r="87" spans="1:17" x14ac:dyDescent="0.25">
      <c r="A87" s="150" t="s">
        <v>29</v>
      </c>
      <c r="B87" s="87">
        <v>0</v>
      </c>
      <c r="C87" s="87">
        <v>0</v>
      </c>
      <c r="D87" s="87">
        <v>0</v>
      </c>
      <c r="E87" s="87">
        <v>0</v>
      </c>
      <c r="F87" s="87">
        <v>0</v>
      </c>
      <c r="G87" s="87">
        <v>0</v>
      </c>
      <c r="H87" s="87">
        <v>0</v>
      </c>
      <c r="I87" s="87">
        <v>0</v>
      </c>
      <c r="J87" s="87">
        <v>0</v>
      </c>
      <c r="K87" s="87">
        <v>0</v>
      </c>
      <c r="L87" s="87">
        <v>0</v>
      </c>
      <c r="M87" s="87">
        <v>0</v>
      </c>
      <c r="N87" s="87">
        <v>0</v>
      </c>
      <c r="O87" s="87">
        <v>0</v>
      </c>
      <c r="P87" s="87">
        <v>0</v>
      </c>
      <c r="Q87" s="87">
        <v>0</v>
      </c>
    </row>
    <row r="88" spans="1:17" x14ac:dyDescent="0.25">
      <c r="A88" s="150" t="s">
        <v>28</v>
      </c>
      <c r="B88" s="87">
        <v>0</v>
      </c>
      <c r="C88" s="87">
        <v>0</v>
      </c>
      <c r="D88" s="87">
        <v>0</v>
      </c>
      <c r="E88" s="87">
        <v>0</v>
      </c>
      <c r="F88" s="87">
        <v>0</v>
      </c>
      <c r="G88" s="87">
        <v>0</v>
      </c>
      <c r="H88" s="87">
        <v>0</v>
      </c>
      <c r="I88" s="87">
        <v>0</v>
      </c>
      <c r="J88" s="87">
        <v>0</v>
      </c>
      <c r="K88" s="87">
        <v>0</v>
      </c>
      <c r="L88" s="87">
        <v>0</v>
      </c>
      <c r="M88" s="87">
        <v>0</v>
      </c>
      <c r="N88" s="87">
        <v>0</v>
      </c>
      <c r="O88" s="87">
        <v>0</v>
      </c>
      <c r="P88" s="87">
        <v>0</v>
      </c>
      <c r="Q88" s="87">
        <v>0</v>
      </c>
    </row>
    <row r="89" spans="1:17" x14ac:dyDescent="0.25">
      <c r="A89" s="150" t="s">
        <v>26</v>
      </c>
      <c r="B89" s="87">
        <v>0.13657290550903364</v>
      </c>
      <c r="C89" s="87">
        <v>6.8820235596356819E-2</v>
      </c>
      <c r="D89" s="87">
        <v>0.14541804076738987</v>
      </c>
      <c r="E89" s="87">
        <v>9.1407851682773059E-2</v>
      </c>
      <c r="F89" s="87">
        <v>0.11337111656681952</v>
      </c>
      <c r="G89" s="87">
        <v>0.13094839705833045</v>
      </c>
      <c r="H89" s="87">
        <v>0.1415137629928187</v>
      </c>
      <c r="I89" s="87">
        <v>0.13647675430414472</v>
      </c>
      <c r="J89" s="87">
        <v>0.13896478516703911</v>
      </c>
      <c r="K89" s="87">
        <v>7.718740694850873E-2</v>
      </c>
      <c r="L89" s="87">
        <v>0.13730898706501621</v>
      </c>
      <c r="M89" s="87">
        <v>0.15108768819227514</v>
      </c>
      <c r="N89" s="87">
        <v>0.12058043324814537</v>
      </c>
      <c r="O89" s="87">
        <v>0.12431222036794297</v>
      </c>
      <c r="P89" s="87">
        <v>0.1056960273944588</v>
      </c>
      <c r="Q89" s="87">
        <v>8.2243007643372584E-2</v>
      </c>
    </row>
    <row r="90" spans="1:17" x14ac:dyDescent="0.25">
      <c r="A90" s="150" t="s">
        <v>25</v>
      </c>
      <c r="B90" s="87">
        <v>0</v>
      </c>
      <c r="C90" s="87">
        <v>0</v>
      </c>
      <c r="D90" s="87">
        <v>0</v>
      </c>
      <c r="E90" s="87">
        <v>0</v>
      </c>
      <c r="F90" s="87">
        <v>0</v>
      </c>
      <c r="G90" s="87">
        <v>0</v>
      </c>
      <c r="H90" s="87">
        <v>0</v>
      </c>
      <c r="I90" s="87">
        <v>0</v>
      </c>
      <c r="J90" s="87">
        <v>0</v>
      </c>
      <c r="K90" s="87">
        <v>0</v>
      </c>
      <c r="L90" s="87">
        <v>0</v>
      </c>
      <c r="M90" s="87">
        <v>0</v>
      </c>
      <c r="N90" s="87">
        <v>0</v>
      </c>
      <c r="O90" s="87">
        <v>0</v>
      </c>
      <c r="P90" s="87">
        <v>0</v>
      </c>
      <c r="Q90" s="87">
        <v>0</v>
      </c>
    </row>
    <row r="91" spans="1:17" x14ac:dyDescent="0.25">
      <c r="A91" s="150" t="s">
        <v>86</v>
      </c>
      <c r="B91" s="87">
        <v>0</v>
      </c>
      <c r="C91" s="87">
        <v>0.17666964277168806</v>
      </c>
      <c r="D91" s="87">
        <v>0</v>
      </c>
      <c r="E91" s="87">
        <v>0.13647074277876184</v>
      </c>
      <c r="F91" s="87">
        <v>0.12178840616480499</v>
      </c>
      <c r="G91" s="87">
        <v>4.3477038204335433E-2</v>
      </c>
      <c r="H91" s="87">
        <v>0</v>
      </c>
      <c r="I91" s="87">
        <v>3.1930088901697726E-2</v>
      </c>
      <c r="J91" s="87">
        <v>3.721507741135012E-2</v>
      </c>
      <c r="K91" s="87">
        <v>9.7402323297359223E-3</v>
      </c>
      <c r="L91" s="87">
        <v>7.1071266682014231E-2</v>
      </c>
      <c r="M91" s="87">
        <v>0.10591296651966091</v>
      </c>
      <c r="N91" s="87">
        <v>0.10451498721047334</v>
      </c>
      <c r="O91" s="87">
        <v>9.9890474385673916E-2</v>
      </c>
      <c r="P91" s="87">
        <v>0.10247552054026769</v>
      </c>
      <c r="Q91" s="87">
        <v>0.10931746141466661</v>
      </c>
    </row>
    <row r="92" spans="1:17" x14ac:dyDescent="0.25">
      <c r="A92" s="150" t="s">
        <v>22</v>
      </c>
      <c r="B92" s="87">
        <v>0</v>
      </c>
      <c r="C92" s="87">
        <v>0</v>
      </c>
      <c r="D92" s="87">
        <v>0</v>
      </c>
      <c r="E92" s="87">
        <v>0</v>
      </c>
      <c r="F92" s="87">
        <v>0</v>
      </c>
      <c r="G92" s="87">
        <v>0</v>
      </c>
      <c r="H92" s="87">
        <v>0</v>
      </c>
      <c r="I92" s="87">
        <v>0</v>
      </c>
      <c r="J92" s="87">
        <v>0</v>
      </c>
      <c r="K92" s="87">
        <v>0</v>
      </c>
      <c r="L92" s="87">
        <v>0</v>
      </c>
      <c r="M92" s="87">
        <v>0</v>
      </c>
      <c r="N92" s="87">
        <v>0</v>
      </c>
      <c r="O92" s="87">
        <v>0</v>
      </c>
      <c r="P92" s="87">
        <v>0</v>
      </c>
      <c r="Q92" s="87">
        <v>0</v>
      </c>
    </row>
    <row r="93" spans="1:17" x14ac:dyDescent="0.25">
      <c r="A93" s="149" t="s">
        <v>119</v>
      </c>
      <c r="B93" s="148">
        <v>0.84158277904049017</v>
      </c>
      <c r="C93" s="148">
        <v>0.88186471499005592</v>
      </c>
      <c r="D93" s="148">
        <v>0.48969682370902406</v>
      </c>
      <c r="E93" s="148">
        <v>0.88767931644810572</v>
      </c>
      <c r="F93" s="148">
        <v>1.0629570477881038</v>
      </c>
      <c r="G93" s="148">
        <v>1.0568007771684647</v>
      </c>
      <c r="H93" s="148">
        <v>1.0786715549702512</v>
      </c>
      <c r="I93" s="148">
        <v>1.0506159063224363</v>
      </c>
      <c r="J93" s="148">
        <v>1.061924962505767</v>
      </c>
      <c r="K93" s="148">
        <v>0.60147511261315267</v>
      </c>
      <c r="L93" s="148">
        <v>1.0000481169799074</v>
      </c>
      <c r="M93" s="148">
        <v>1.1662761536674273</v>
      </c>
      <c r="N93" s="148">
        <v>1.1889611348922913</v>
      </c>
      <c r="O93" s="148">
        <v>1.0586743422267055</v>
      </c>
      <c r="P93" s="148">
        <v>1.1039425922506658</v>
      </c>
      <c r="Q93" s="148">
        <v>0.97559618566767259</v>
      </c>
    </row>
    <row r="94" spans="1:17" hidden="1" x14ac:dyDescent="0.25"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</row>
    <row r="95" spans="1:17" x14ac:dyDescent="0.25"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</row>
    <row r="96" spans="1:17" ht="12.75" x14ac:dyDescent="0.25">
      <c r="A96" s="98" t="s">
        <v>129</v>
      </c>
      <c r="B96" s="136"/>
      <c r="C96" s="136"/>
      <c r="D96" s="136"/>
      <c r="E96" s="136"/>
      <c r="F96" s="136"/>
      <c r="G96" s="136"/>
      <c r="H96" s="136"/>
      <c r="I96" s="136"/>
      <c r="J96" s="136"/>
      <c r="K96" s="136"/>
      <c r="L96" s="136"/>
      <c r="M96" s="136"/>
      <c r="N96" s="136"/>
      <c r="O96" s="136"/>
      <c r="P96" s="136"/>
      <c r="Q96" s="136"/>
    </row>
    <row r="98" spans="1:17" x14ac:dyDescent="0.25">
      <c r="A98" s="78" t="s">
        <v>46</v>
      </c>
      <c r="B98" s="77">
        <f t="shared" ref="B98:Q98" si="0">SUM(B$99:B$103,B$107:B$108,B$110:B$112,B$105,B$104)</f>
        <v>1</v>
      </c>
      <c r="C98" s="77">
        <f t="shared" si="0"/>
        <v>0.99999999999999989</v>
      </c>
      <c r="D98" s="77">
        <f t="shared" si="0"/>
        <v>1</v>
      </c>
      <c r="E98" s="77">
        <f t="shared" si="0"/>
        <v>1</v>
      </c>
      <c r="F98" s="77">
        <f t="shared" si="0"/>
        <v>1.0000000000000002</v>
      </c>
      <c r="G98" s="77">
        <f t="shared" si="0"/>
        <v>1</v>
      </c>
      <c r="H98" s="77">
        <f t="shared" si="0"/>
        <v>0.99999999999999989</v>
      </c>
      <c r="I98" s="77">
        <f t="shared" si="0"/>
        <v>1</v>
      </c>
      <c r="J98" s="77">
        <f t="shared" si="0"/>
        <v>1</v>
      </c>
      <c r="K98" s="77">
        <f t="shared" si="0"/>
        <v>0.99999999999999989</v>
      </c>
      <c r="L98" s="77">
        <f t="shared" si="0"/>
        <v>1</v>
      </c>
      <c r="M98" s="77">
        <f t="shared" si="0"/>
        <v>1</v>
      </c>
      <c r="N98" s="77">
        <f t="shared" si="0"/>
        <v>1</v>
      </c>
      <c r="O98" s="77">
        <f t="shared" si="0"/>
        <v>1</v>
      </c>
      <c r="P98" s="77">
        <f t="shared" si="0"/>
        <v>1.0000000000000002</v>
      </c>
      <c r="Q98" s="77">
        <f t="shared" si="0"/>
        <v>0.99999999999999989</v>
      </c>
    </row>
    <row r="99" spans="1:17" x14ac:dyDescent="0.25">
      <c r="A99" s="132" t="s">
        <v>83</v>
      </c>
      <c r="B99" s="146">
        <f t="shared" ref="B99:Q99" si="1">IF(B$6=0,0,B$6/B$5)</f>
        <v>1.2418295471721143E-3</v>
      </c>
      <c r="C99" s="146">
        <f t="shared" si="1"/>
        <v>1.2418743083810473E-3</v>
      </c>
      <c r="D99" s="146">
        <f t="shared" si="1"/>
        <v>1.2493671147423512E-3</v>
      </c>
      <c r="E99" s="146">
        <f t="shared" si="1"/>
        <v>1.2404703824576151E-3</v>
      </c>
      <c r="F99" s="146">
        <f t="shared" si="1"/>
        <v>1.2392070850886698E-3</v>
      </c>
      <c r="G99" s="146">
        <f t="shared" si="1"/>
        <v>1.2428238747531045E-3</v>
      </c>
      <c r="H99" s="146">
        <f t="shared" si="1"/>
        <v>1.242097195193353E-3</v>
      </c>
      <c r="I99" s="146">
        <f t="shared" si="1"/>
        <v>1.2363424607405057E-3</v>
      </c>
      <c r="J99" s="146">
        <f t="shared" si="1"/>
        <v>1.2373208620953678E-3</v>
      </c>
      <c r="K99" s="146">
        <f t="shared" si="1"/>
        <v>1.2409356583043365E-3</v>
      </c>
      <c r="L99" s="146">
        <f t="shared" si="1"/>
        <v>1.2357386782842234E-3</v>
      </c>
      <c r="M99" s="146">
        <f t="shared" si="1"/>
        <v>1.2380304689449354E-3</v>
      </c>
      <c r="N99" s="146">
        <f t="shared" si="1"/>
        <v>1.2433266463854492E-3</v>
      </c>
      <c r="O99" s="146">
        <f t="shared" si="1"/>
        <v>1.2425045016286505E-3</v>
      </c>
      <c r="P99" s="146">
        <f t="shared" si="1"/>
        <v>1.246212349003411E-3</v>
      </c>
      <c r="Q99" s="146">
        <f t="shared" si="1"/>
        <v>1.2462567266818398E-3</v>
      </c>
    </row>
    <row r="100" spans="1:17" x14ac:dyDescent="0.25">
      <c r="A100" s="76" t="s">
        <v>82</v>
      </c>
      <c r="B100" s="145">
        <f t="shared" ref="B100:Q100" si="2">IF(B$7=0,0,B$7/B$5)</f>
        <v>1.7212057428455535E-4</v>
      </c>
      <c r="C100" s="145">
        <f t="shared" si="2"/>
        <v>1.7212677829621286E-4</v>
      </c>
      <c r="D100" s="145">
        <f t="shared" si="2"/>
        <v>1.7316529935318672E-4</v>
      </c>
      <c r="E100" s="145">
        <f t="shared" si="2"/>
        <v>1.7193219077271224E-4</v>
      </c>
      <c r="F100" s="145">
        <f t="shared" si="2"/>
        <v>1.717570947064846E-4</v>
      </c>
      <c r="G100" s="145">
        <f t="shared" si="2"/>
        <v>1.7225839048860426E-4</v>
      </c>
      <c r="H100" s="145">
        <f t="shared" si="2"/>
        <v>1.7215767094667513E-4</v>
      </c>
      <c r="I100" s="145">
        <f t="shared" si="2"/>
        <v>1.7136005085369635E-4</v>
      </c>
      <c r="J100" s="145">
        <f t="shared" si="2"/>
        <v>1.714956596443417E-4</v>
      </c>
      <c r="K100" s="145">
        <f t="shared" si="2"/>
        <v>1.7199667912871949E-4</v>
      </c>
      <c r="L100" s="145">
        <f t="shared" si="2"/>
        <v>1.7127636514710737E-4</v>
      </c>
      <c r="M100" s="145">
        <f t="shared" si="2"/>
        <v>1.7159401286740838E-4</v>
      </c>
      <c r="N100" s="145">
        <f t="shared" si="2"/>
        <v>1.7232807585105216E-4</v>
      </c>
      <c r="O100" s="145">
        <f t="shared" si="2"/>
        <v>1.7221412460226166E-4</v>
      </c>
      <c r="P100" s="145">
        <f t="shared" si="2"/>
        <v>1.7272804120293888E-4</v>
      </c>
      <c r="Q100" s="145">
        <f t="shared" si="2"/>
        <v>1.727341920563422E-4</v>
      </c>
    </row>
    <row r="101" spans="1:17" x14ac:dyDescent="0.25">
      <c r="A101" s="76" t="s">
        <v>81</v>
      </c>
      <c r="B101" s="145">
        <f t="shared" ref="B101:Q101" si="3">IF(B$8=0,0,B$8/B$5)</f>
        <v>2.3699762394006469E-2</v>
      </c>
      <c r="C101" s="145">
        <f t="shared" si="3"/>
        <v>2.3700616641691753E-2</v>
      </c>
      <c r="D101" s="145">
        <f t="shared" si="3"/>
        <v>2.3843613505336671E-2</v>
      </c>
      <c r="E101" s="145">
        <f t="shared" si="3"/>
        <v>2.3673823342337672E-2</v>
      </c>
      <c r="F101" s="145">
        <f t="shared" si="3"/>
        <v>2.3649713876151141E-2</v>
      </c>
      <c r="G101" s="145">
        <f t="shared" si="3"/>
        <v>2.3718738691892879E-2</v>
      </c>
      <c r="H101" s="145">
        <f t="shared" si="3"/>
        <v>2.370487033697902E-2</v>
      </c>
      <c r="I101" s="145">
        <f t="shared" si="3"/>
        <v>2.359504379960628E-2</v>
      </c>
      <c r="J101" s="145">
        <f t="shared" si="3"/>
        <v>2.3613716152578568E-2</v>
      </c>
      <c r="K101" s="145">
        <f t="shared" si="3"/>
        <v>2.3682702924112859E-2</v>
      </c>
      <c r="L101" s="145">
        <f t="shared" si="3"/>
        <v>2.3583520881034936E-2</v>
      </c>
      <c r="M101" s="145">
        <f t="shared" si="3"/>
        <v>2.3627258682442028E-2</v>
      </c>
      <c r="N101" s="145">
        <f t="shared" si="3"/>
        <v>2.3728333863993714E-2</v>
      </c>
      <c r="O101" s="145">
        <f t="shared" si="3"/>
        <v>2.3712643598422265E-2</v>
      </c>
      <c r="P101" s="145">
        <f t="shared" si="3"/>
        <v>2.3783406209905596E-2</v>
      </c>
      <c r="Q101" s="145">
        <f t="shared" si="3"/>
        <v>2.3784253138082453E-2</v>
      </c>
    </row>
    <row r="102" spans="1:17" x14ac:dyDescent="0.25">
      <c r="A102" s="76" t="s">
        <v>80</v>
      </c>
      <c r="B102" s="145">
        <f t="shared" ref="B102:Q102" si="4">IF(B$9=0,0,B$9/B$5)</f>
        <v>4.1062212830586233E-4</v>
      </c>
      <c r="C102" s="145">
        <f t="shared" si="4"/>
        <v>4.1063692900288198E-4</v>
      </c>
      <c r="D102" s="145">
        <f t="shared" si="4"/>
        <v>4.1311449293431583E-4</v>
      </c>
      <c r="E102" s="145">
        <f t="shared" si="4"/>
        <v>4.1017270824732325E-4</v>
      </c>
      <c r="F102" s="145">
        <f t="shared" si="4"/>
        <v>4.0975498759032893E-4</v>
      </c>
      <c r="G102" s="145">
        <f t="shared" si="4"/>
        <v>4.1095091167912747E-4</v>
      </c>
      <c r="H102" s="145">
        <f t="shared" si="4"/>
        <v>4.1071062853551796E-4</v>
      </c>
      <c r="I102" s="145">
        <f t="shared" si="4"/>
        <v>4.0880777374015242E-4</v>
      </c>
      <c r="J102" s="145">
        <f t="shared" si="4"/>
        <v>4.0913129096325742E-4</v>
      </c>
      <c r="K102" s="145">
        <f t="shared" si="4"/>
        <v>4.1032655589804534E-4</v>
      </c>
      <c r="L102" s="145">
        <f t="shared" si="4"/>
        <v>4.0860812763107344E-4</v>
      </c>
      <c r="M102" s="145">
        <f t="shared" si="4"/>
        <v>4.0936592886142416E-4</v>
      </c>
      <c r="N102" s="145">
        <f t="shared" si="4"/>
        <v>4.1111715764919265E-4</v>
      </c>
      <c r="O102" s="145">
        <f t="shared" si="4"/>
        <v>4.1084530807806524E-4</v>
      </c>
      <c r="P102" s="145">
        <f t="shared" si="4"/>
        <v>4.1207134121918699E-4</v>
      </c>
      <c r="Q102" s="145">
        <f t="shared" si="4"/>
        <v>4.1208601509838981E-4</v>
      </c>
    </row>
    <row r="103" spans="1:17" x14ac:dyDescent="0.25">
      <c r="A103" s="129" t="s">
        <v>79</v>
      </c>
      <c r="B103" s="144">
        <f t="shared" ref="B103:Q103" si="5">IF(B$10=0,0,B$10/B$5)</f>
        <v>1.3790397827425165E-3</v>
      </c>
      <c r="C103" s="144">
        <f t="shared" si="5"/>
        <v>1.3790894896350467E-3</v>
      </c>
      <c r="D103" s="144">
        <f t="shared" si="5"/>
        <v>1.3874101791210998E-3</v>
      </c>
      <c r="E103" s="144">
        <f t="shared" si="5"/>
        <v>1.3775304433836146E-3</v>
      </c>
      <c r="F103" s="144">
        <f t="shared" si="5"/>
        <v>1.3761275637910191E-3</v>
      </c>
      <c r="G103" s="144">
        <f t="shared" si="5"/>
        <v>1.3801439739693931E-3</v>
      </c>
      <c r="H103" s="144">
        <f t="shared" si="5"/>
        <v>1.3793370032989939E-3</v>
      </c>
      <c r="I103" s="144">
        <f t="shared" si="5"/>
        <v>1.3729464259708358E-3</v>
      </c>
      <c r="J103" s="144">
        <f t="shared" si="5"/>
        <v>1.3740329312765893E-3</v>
      </c>
      <c r="K103" s="144">
        <f t="shared" si="5"/>
        <v>1.3780471277418174E-3</v>
      </c>
      <c r="L103" s="144">
        <f t="shared" si="5"/>
        <v>1.3722759313532522E-3</v>
      </c>
      <c r="M103" s="144">
        <f t="shared" si="5"/>
        <v>1.3748209428663346E-3</v>
      </c>
      <c r="N103" s="144">
        <f t="shared" si="5"/>
        <v>1.3807022970373354E-3</v>
      </c>
      <c r="O103" s="144">
        <f t="shared" si="5"/>
        <v>1.3797893131826831E-3</v>
      </c>
      <c r="P103" s="144">
        <f t="shared" si="5"/>
        <v>1.383906842073645E-3</v>
      </c>
      <c r="Q103" s="144">
        <f t="shared" si="5"/>
        <v>1.3839561230592349E-3</v>
      </c>
    </row>
    <row r="104" spans="1:17" x14ac:dyDescent="0.25">
      <c r="A104" s="127" t="s">
        <v>117</v>
      </c>
      <c r="B104" s="143">
        <f t="shared" ref="B104:Q104" si="6">IF(B$15=0,0,B$15/B$5)</f>
        <v>8.4370092924081277E-2</v>
      </c>
      <c r="C104" s="143">
        <f t="shared" si="6"/>
        <v>8.9341873486097165E-2</v>
      </c>
      <c r="D104" s="143">
        <f t="shared" si="6"/>
        <v>7.9976615356127073E-2</v>
      </c>
      <c r="E104" s="143">
        <f t="shared" si="6"/>
        <v>8.3934992442485021E-2</v>
      </c>
      <c r="F104" s="143">
        <f t="shared" si="6"/>
        <v>8.5392418982582152E-2</v>
      </c>
      <c r="G104" s="143">
        <f t="shared" si="6"/>
        <v>8.2854472678487431E-2</v>
      </c>
      <c r="H104" s="143">
        <f t="shared" si="6"/>
        <v>8.3920619578235586E-2</v>
      </c>
      <c r="I104" s="143">
        <f t="shared" si="6"/>
        <v>9.116000495548314E-2</v>
      </c>
      <c r="J104" s="143">
        <f t="shared" si="6"/>
        <v>8.8324471905910557E-2</v>
      </c>
      <c r="K104" s="143">
        <f t="shared" si="6"/>
        <v>8.469144191848435E-2</v>
      </c>
      <c r="L104" s="143">
        <f t="shared" si="6"/>
        <v>8.4894563561904807E-2</v>
      </c>
      <c r="M104" s="143">
        <f t="shared" si="6"/>
        <v>8.8055615937232296E-2</v>
      </c>
      <c r="N104" s="143">
        <f t="shared" si="6"/>
        <v>8.874090956698244E-2</v>
      </c>
      <c r="O104" s="143">
        <f t="shared" si="6"/>
        <v>8.8740886044920989E-2</v>
      </c>
      <c r="P104" s="143">
        <f t="shared" si="6"/>
        <v>8.5950513083398142E-2</v>
      </c>
      <c r="Q104" s="143">
        <f t="shared" si="6"/>
        <v>8.6031015023563376E-2</v>
      </c>
    </row>
    <row r="105" spans="1:17" x14ac:dyDescent="0.25">
      <c r="A105" s="127" t="s">
        <v>116</v>
      </c>
      <c r="B105" s="143">
        <f t="shared" ref="B105:Q105" si="7">IF(B$21=0,0,B$21/B$5)</f>
        <v>0.79564938881851743</v>
      </c>
      <c r="C105" s="143">
        <f t="shared" si="7"/>
        <v>0.7908368842081942</v>
      </c>
      <c r="D105" s="143">
        <f t="shared" si="7"/>
        <v>0.80036432359774012</v>
      </c>
      <c r="E105" s="143">
        <f t="shared" si="7"/>
        <v>0.79630811591372319</v>
      </c>
      <c r="F105" s="143">
        <f t="shared" si="7"/>
        <v>0.79496424123158371</v>
      </c>
      <c r="G105" s="143">
        <f t="shared" si="7"/>
        <v>0.79711708454196806</v>
      </c>
      <c r="H105" s="143">
        <f t="shared" si="7"/>
        <v>0.79609522892848628</v>
      </c>
      <c r="I105" s="143">
        <f t="shared" si="7"/>
        <v>0.78939097762933563</v>
      </c>
      <c r="J105" s="143">
        <f t="shared" si="7"/>
        <v>0.79211190920975516</v>
      </c>
      <c r="K105" s="143">
        <f t="shared" si="7"/>
        <v>0.79539121806244528</v>
      </c>
      <c r="L105" s="143">
        <f t="shared" si="7"/>
        <v>0.79563608530720431</v>
      </c>
      <c r="M105" s="143">
        <f t="shared" si="7"/>
        <v>0.79225382055200733</v>
      </c>
      <c r="N105" s="143">
        <f t="shared" si="7"/>
        <v>0.79111898636221856</v>
      </c>
      <c r="O105" s="143">
        <f t="shared" si="7"/>
        <v>0.79113775013675014</v>
      </c>
      <c r="P105" s="143">
        <f t="shared" si="7"/>
        <v>0.79361510035895144</v>
      </c>
      <c r="Q105" s="143">
        <f t="shared" si="7"/>
        <v>0.79354242037472567</v>
      </c>
    </row>
    <row r="106" spans="1:17" x14ac:dyDescent="0.25">
      <c r="A106" s="127" t="s">
        <v>113</v>
      </c>
      <c r="B106" s="143">
        <f t="shared" ref="B106:Q106" si="8">IF(B$27=0,0,B$27/B$5)</f>
        <v>6.9328869014872938E-2</v>
      </c>
      <c r="C106" s="143">
        <f t="shared" si="8"/>
        <v>6.9331367943971656E-2</v>
      </c>
      <c r="D106" s="143">
        <f t="shared" si="8"/>
        <v>6.9749676392147672E-2</v>
      </c>
      <c r="E106" s="143">
        <f t="shared" si="8"/>
        <v>6.9252989557280958E-2</v>
      </c>
      <c r="F106" s="143">
        <f t="shared" si="8"/>
        <v>6.9182462182555568E-2</v>
      </c>
      <c r="G106" s="143">
        <f t="shared" si="8"/>
        <v>6.9384380342315047E-2</v>
      </c>
      <c r="H106" s="143">
        <f t="shared" si="8"/>
        <v>6.9343811270554348E-2</v>
      </c>
      <c r="I106" s="143">
        <f t="shared" si="8"/>
        <v>6.9022535913557614E-2</v>
      </c>
      <c r="J106" s="143">
        <f t="shared" si="8"/>
        <v>6.9077158111531284E-2</v>
      </c>
      <c r="K106" s="143">
        <f t="shared" si="8"/>
        <v>6.9278964980644467E-2</v>
      </c>
      <c r="L106" s="143">
        <f t="shared" si="8"/>
        <v>6.898882794218554E-2</v>
      </c>
      <c r="M106" s="143">
        <f t="shared" si="8"/>
        <v>6.9116774047903368E-2</v>
      </c>
      <c r="N106" s="143">
        <f t="shared" si="8"/>
        <v>6.941244908067179E-2</v>
      </c>
      <c r="O106" s="143">
        <f t="shared" si="8"/>
        <v>6.9366550377194192E-2</v>
      </c>
      <c r="P106" s="143">
        <f t="shared" si="8"/>
        <v>6.9573552107469724E-2</v>
      </c>
      <c r="Q106" s="143">
        <f t="shared" si="8"/>
        <v>6.9576029624824648E-2</v>
      </c>
    </row>
    <row r="107" spans="1:17" x14ac:dyDescent="0.25">
      <c r="A107" s="142" t="s">
        <v>123</v>
      </c>
      <c r="B107" s="141">
        <f t="shared" ref="B107:Q107" si="9">IF(B$28=0,0,B$28/B$5)</f>
        <v>4.5253248906814168E-2</v>
      </c>
      <c r="C107" s="141">
        <f t="shared" si="9"/>
        <v>4.5254880040598862E-2</v>
      </c>
      <c r="D107" s="141">
        <f t="shared" si="9"/>
        <v>4.5527923818668735E-2</v>
      </c>
      <c r="E107" s="141">
        <f t="shared" si="9"/>
        <v>4.5203719871794321E-2</v>
      </c>
      <c r="F107" s="141">
        <f t="shared" si="9"/>
        <v>4.5157684318516973E-2</v>
      </c>
      <c r="G107" s="141">
        <f t="shared" si="9"/>
        <v>4.5289482988713679E-2</v>
      </c>
      <c r="H107" s="141">
        <f t="shared" si="9"/>
        <v>4.5263002211969557E-2</v>
      </c>
      <c r="I107" s="141">
        <f t="shared" si="9"/>
        <v>4.5053295146148545E-2</v>
      </c>
      <c r="J107" s="141">
        <f t="shared" si="9"/>
        <v>4.5088948863796954E-2</v>
      </c>
      <c r="K107" s="141">
        <f t="shared" si="9"/>
        <v>4.5220674890902979E-2</v>
      </c>
      <c r="L107" s="141">
        <f t="shared" si="9"/>
        <v>4.5031292836860665E-2</v>
      </c>
      <c r="M107" s="141">
        <f t="shared" si="9"/>
        <v>4.5114807497506057E-2</v>
      </c>
      <c r="N107" s="141">
        <f t="shared" si="9"/>
        <v>4.5307804383846864E-2</v>
      </c>
      <c r="O107" s="141">
        <f t="shared" si="9"/>
        <v>4.5277844779969205E-2</v>
      </c>
      <c r="P107" s="141">
        <f t="shared" si="9"/>
        <v>4.5412961665004352E-2</v>
      </c>
      <c r="Q107" s="141">
        <f t="shared" si="9"/>
        <v>4.5414578822634735E-2</v>
      </c>
    </row>
    <row r="108" spans="1:17" x14ac:dyDescent="0.25">
      <c r="A108" s="142" t="s">
        <v>122</v>
      </c>
      <c r="B108" s="141">
        <f t="shared" ref="B108:Q108" si="10">IF(B$33=0,0,B$33/B$5)</f>
        <v>2.4075620108058769E-2</v>
      </c>
      <c r="C108" s="141">
        <f t="shared" si="10"/>
        <v>2.4076487903372797E-2</v>
      </c>
      <c r="D108" s="141">
        <f t="shared" si="10"/>
        <v>2.4221752573478934E-2</v>
      </c>
      <c r="E108" s="141">
        <f t="shared" si="10"/>
        <v>2.4049269685486634E-2</v>
      </c>
      <c r="F108" s="141">
        <f t="shared" si="10"/>
        <v>2.4024777864038591E-2</v>
      </c>
      <c r="G108" s="141">
        <f t="shared" si="10"/>
        <v>2.4094897353601371E-2</v>
      </c>
      <c r="H108" s="141">
        <f t="shared" si="10"/>
        <v>2.4080809058584795E-2</v>
      </c>
      <c r="I108" s="141">
        <f t="shared" si="10"/>
        <v>2.3969240767409077E-2</v>
      </c>
      <c r="J108" s="141">
        <f t="shared" si="10"/>
        <v>2.3988209247734336E-2</v>
      </c>
      <c r="K108" s="141">
        <f t="shared" si="10"/>
        <v>2.4058290089741485E-2</v>
      </c>
      <c r="L108" s="141">
        <f t="shared" si="10"/>
        <v>2.3957535105324883E-2</v>
      </c>
      <c r="M108" s="141">
        <f t="shared" si="10"/>
        <v>2.4001966550397307E-2</v>
      </c>
      <c r="N108" s="141">
        <f t="shared" si="10"/>
        <v>2.4104644696824929E-2</v>
      </c>
      <c r="O108" s="141">
        <f t="shared" si="10"/>
        <v>2.408870559722499E-2</v>
      </c>
      <c r="P108" s="141">
        <f t="shared" si="10"/>
        <v>2.4160590442465369E-2</v>
      </c>
      <c r="Q108" s="141">
        <f t="shared" si="10"/>
        <v>2.4161450802189909E-2</v>
      </c>
    </row>
    <row r="109" spans="1:17" x14ac:dyDescent="0.25">
      <c r="A109" s="127" t="s">
        <v>112</v>
      </c>
      <c r="B109" s="143">
        <f t="shared" ref="B109:Q109" si="11">IF(B$34=0,0,B$34/B$5)</f>
        <v>2.3748274816016861E-2</v>
      </c>
      <c r="C109" s="143">
        <f t="shared" si="11"/>
        <v>2.3585530214729995E-2</v>
      </c>
      <c r="D109" s="143">
        <f t="shared" si="11"/>
        <v>2.2842714062497559E-2</v>
      </c>
      <c r="E109" s="143">
        <f t="shared" si="11"/>
        <v>2.3629973019311839E-2</v>
      </c>
      <c r="F109" s="143">
        <f t="shared" si="11"/>
        <v>2.361431699595111E-2</v>
      </c>
      <c r="G109" s="143">
        <f t="shared" si="11"/>
        <v>2.3719146594446378E-2</v>
      </c>
      <c r="H109" s="143">
        <f t="shared" si="11"/>
        <v>2.373116738777015E-2</v>
      </c>
      <c r="I109" s="143">
        <f t="shared" si="11"/>
        <v>2.3641980990712099E-2</v>
      </c>
      <c r="J109" s="143">
        <f t="shared" si="11"/>
        <v>2.3680763876244865E-2</v>
      </c>
      <c r="K109" s="143">
        <f t="shared" si="11"/>
        <v>2.3754366093240078E-2</v>
      </c>
      <c r="L109" s="143">
        <f t="shared" si="11"/>
        <v>2.3709103205254753E-2</v>
      </c>
      <c r="M109" s="143">
        <f t="shared" si="11"/>
        <v>2.3752719426874874E-2</v>
      </c>
      <c r="N109" s="143">
        <f t="shared" si="11"/>
        <v>2.379184694921049E-2</v>
      </c>
      <c r="O109" s="143">
        <f t="shared" si="11"/>
        <v>2.383681659522079E-2</v>
      </c>
      <c r="P109" s="143">
        <f t="shared" si="11"/>
        <v>2.3862509666776069E-2</v>
      </c>
      <c r="Q109" s="143">
        <f t="shared" si="11"/>
        <v>2.3851248781907985E-2</v>
      </c>
    </row>
    <row r="110" spans="1:17" x14ac:dyDescent="0.25">
      <c r="A110" s="142" t="s">
        <v>121</v>
      </c>
      <c r="B110" s="141">
        <f t="shared" ref="B110:Q110" si="12">IF(B$35=0,0,B$35/B$5)</f>
        <v>2.6996890264949615E-3</v>
      </c>
      <c r="C110" s="141">
        <f t="shared" si="12"/>
        <v>2.6866954585350795E-3</v>
      </c>
      <c r="D110" s="141">
        <f t="shared" si="12"/>
        <v>7.2776415617505398E-3</v>
      </c>
      <c r="E110" s="141">
        <f t="shared" si="12"/>
        <v>2.701519864323096E-3</v>
      </c>
      <c r="F110" s="141">
        <f t="shared" si="12"/>
        <v>2.7056314782793363E-3</v>
      </c>
      <c r="G110" s="141">
        <f t="shared" si="12"/>
        <v>2.7235065860898629E-3</v>
      </c>
      <c r="H110" s="141">
        <f t="shared" si="12"/>
        <v>2.7354659355557217E-3</v>
      </c>
      <c r="I110" s="141">
        <f t="shared" si="12"/>
        <v>2.7341282150301319E-3</v>
      </c>
      <c r="J110" s="141">
        <f t="shared" si="12"/>
        <v>2.7479881103238124E-3</v>
      </c>
      <c r="K110" s="141">
        <f t="shared" si="12"/>
        <v>2.7667588626198009E-3</v>
      </c>
      <c r="L110" s="141">
        <f t="shared" si="12"/>
        <v>2.7684067687428998E-3</v>
      </c>
      <c r="M110" s="141">
        <f t="shared" si="12"/>
        <v>2.7826972929054505E-3</v>
      </c>
      <c r="N110" s="141">
        <f t="shared" si="12"/>
        <v>2.7987824934100373E-3</v>
      </c>
      <c r="O110" s="141">
        <f t="shared" si="12"/>
        <v>2.8114338441013538E-3</v>
      </c>
      <c r="P110" s="141">
        <f t="shared" si="12"/>
        <v>2.8252037237217033E-3</v>
      </c>
      <c r="Q110" s="141">
        <f t="shared" si="12"/>
        <v>2.8329699206168036E-3</v>
      </c>
    </row>
    <row r="111" spans="1:17" x14ac:dyDescent="0.25">
      <c r="A111" s="142" t="s">
        <v>120</v>
      </c>
      <c r="B111" s="141">
        <f t="shared" ref="B111:Q111" si="13">IF(B$39=0,0,B$39/B$5)</f>
        <v>7.6432333820986393E-3</v>
      </c>
      <c r="C111" s="141">
        <f t="shared" si="13"/>
        <v>7.5580021345034764E-3</v>
      </c>
      <c r="D111" s="141">
        <f t="shared" si="13"/>
        <v>7.6478130643899724E-3</v>
      </c>
      <c r="E111" s="141">
        <f t="shared" si="13"/>
        <v>7.514009690763713E-3</v>
      </c>
      <c r="F111" s="141">
        <f t="shared" si="13"/>
        <v>7.4738257634571273E-3</v>
      </c>
      <c r="G111" s="141">
        <f t="shared" si="13"/>
        <v>7.4720210981171868E-3</v>
      </c>
      <c r="H111" s="141">
        <f t="shared" si="13"/>
        <v>7.4126981860066958E-3</v>
      </c>
      <c r="I111" s="141">
        <f t="shared" si="13"/>
        <v>7.3314919838082006E-3</v>
      </c>
      <c r="J111" s="141">
        <f t="shared" si="13"/>
        <v>7.2875934250028022E-3</v>
      </c>
      <c r="K111" s="141">
        <f t="shared" si="13"/>
        <v>7.2492183955426429E-3</v>
      </c>
      <c r="L111" s="141">
        <f t="shared" si="13"/>
        <v>7.1941248951677972E-3</v>
      </c>
      <c r="M111" s="141">
        <f t="shared" si="13"/>
        <v>7.1524907485078755E-3</v>
      </c>
      <c r="N111" s="141">
        <f t="shared" si="13"/>
        <v>7.0956617299023353E-3</v>
      </c>
      <c r="O111" s="141">
        <f t="shared" si="13"/>
        <v>7.0651595252368424E-3</v>
      </c>
      <c r="P111" s="141">
        <f t="shared" si="13"/>
        <v>7.0087081425052114E-3</v>
      </c>
      <c r="Q111" s="141">
        <f t="shared" si="13"/>
        <v>6.9511178761594546E-3</v>
      </c>
    </row>
    <row r="112" spans="1:17" x14ac:dyDescent="0.25">
      <c r="A112" s="140" t="s">
        <v>119</v>
      </c>
      <c r="B112" s="139">
        <f t="shared" ref="B112:Q112" si="14">IF(B$50=0,0,B$50/B$5)</f>
        <v>1.3405352407423262E-2</v>
      </c>
      <c r="C112" s="139">
        <f t="shared" si="14"/>
        <v>1.3340832621691437E-2</v>
      </c>
      <c r="D112" s="139">
        <f t="shared" si="14"/>
        <v>7.9172594363570471E-3</v>
      </c>
      <c r="E112" s="139">
        <f t="shared" si="14"/>
        <v>1.3414443464225028E-2</v>
      </c>
      <c r="F112" s="139">
        <f t="shared" si="14"/>
        <v>1.3434859754214646E-2</v>
      </c>
      <c r="G112" s="139">
        <f t="shared" si="14"/>
        <v>1.3523618910239329E-2</v>
      </c>
      <c r="H112" s="139">
        <f t="shared" si="14"/>
        <v>1.3583003266207733E-2</v>
      </c>
      <c r="I112" s="139">
        <f t="shared" si="14"/>
        <v>1.3576360791873765E-2</v>
      </c>
      <c r="J112" s="139">
        <f t="shared" si="14"/>
        <v>1.3645182340918251E-2</v>
      </c>
      <c r="K112" s="139">
        <f t="shared" si="14"/>
        <v>1.3738388835077634E-2</v>
      </c>
      <c r="L112" s="139">
        <f t="shared" si="14"/>
        <v>1.3746571541344057E-2</v>
      </c>
      <c r="M112" s="139">
        <f t="shared" si="14"/>
        <v>1.3817531385461549E-2</v>
      </c>
      <c r="N112" s="139">
        <f t="shared" si="14"/>
        <v>1.3897402725898117E-2</v>
      </c>
      <c r="O112" s="139">
        <f t="shared" si="14"/>
        <v>1.3960223225882593E-2</v>
      </c>
      <c r="P112" s="139">
        <f t="shared" si="14"/>
        <v>1.4028597800549155E-2</v>
      </c>
      <c r="Q112" s="139">
        <f t="shared" si="14"/>
        <v>1.4067160985131727E-2</v>
      </c>
    </row>
    <row r="113" spans="1:17" hidden="1" x14ac:dyDescent="0.25">
      <c r="B113" s="147"/>
      <c r="C113" s="147"/>
      <c r="D113" s="147"/>
      <c r="E113" s="147"/>
      <c r="F113" s="147"/>
      <c r="G113" s="147"/>
      <c r="H113" s="147"/>
      <c r="I113" s="147"/>
      <c r="J113" s="147"/>
      <c r="K113" s="147"/>
      <c r="L113" s="147"/>
      <c r="M113" s="147"/>
      <c r="N113" s="147"/>
      <c r="O113" s="147"/>
      <c r="P113" s="147"/>
      <c r="Q113" s="147"/>
    </row>
    <row r="114" spans="1:17" x14ac:dyDescent="0.25">
      <c r="B114" s="147"/>
      <c r="C114" s="147"/>
      <c r="D114" s="147"/>
      <c r="E114" s="147"/>
      <c r="F114" s="147"/>
      <c r="G114" s="147"/>
      <c r="H114" s="147"/>
      <c r="I114" s="147"/>
      <c r="J114" s="147"/>
      <c r="K114" s="147"/>
      <c r="L114" s="147"/>
      <c r="M114" s="147"/>
      <c r="N114" s="147"/>
      <c r="O114" s="147"/>
      <c r="P114" s="147"/>
      <c r="Q114" s="147"/>
    </row>
    <row r="115" spans="1:17" x14ac:dyDescent="0.25">
      <c r="A115" s="78" t="s">
        <v>45</v>
      </c>
      <c r="B115" s="77">
        <f t="shared" ref="B115:Q115" si="15">SUM(B$116:B$120,B$124:B$125,B$127:B$129,B$122,B$121)</f>
        <v>1</v>
      </c>
      <c r="C115" s="77">
        <f t="shared" si="15"/>
        <v>1</v>
      </c>
      <c r="D115" s="77">
        <f t="shared" si="15"/>
        <v>0.99999999999999978</v>
      </c>
      <c r="E115" s="77">
        <f t="shared" si="15"/>
        <v>1</v>
      </c>
      <c r="F115" s="77">
        <f t="shared" si="15"/>
        <v>1</v>
      </c>
      <c r="G115" s="77">
        <f t="shared" si="15"/>
        <v>0.99999999999999989</v>
      </c>
      <c r="H115" s="77">
        <f t="shared" si="15"/>
        <v>1</v>
      </c>
      <c r="I115" s="77">
        <f t="shared" si="15"/>
        <v>1</v>
      </c>
      <c r="J115" s="77">
        <f t="shared" si="15"/>
        <v>0.99999999999999989</v>
      </c>
      <c r="K115" s="77">
        <f t="shared" si="15"/>
        <v>1</v>
      </c>
      <c r="L115" s="77">
        <f t="shared" si="15"/>
        <v>0.99999999999999989</v>
      </c>
      <c r="M115" s="77">
        <f t="shared" si="15"/>
        <v>1</v>
      </c>
      <c r="N115" s="77">
        <f t="shared" si="15"/>
        <v>1</v>
      </c>
      <c r="O115" s="77">
        <f t="shared" si="15"/>
        <v>1</v>
      </c>
      <c r="P115" s="77">
        <f t="shared" si="15"/>
        <v>1</v>
      </c>
      <c r="Q115" s="77">
        <f t="shared" si="15"/>
        <v>1</v>
      </c>
    </row>
    <row r="116" spans="1:17" x14ac:dyDescent="0.25">
      <c r="A116" s="132" t="s">
        <v>83</v>
      </c>
      <c r="B116" s="146">
        <f t="shared" ref="B116:Q116" si="16">IF(B$54=0,0,B$54/B$53)</f>
        <v>2.2288612457653074E-3</v>
      </c>
      <c r="C116" s="146">
        <f t="shared" si="16"/>
        <v>2.2168493402781393E-3</v>
      </c>
      <c r="D116" s="146">
        <f t="shared" si="16"/>
        <v>2.2481457030456668E-3</v>
      </c>
      <c r="E116" s="146">
        <f t="shared" si="16"/>
        <v>2.2263885071428175E-3</v>
      </c>
      <c r="F116" s="146">
        <f t="shared" si="16"/>
        <v>2.2225173230589605E-3</v>
      </c>
      <c r="G116" s="146">
        <f t="shared" si="16"/>
        <v>2.2279371637127145E-3</v>
      </c>
      <c r="H116" s="146">
        <f t="shared" si="16"/>
        <v>2.2259303969858445E-3</v>
      </c>
      <c r="I116" s="146">
        <f t="shared" si="16"/>
        <v>2.2138849378757906E-3</v>
      </c>
      <c r="J116" s="146">
        <f t="shared" si="16"/>
        <v>2.2184853557896764E-3</v>
      </c>
      <c r="K116" s="146">
        <f t="shared" si="16"/>
        <v>2.2251338907159487E-3</v>
      </c>
      <c r="L116" s="146">
        <f t="shared" si="16"/>
        <v>2.2247063199932627E-3</v>
      </c>
      <c r="M116" s="146">
        <f t="shared" si="16"/>
        <v>2.2227234874017715E-3</v>
      </c>
      <c r="N116" s="146">
        <f t="shared" si="16"/>
        <v>2.219729768750716E-3</v>
      </c>
      <c r="O116" s="146">
        <f t="shared" si="16"/>
        <v>2.2235552268587882E-3</v>
      </c>
      <c r="P116" s="146">
        <f t="shared" si="16"/>
        <v>2.2248838300499086E-3</v>
      </c>
      <c r="Q116" s="146">
        <f t="shared" si="16"/>
        <v>2.2234997783446473E-3</v>
      </c>
    </row>
    <row r="117" spans="1:17" x14ac:dyDescent="0.25">
      <c r="A117" s="76" t="s">
        <v>82</v>
      </c>
      <c r="B117" s="145">
        <f t="shared" ref="B117:Q117" si="17">IF(B$55=0,0,B$55/B$53)</f>
        <v>4.2833660276120502E-4</v>
      </c>
      <c r="C117" s="145">
        <f t="shared" si="17"/>
        <v>4.2602818683857218E-4</v>
      </c>
      <c r="D117" s="145">
        <f t="shared" si="17"/>
        <v>4.3204263826846488E-4</v>
      </c>
      <c r="E117" s="145">
        <f t="shared" si="17"/>
        <v>4.2786139845538054E-4</v>
      </c>
      <c r="F117" s="145">
        <f t="shared" si="17"/>
        <v>4.2711744463488454E-4</v>
      </c>
      <c r="G117" s="145">
        <f t="shared" si="17"/>
        <v>4.2815901513979876E-4</v>
      </c>
      <c r="H117" s="145">
        <f t="shared" si="17"/>
        <v>4.2777336006864558E-4</v>
      </c>
      <c r="I117" s="145">
        <f t="shared" si="17"/>
        <v>4.254584959003635E-4</v>
      </c>
      <c r="J117" s="145">
        <f t="shared" si="17"/>
        <v>4.26342591931132E-4</v>
      </c>
      <c r="K117" s="145">
        <f t="shared" si="17"/>
        <v>4.2762028962050838E-4</v>
      </c>
      <c r="L117" s="145">
        <f t="shared" si="17"/>
        <v>4.2753812022071369E-4</v>
      </c>
      <c r="M117" s="145">
        <f t="shared" si="17"/>
        <v>4.2715706474779047E-4</v>
      </c>
      <c r="N117" s="145">
        <f t="shared" si="17"/>
        <v>4.2658173989118341E-4</v>
      </c>
      <c r="O117" s="145">
        <f t="shared" si="17"/>
        <v>4.2731690621574959E-4</v>
      </c>
      <c r="P117" s="145">
        <f t="shared" si="17"/>
        <v>4.2757223362941625E-4</v>
      </c>
      <c r="Q117" s="145">
        <f t="shared" si="17"/>
        <v>4.2730625026835944E-4</v>
      </c>
    </row>
    <row r="118" spans="1:17" x14ac:dyDescent="0.25">
      <c r="A118" s="76" t="s">
        <v>81</v>
      </c>
      <c r="B118" s="145">
        <f t="shared" ref="B118:Q118" si="18">IF(B$56=0,0,B$56/B$53)</f>
        <v>5.9490353852746675E-2</v>
      </c>
      <c r="C118" s="145">
        <f t="shared" si="18"/>
        <v>5.9169745062390075E-2</v>
      </c>
      <c r="D118" s="145">
        <f t="shared" si="18"/>
        <v>6.0005073730283465E-2</v>
      </c>
      <c r="E118" s="145">
        <f t="shared" si="18"/>
        <v>5.9424354187708653E-2</v>
      </c>
      <c r="F118" s="145">
        <f t="shared" si="18"/>
        <v>5.932102872883796E-2</v>
      </c>
      <c r="G118" s="145">
        <f t="shared" si="18"/>
        <v>5.9465689253996007E-2</v>
      </c>
      <c r="H118" s="145">
        <f t="shared" si="18"/>
        <v>5.9412126806845836E-2</v>
      </c>
      <c r="I118" s="145">
        <f t="shared" si="18"/>
        <v>5.9090622439475569E-2</v>
      </c>
      <c r="J118" s="145">
        <f t="shared" si="18"/>
        <v>5.9213411819069223E-2</v>
      </c>
      <c r="K118" s="145">
        <f t="shared" si="18"/>
        <v>5.9390867322913446E-2</v>
      </c>
      <c r="L118" s="145">
        <f t="shared" si="18"/>
        <v>5.9379455067602345E-2</v>
      </c>
      <c r="M118" s="145">
        <f t="shared" si="18"/>
        <v>5.9326531444508737E-2</v>
      </c>
      <c r="N118" s="145">
        <f t="shared" si="18"/>
        <v>5.9246626343989382E-2</v>
      </c>
      <c r="O118" s="145">
        <f t="shared" si="18"/>
        <v>5.9348731334567202E-2</v>
      </c>
      <c r="P118" s="145">
        <f t="shared" si="18"/>
        <v>5.9384192974056685E-2</v>
      </c>
      <c r="Q118" s="145">
        <f t="shared" si="18"/>
        <v>5.9347251362795381E-2</v>
      </c>
    </row>
    <row r="119" spans="1:17" x14ac:dyDescent="0.25">
      <c r="A119" s="76" t="s">
        <v>80</v>
      </c>
      <c r="B119" s="145">
        <f t="shared" ref="B119:Q119" si="19">IF(B$57=0,0,B$57/B$53)</f>
        <v>1.0217554368209822E-3</v>
      </c>
      <c r="C119" s="145">
        <f t="shared" si="19"/>
        <v>1.0162489344483409E-3</v>
      </c>
      <c r="D119" s="145">
        <f t="shared" si="19"/>
        <v>1.0305958252075566E-3</v>
      </c>
      <c r="E119" s="145">
        <f t="shared" si="19"/>
        <v>1.0206218830225294E-3</v>
      </c>
      <c r="F119" s="145">
        <f t="shared" si="19"/>
        <v>1.0188472533132413E-3</v>
      </c>
      <c r="G119" s="145">
        <f t="shared" si="19"/>
        <v>1.0213318187679975E-3</v>
      </c>
      <c r="H119" s="145">
        <f t="shared" si="19"/>
        <v>1.0204118759866742E-3</v>
      </c>
      <c r="I119" s="145">
        <f t="shared" si="19"/>
        <v>1.0148899919492167E-3</v>
      </c>
      <c r="J119" s="145">
        <f t="shared" si="19"/>
        <v>1.0169989173137242E-3</v>
      </c>
      <c r="K119" s="145">
        <f t="shared" si="19"/>
        <v>1.0200467412734789E-3</v>
      </c>
      <c r="L119" s="145">
        <f t="shared" si="19"/>
        <v>1.0198507341369386E-3</v>
      </c>
      <c r="M119" s="145">
        <f t="shared" si="19"/>
        <v>1.0189417632512378E-3</v>
      </c>
      <c r="N119" s="145">
        <f t="shared" si="19"/>
        <v>1.0175693815860122E-3</v>
      </c>
      <c r="O119" s="145">
        <f t="shared" si="19"/>
        <v>1.0193230495757408E-3</v>
      </c>
      <c r="P119" s="145">
        <f t="shared" si="19"/>
        <v>1.0199321083659574E-3</v>
      </c>
      <c r="Q119" s="145">
        <f t="shared" si="19"/>
        <v>1.0192976308463818E-3</v>
      </c>
    </row>
    <row r="120" spans="1:17" x14ac:dyDescent="0.25">
      <c r="A120" s="129" t="s">
        <v>79</v>
      </c>
      <c r="B120" s="144">
        <f t="shared" ref="B120:Q120" si="20">IF(B$58=0,0,B$58/B$53)</f>
        <v>2.4755971037293354E-3</v>
      </c>
      <c r="C120" s="144">
        <f t="shared" si="20"/>
        <v>2.462255475357097E-3</v>
      </c>
      <c r="D120" s="144">
        <f t="shared" si="20"/>
        <v>2.4970163583738127E-3</v>
      </c>
      <c r="E120" s="144">
        <f t="shared" si="20"/>
        <v>2.4728506319228356E-3</v>
      </c>
      <c r="F120" s="144">
        <f t="shared" si="20"/>
        <v>2.4685509061663684E-3</v>
      </c>
      <c r="G120" s="144">
        <f t="shared" si="20"/>
        <v>2.4745707254129031E-3</v>
      </c>
      <c r="H120" s="144">
        <f t="shared" si="20"/>
        <v>2.4723418087827832E-3</v>
      </c>
      <c r="I120" s="144">
        <f t="shared" si="20"/>
        <v>2.4589629123877741E-3</v>
      </c>
      <c r="J120" s="144">
        <f t="shared" si="20"/>
        <v>2.4640725984596224E-3</v>
      </c>
      <c r="K120" s="144">
        <f t="shared" si="20"/>
        <v>2.471457128940726E-3</v>
      </c>
      <c r="L120" s="144">
        <f t="shared" si="20"/>
        <v>2.4709822259629285E-3</v>
      </c>
      <c r="M120" s="144">
        <f t="shared" si="20"/>
        <v>2.4687798929868476E-3</v>
      </c>
      <c r="N120" s="144">
        <f t="shared" si="20"/>
        <v>2.4654547684480189E-3</v>
      </c>
      <c r="O120" s="144">
        <f t="shared" si="20"/>
        <v>2.4697037063443439E-3</v>
      </c>
      <c r="P120" s="144">
        <f t="shared" si="20"/>
        <v>2.4711793864559545E-3</v>
      </c>
      <c r="Q120" s="144">
        <f t="shared" si="20"/>
        <v>2.4696421196568389E-3</v>
      </c>
    </row>
    <row r="121" spans="1:17" x14ac:dyDescent="0.25">
      <c r="A121" s="127" t="s">
        <v>115</v>
      </c>
      <c r="B121" s="143">
        <f t="shared" ref="B121:Q121" si="21">IF(B$63=0,0,B$63/B$53)</f>
        <v>0.13117823085804289</v>
      </c>
      <c r="C121" s="143">
        <f t="shared" si="21"/>
        <v>0.13641347793504227</v>
      </c>
      <c r="D121" s="143">
        <f t="shared" si="21"/>
        <v>0.12724800948461915</v>
      </c>
      <c r="E121" s="143">
        <f t="shared" si="21"/>
        <v>0.1324346765529377</v>
      </c>
      <c r="F121" s="143">
        <f t="shared" si="21"/>
        <v>0.13396977182710781</v>
      </c>
      <c r="G121" s="143">
        <f t="shared" si="21"/>
        <v>0.13169443046391771</v>
      </c>
      <c r="H121" s="143">
        <f t="shared" si="21"/>
        <v>0.13240055057629752</v>
      </c>
      <c r="I121" s="143">
        <f t="shared" si="21"/>
        <v>0.137021460059365</v>
      </c>
      <c r="J121" s="143">
        <f t="shared" si="21"/>
        <v>0.13516384926591471</v>
      </c>
      <c r="K121" s="143">
        <f t="shared" si="21"/>
        <v>0.13255869661013447</v>
      </c>
      <c r="L121" s="143">
        <f t="shared" si="21"/>
        <v>0.13254897475679508</v>
      </c>
      <c r="M121" s="143">
        <f t="shared" si="21"/>
        <v>0.13333890456405606</v>
      </c>
      <c r="N121" s="143">
        <f t="shared" si="21"/>
        <v>0.13463828518260632</v>
      </c>
      <c r="O121" s="143">
        <f t="shared" si="21"/>
        <v>0.13295028382242499</v>
      </c>
      <c r="P121" s="143">
        <f t="shared" si="21"/>
        <v>0.13258037429863495</v>
      </c>
      <c r="Q121" s="143">
        <f t="shared" si="21"/>
        <v>0.13315994175728718</v>
      </c>
    </row>
    <row r="122" spans="1:17" x14ac:dyDescent="0.25">
      <c r="A122" s="127" t="s">
        <v>114</v>
      </c>
      <c r="B122" s="143">
        <f t="shared" ref="B122:Q122" si="22">IF(B$69=0,0,B$69/B$53)</f>
        <v>0.56317258615186527</v>
      </c>
      <c r="C122" s="143">
        <f t="shared" si="22"/>
        <v>0.5601375044971979</v>
      </c>
      <c r="D122" s="143">
        <f t="shared" si="22"/>
        <v>0.56804524374764409</v>
      </c>
      <c r="E122" s="143">
        <f t="shared" si="22"/>
        <v>0.56254779238888486</v>
      </c>
      <c r="F122" s="143">
        <f t="shared" si="22"/>
        <v>0.56156964951161104</v>
      </c>
      <c r="G122" s="143">
        <f t="shared" si="22"/>
        <v>0.56293909576283174</v>
      </c>
      <c r="H122" s="143">
        <f t="shared" si="22"/>
        <v>0.56243204041807959</v>
      </c>
      <c r="I122" s="143">
        <f t="shared" si="22"/>
        <v>0.5593884806759547</v>
      </c>
      <c r="J122" s="143">
        <f t="shared" si="22"/>
        <v>0.56055088109853157</v>
      </c>
      <c r="K122" s="143">
        <f t="shared" si="22"/>
        <v>0.56223078495780521</v>
      </c>
      <c r="L122" s="143">
        <f t="shared" si="22"/>
        <v>0.56212274947102403</v>
      </c>
      <c r="M122" s="143">
        <f t="shared" si="22"/>
        <v>0.56162174163099765</v>
      </c>
      <c r="N122" s="143">
        <f t="shared" si="22"/>
        <v>0.5608653103914446</v>
      </c>
      <c r="O122" s="143">
        <f t="shared" si="22"/>
        <v>0.56183189955890944</v>
      </c>
      <c r="P122" s="143">
        <f t="shared" si="22"/>
        <v>0.5621676014320226</v>
      </c>
      <c r="Q122" s="143">
        <f t="shared" si="22"/>
        <v>0.56181788922822296</v>
      </c>
    </row>
    <row r="123" spans="1:17" x14ac:dyDescent="0.25">
      <c r="A123" s="127" t="s">
        <v>113</v>
      </c>
      <c r="B123" s="143">
        <f t="shared" ref="B123:Q123" si="23">IF(B$70=0,0,B$70/B$53)</f>
        <v>0.16266300159796776</v>
      </c>
      <c r="C123" s="143">
        <f t="shared" si="23"/>
        <v>0.16178636892055617</v>
      </c>
      <c r="D123" s="143">
        <f t="shared" si="23"/>
        <v>0.16407038741499491</v>
      </c>
      <c r="E123" s="143">
        <f t="shared" si="23"/>
        <v>0.16248254034796186</v>
      </c>
      <c r="F123" s="143">
        <f t="shared" si="23"/>
        <v>0.16220002010404092</v>
      </c>
      <c r="G123" s="143">
        <f t="shared" si="23"/>
        <v>0.16259556179628273</v>
      </c>
      <c r="H123" s="143">
        <f t="shared" si="23"/>
        <v>0.16244910732321011</v>
      </c>
      <c r="I123" s="143">
        <f t="shared" si="23"/>
        <v>0.16157002589174441</v>
      </c>
      <c r="J123" s="143">
        <f t="shared" si="23"/>
        <v>0.16190576585218344</v>
      </c>
      <c r="K123" s="143">
        <f t="shared" si="23"/>
        <v>0.16239097804266453</v>
      </c>
      <c r="L123" s="143">
        <f t="shared" si="23"/>
        <v>0.16235977379552771</v>
      </c>
      <c r="M123" s="143">
        <f t="shared" si="23"/>
        <v>0.16221506604325658</v>
      </c>
      <c r="N123" s="143">
        <f t="shared" si="23"/>
        <v>0.16199658350530291</v>
      </c>
      <c r="O123" s="143">
        <f t="shared" si="23"/>
        <v>0.16227576665298879</v>
      </c>
      <c r="P123" s="143">
        <f t="shared" si="23"/>
        <v>0.16237272853583795</v>
      </c>
      <c r="Q123" s="143">
        <f t="shared" si="23"/>
        <v>0.16227172000281548</v>
      </c>
    </row>
    <row r="124" spans="1:17" x14ac:dyDescent="0.25">
      <c r="A124" s="142" t="s">
        <v>123</v>
      </c>
      <c r="B124" s="141">
        <f t="shared" ref="B124:Q124" si="24">IF(B$71=0,0,B$71/B$53)</f>
        <v>0.10617552837423627</v>
      </c>
      <c r="C124" s="141">
        <f t="shared" si="24"/>
        <v>0.10560332119251743</v>
      </c>
      <c r="D124" s="141">
        <f t="shared" si="24"/>
        <v>0.10709417570817997</v>
      </c>
      <c r="E124" s="141">
        <f t="shared" si="24"/>
        <v>0.10605773533966649</v>
      </c>
      <c r="F124" s="141">
        <f t="shared" si="24"/>
        <v>0.10587332501967946</v>
      </c>
      <c r="G124" s="141">
        <f t="shared" si="24"/>
        <v>0.10613150818213951</v>
      </c>
      <c r="H124" s="141">
        <f t="shared" si="24"/>
        <v>0.10603591249714367</v>
      </c>
      <c r="I124" s="141">
        <f t="shared" si="24"/>
        <v>0.10546210693255351</v>
      </c>
      <c r="J124" s="141">
        <f t="shared" si="24"/>
        <v>0.10568125552409396</v>
      </c>
      <c r="K124" s="141">
        <f t="shared" si="24"/>
        <v>0.10599796959054959</v>
      </c>
      <c r="L124" s="141">
        <f t="shared" si="24"/>
        <v>0.10597760154499075</v>
      </c>
      <c r="M124" s="141">
        <f t="shared" si="24"/>
        <v>0.1058831460025116</v>
      </c>
      <c r="N124" s="141">
        <f t="shared" si="24"/>
        <v>0.10574053521407231</v>
      </c>
      <c r="O124" s="141">
        <f t="shared" si="24"/>
        <v>0.10592276730082559</v>
      </c>
      <c r="P124" s="141">
        <f t="shared" si="24"/>
        <v>0.1059860575330389</v>
      </c>
      <c r="Q124" s="141">
        <f t="shared" si="24"/>
        <v>0.1059201259182365</v>
      </c>
    </row>
    <row r="125" spans="1:17" x14ac:dyDescent="0.25">
      <c r="A125" s="142" t="s">
        <v>122</v>
      </c>
      <c r="B125" s="141">
        <f t="shared" ref="B125:Q125" si="25">IF(B$76=0,0,B$76/B$53)</f>
        <v>5.6487473223731488E-2</v>
      </c>
      <c r="C125" s="141">
        <f t="shared" si="25"/>
        <v>5.6183047728038726E-2</v>
      </c>
      <c r="D125" s="141">
        <f t="shared" si="25"/>
        <v>5.6976211706814932E-2</v>
      </c>
      <c r="E125" s="141">
        <f t="shared" si="25"/>
        <v>5.6424805008295352E-2</v>
      </c>
      <c r="F125" s="141">
        <f t="shared" si="25"/>
        <v>5.6326695084361472E-2</v>
      </c>
      <c r="G125" s="141">
        <f t="shared" si="25"/>
        <v>5.6464053614143209E-2</v>
      </c>
      <c r="H125" s="141">
        <f t="shared" si="25"/>
        <v>5.6413194826066444E-2</v>
      </c>
      <c r="I125" s="141">
        <f t="shared" si="25"/>
        <v>5.6107918959190907E-2</v>
      </c>
      <c r="J125" s="141">
        <f t="shared" si="25"/>
        <v>5.6224510328089485E-2</v>
      </c>
      <c r="K125" s="141">
        <f t="shared" si="25"/>
        <v>5.6393008452114965E-2</v>
      </c>
      <c r="L125" s="141">
        <f t="shared" si="25"/>
        <v>5.6382172250536947E-2</v>
      </c>
      <c r="M125" s="141">
        <f t="shared" si="25"/>
        <v>5.6331920040745005E-2</v>
      </c>
      <c r="N125" s="141">
        <f t="shared" si="25"/>
        <v>5.6256048291230598E-2</v>
      </c>
      <c r="O125" s="141">
        <f t="shared" si="25"/>
        <v>5.6352999352163209E-2</v>
      </c>
      <c r="P125" s="141">
        <f t="shared" si="25"/>
        <v>5.6386671002799045E-2</v>
      </c>
      <c r="Q125" s="141">
        <f t="shared" si="25"/>
        <v>5.6351594084578967E-2</v>
      </c>
    </row>
    <row r="126" spans="1:17" x14ac:dyDescent="0.25">
      <c r="A126" s="127" t="s">
        <v>112</v>
      </c>
      <c r="B126" s="143">
        <f t="shared" ref="B126:Q126" si="26">IF(B$77=0,0,B$77/B$53)</f>
        <v>7.7341277150300564E-2</v>
      </c>
      <c r="C126" s="143">
        <f t="shared" si="26"/>
        <v>7.6371521647891419E-2</v>
      </c>
      <c r="D126" s="143">
        <f t="shared" si="26"/>
        <v>7.4423485097562747E-2</v>
      </c>
      <c r="E126" s="143">
        <f t="shared" si="26"/>
        <v>7.6962914101963362E-2</v>
      </c>
      <c r="F126" s="143">
        <f t="shared" si="26"/>
        <v>7.6802496901228867E-2</v>
      </c>
      <c r="G126" s="143">
        <f t="shared" si="26"/>
        <v>7.7153223999938306E-2</v>
      </c>
      <c r="H126" s="143">
        <f t="shared" si="26"/>
        <v>7.71597174337431E-2</v>
      </c>
      <c r="I126" s="143">
        <f t="shared" si="26"/>
        <v>7.681621459534721E-2</v>
      </c>
      <c r="J126" s="143">
        <f t="shared" si="26"/>
        <v>7.7040192500806806E-2</v>
      </c>
      <c r="K126" s="143">
        <f t="shared" si="26"/>
        <v>7.7284415015931654E-2</v>
      </c>
      <c r="L126" s="143">
        <f t="shared" si="26"/>
        <v>7.7445969508736917E-2</v>
      </c>
      <c r="M126" s="143">
        <f t="shared" si="26"/>
        <v>7.736015410879328E-2</v>
      </c>
      <c r="N126" s="143">
        <f t="shared" si="26"/>
        <v>7.7123858917980945E-2</v>
      </c>
      <c r="O126" s="143">
        <f t="shared" si="26"/>
        <v>7.7453419742114976E-2</v>
      </c>
      <c r="P126" s="143">
        <f t="shared" si="26"/>
        <v>7.7351535200946675E-2</v>
      </c>
      <c r="Q126" s="143">
        <f t="shared" si="26"/>
        <v>7.7263451869762814E-2</v>
      </c>
    </row>
    <row r="127" spans="1:17" x14ac:dyDescent="0.25">
      <c r="A127" s="142" t="s">
        <v>121</v>
      </c>
      <c r="B127" s="141">
        <f t="shared" ref="B127:Q127" si="27">IF(B$78=0,0,B$78/B$53)</f>
        <v>8.7281560753236283E-3</v>
      </c>
      <c r="C127" s="141">
        <f t="shared" si="27"/>
        <v>8.6165535948624274E-3</v>
      </c>
      <c r="D127" s="141">
        <f t="shared" si="27"/>
        <v>2.3527818547321295E-2</v>
      </c>
      <c r="E127" s="141">
        <f t="shared" si="27"/>
        <v>8.7435783139173887E-3</v>
      </c>
      <c r="F127" s="141">
        <f t="shared" si="27"/>
        <v>8.6971927322899243E-3</v>
      </c>
      <c r="G127" s="141">
        <f t="shared" si="27"/>
        <v>8.7978644762254938E-3</v>
      </c>
      <c r="H127" s="141">
        <f t="shared" si="27"/>
        <v>8.8265779570950529E-3</v>
      </c>
      <c r="I127" s="141">
        <f t="shared" si="27"/>
        <v>8.8228809952467409E-3</v>
      </c>
      <c r="J127" s="141">
        <f t="shared" si="27"/>
        <v>8.8790063006883857E-3</v>
      </c>
      <c r="K127" s="141">
        <f t="shared" si="27"/>
        <v>8.9403285297037904E-3</v>
      </c>
      <c r="L127" s="141">
        <f t="shared" si="27"/>
        <v>8.9815488190887714E-3</v>
      </c>
      <c r="M127" s="141">
        <f t="shared" si="27"/>
        <v>8.9884667429587731E-3</v>
      </c>
      <c r="N127" s="141">
        <f t="shared" si="27"/>
        <v>9.0612755682487871E-3</v>
      </c>
      <c r="O127" s="141">
        <f t="shared" si="27"/>
        <v>9.1239551700600576E-3</v>
      </c>
      <c r="P127" s="141">
        <f t="shared" si="27"/>
        <v>9.1468252857520756E-3</v>
      </c>
      <c r="Q127" s="141">
        <f t="shared" si="27"/>
        <v>9.1659368942956267E-3</v>
      </c>
    </row>
    <row r="128" spans="1:17" x14ac:dyDescent="0.25">
      <c r="A128" s="142" t="s">
        <v>120</v>
      </c>
      <c r="B128" s="141">
        <f t="shared" ref="B128:Q128" si="28">IF(B$82=0,0,B$82/B$53)</f>
        <v>2.4981172976419035E-2</v>
      </c>
      <c r="C128" s="141">
        <f t="shared" si="28"/>
        <v>2.4568588610526486E-2</v>
      </c>
      <c r="D128" s="141">
        <f t="shared" si="28"/>
        <v>2.5060302544040392E-2</v>
      </c>
      <c r="E128" s="141">
        <f t="shared" si="28"/>
        <v>2.4558450654535331E-2</v>
      </c>
      <c r="F128" s="141">
        <f t="shared" si="28"/>
        <v>2.4409500791851346E-2</v>
      </c>
      <c r="G128" s="141">
        <f t="shared" si="28"/>
        <v>2.4391926441307745E-2</v>
      </c>
      <c r="H128" s="141">
        <f t="shared" si="28"/>
        <v>2.4190618845590536E-2</v>
      </c>
      <c r="I128" s="141">
        <f t="shared" si="28"/>
        <v>2.3906901187374721E-2</v>
      </c>
      <c r="J128" s="141">
        <f t="shared" si="28"/>
        <v>2.3794305203043674E-2</v>
      </c>
      <c r="K128" s="141">
        <f t="shared" si="28"/>
        <v>2.3670788763557275E-2</v>
      </c>
      <c r="L128" s="141">
        <f t="shared" si="28"/>
        <v>2.358515220720158E-2</v>
      </c>
      <c r="M128" s="141">
        <f t="shared" si="28"/>
        <v>2.3384391427653098E-2</v>
      </c>
      <c r="N128" s="141">
        <f t="shared" si="28"/>
        <v>2.3068663286703695E-2</v>
      </c>
      <c r="O128" s="141">
        <f t="shared" si="28"/>
        <v>2.302430786554981E-2</v>
      </c>
      <c r="P128" s="141">
        <f t="shared" si="28"/>
        <v>2.2785991254908426E-2</v>
      </c>
      <c r="Q128" s="141">
        <f t="shared" si="28"/>
        <v>2.2583897293447518E-2</v>
      </c>
    </row>
    <row r="129" spans="1:17" x14ac:dyDescent="0.25">
      <c r="A129" s="140" t="s">
        <v>119</v>
      </c>
      <c r="B129" s="139">
        <f t="shared" ref="B129:Q129" si="29">IF(B$93=0,0,B$93/B$53)</f>
        <v>4.3631948098557888E-2</v>
      </c>
      <c r="C129" s="139">
        <f t="shared" si="29"/>
        <v>4.3186379442502504E-2</v>
      </c>
      <c r="D129" s="139">
        <f t="shared" si="29"/>
        <v>2.5835364006201064E-2</v>
      </c>
      <c r="E129" s="139">
        <f t="shared" si="29"/>
        <v>4.3660885133510643E-2</v>
      </c>
      <c r="F129" s="139">
        <f t="shared" si="29"/>
        <v>4.3695803377087609E-2</v>
      </c>
      <c r="G129" s="139">
        <f t="shared" si="29"/>
        <v>4.3963433082405058E-2</v>
      </c>
      <c r="H129" s="139">
        <f t="shared" si="29"/>
        <v>4.4142520631057516E-2</v>
      </c>
      <c r="I129" s="139">
        <f t="shared" si="29"/>
        <v>4.4086432412725744E-2</v>
      </c>
      <c r="J129" s="139">
        <f t="shared" si="29"/>
        <v>4.436688099707474E-2</v>
      </c>
      <c r="K129" s="139">
        <f t="shared" si="29"/>
        <v>4.4673297722670598E-2</v>
      </c>
      <c r="L129" s="139">
        <f t="shared" si="29"/>
        <v>4.4879268482446562E-2</v>
      </c>
      <c r="M129" s="139">
        <f t="shared" si="29"/>
        <v>4.4987295938181418E-2</v>
      </c>
      <c r="N129" s="139">
        <f t="shared" si="29"/>
        <v>4.4993920063028464E-2</v>
      </c>
      <c r="O129" s="139">
        <f t="shared" si="29"/>
        <v>4.5305156706505104E-2</v>
      </c>
      <c r="P129" s="139">
        <f t="shared" si="29"/>
        <v>4.541871866028617E-2</v>
      </c>
      <c r="Q129" s="139">
        <f t="shared" si="29"/>
        <v>4.5513617682019662E-2</v>
      </c>
    </row>
    <row r="130" spans="1:17" hidden="1" x14ac:dyDescent="0.25"/>
    <row r="132" spans="1:17" ht="12.75" x14ac:dyDescent="0.25">
      <c r="A132" s="98" t="s">
        <v>128</v>
      </c>
      <c r="B132" s="136"/>
      <c r="C132" s="136"/>
      <c r="D132" s="136"/>
      <c r="E132" s="136"/>
      <c r="F132" s="136"/>
      <c r="G132" s="136"/>
      <c r="H132" s="136"/>
      <c r="I132" s="136"/>
      <c r="J132" s="136"/>
      <c r="K132" s="136"/>
      <c r="L132" s="136"/>
      <c r="M132" s="136"/>
      <c r="N132" s="136"/>
      <c r="O132" s="136"/>
      <c r="P132" s="136"/>
      <c r="Q132" s="136"/>
    </row>
    <row r="134" spans="1:17" x14ac:dyDescent="0.25">
      <c r="A134" s="78" t="s">
        <v>46</v>
      </c>
      <c r="B134" s="170">
        <f>IF(B$5=0,0,B$5/ISI_fec!B$5)</f>
        <v>0.47170584793675985</v>
      </c>
      <c r="C134" s="170">
        <f>IF(C$5=0,0,C$5/ISI_fec!C$5)</f>
        <v>0.47256053494687889</v>
      </c>
      <c r="D134" s="170">
        <f>IF(D$5=0,0,D$5/ISI_fec!D$5)</f>
        <v>0.47126995160158042</v>
      </c>
      <c r="E134" s="170">
        <f>IF(E$5=0,0,E$5/ISI_fec!E$5)</f>
        <v>0.4767521060318996</v>
      </c>
      <c r="F134" s="170">
        <f>IF(F$5=0,0,F$5/ISI_fec!F$5)</f>
        <v>0.47723812623662326</v>
      </c>
      <c r="G134" s="170">
        <f>IF(G$5=0,0,G$5/ISI_fec!G$5)</f>
        <v>0.47584929716960078</v>
      </c>
      <c r="H134" s="170">
        <f>IF(H$5=0,0,H$5/ISI_fec!H$5)</f>
        <v>0.48427268607971241</v>
      </c>
      <c r="I134" s="170">
        <f>IF(I$5=0,0,I$5/ISI_fec!I$5)</f>
        <v>0.48652680320312391</v>
      </c>
      <c r="J134" s="170">
        <f>IF(J$5=0,0,J$5/ISI_fec!J$5)</f>
        <v>0.48614208611153231</v>
      </c>
      <c r="K134" s="170">
        <f>IF(K$5=0,0,K$5/ISI_fec!K$5)</f>
        <v>0.48472597355312852</v>
      </c>
      <c r="L134" s="170">
        <f>IF(L$5=0,0,L$5/ISI_fec!L$5)</f>
        <v>0.48676452041101503</v>
      </c>
      <c r="M134" s="170">
        <f>IF(M$5=0,0,M$5/ISI_fec!M$5)</f>
        <v>0.48586344211784976</v>
      </c>
      <c r="N134" s="170">
        <f>IF(N$5=0,0,N$5/ISI_fec!N$5)</f>
        <v>0.48379381784912218</v>
      </c>
      <c r="O134" s="170">
        <f>IF(O$5=0,0,O$5/ISI_fec!O$5)</f>
        <v>0.49418479109268854</v>
      </c>
      <c r="P134" s="170">
        <f>IF(P$5=0,0,P$5/ISI_fec!P$5)</f>
        <v>0.4927144463462535</v>
      </c>
      <c r="Q134" s="170">
        <f>IF(Q$5=0,0,Q$5/ISI_fec!Q$5)</f>
        <v>0.49269690138718608</v>
      </c>
    </row>
    <row r="135" spans="1:17" x14ac:dyDescent="0.25">
      <c r="A135" s="132" t="s">
        <v>83</v>
      </c>
      <c r="B135" s="169">
        <f>IF(B$6=0,0,B$6/ISI_fec!B$6)</f>
        <v>0.42193063789205304</v>
      </c>
      <c r="C135" s="169">
        <f>IF(C$6=0,0,C$6/ISI_fec!C$6)</f>
        <v>0.42271037272647694</v>
      </c>
      <c r="D135" s="169">
        <f>IF(D$6=0,0,D$6/ISI_fec!D$6)</f>
        <v>0.42409937570564393</v>
      </c>
      <c r="E135" s="169">
        <f>IF(E$6=0,0,E$6/ISI_fec!E$6)</f>
        <v>0.42597766886287936</v>
      </c>
      <c r="F135" s="169">
        <f>IF(F$6=0,0,F$6/ISI_fec!F$6)</f>
        <v>0.42597766886287941</v>
      </c>
      <c r="G135" s="169">
        <f>IF(G$6=0,0,G$6/ISI_fec!G$6)</f>
        <v>0.42597766886287941</v>
      </c>
      <c r="H135" s="169">
        <f>IF(H$6=0,0,H$6/ISI_fec!H$6)</f>
        <v>0.43326476193315233</v>
      </c>
      <c r="I135" s="169">
        <f>IF(I$6=0,0,I$6/ISI_fec!I$6)</f>
        <v>0.43326476193315233</v>
      </c>
      <c r="J135" s="169">
        <f>IF(J$6=0,0,J$6/ISI_fec!J$6)</f>
        <v>0.43326476193315233</v>
      </c>
      <c r="K135" s="169">
        <f>IF(K$6=0,0,K$6/ISI_fec!K$6)</f>
        <v>0.43326476193315239</v>
      </c>
      <c r="L135" s="169">
        <f>IF(L$6=0,0,L$6/ISI_fec!L$6)</f>
        <v>0.43326476193315222</v>
      </c>
      <c r="M135" s="169">
        <f>IF(M$6=0,0,M$6/ISI_fec!M$6)</f>
        <v>0.43326476193315233</v>
      </c>
      <c r="N135" s="169">
        <f>IF(N$6=0,0,N$6/ISI_fec!N$6)</f>
        <v>0.43326476193315228</v>
      </c>
      <c r="O135" s="169">
        <f>IF(O$6=0,0,O$6/ISI_fec!O$6)</f>
        <v>0.44227781898517626</v>
      </c>
      <c r="P135" s="169">
        <f>IF(P$6=0,0,P$6/ISI_fec!P$6)</f>
        <v>0.44227781898517637</v>
      </c>
      <c r="Q135" s="169">
        <f>IF(Q$6=0,0,Q$6/ISI_fec!Q$6)</f>
        <v>0.44227781898517637</v>
      </c>
    </row>
    <row r="136" spans="1:17" x14ac:dyDescent="0.25">
      <c r="A136" s="76" t="s">
        <v>82</v>
      </c>
      <c r="B136" s="168">
        <f>IF(B$7=0,0,B$7/ISI_fec!B$7)</f>
        <v>0.10965113509479633</v>
      </c>
      <c r="C136" s="168">
        <f>IF(C$7=0,0,C$7/ISI_fec!C$7)</f>
        <v>0.1098537722156622</v>
      </c>
      <c r="D136" s="168">
        <f>IF(D$7=0,0,D$7/ISI_fec!D$7)</f>
        <v>0.11021474565451135</v>
      </c>
      <c r="E136" s="168">
        <f>IF(E$7=0,0,E$7/ISI_fec!E$7)</f>
        <v>0.11070287559397395</v>
      </c>
      <c r="F136" s="168">
        <f>IF(F$7=0,0,F$7/ISI_fec!F$7)</f>
        <v>0.11070287559397393</v>
      </c>
      <c r="G136" s="168">
        <f>IF(G$7=0,0,G$7/ISI_fec!G$7)</f>
        <v>0.11070287559397396</v>
      </c>
      <c r="H136" s="168">
        <f>IF(H$7=0,0,H$7/ISI_fec!H$7)</f>
        <v>0.11259664190278908</v>
      </c>
      <c r="I136" s="168">
        <f>IF(I$7=0,0,I$7/ISI_fec!I$7)</f>
        <v>0.11259664190278906</v>
      </c>
      <c r="J136" s="168">
        <f>IF(J$7=0,0,J$7/ISI_fec!J$7)</f>
        <v>0.11259664190278908</v>
      </c>
      <c r="K136" s="168">
        <f>IF(K$7=0,0,K$7/ISI_fec!K$7)</f>
        <v>0.11259664190278909</v>
      </c>
      <c r="L136" s="168">
        <f>IF(L$7=0,0,L$7/ISI_fec!L$7)</f>
        <v>0.11259664190278908</v>
      </c>
      <c r="M136" s="168">
        <f>IF(M$7=0,0,M$7/ISI_fec!M$7)</f>
        <v>0.11259664190278908</v>
      </c>
      <c r="N136" s="168">
        <f>IF(N$7=0,0,N$7/ISI_fec!N$7)</f>
        <v>0.11259664190278908</v>
      </c>
      <c r="O136" s="168">
        <f>IF(O$7=0,0,O$7/ISI_fec!O$7)</f>
        <v>0.11493895091681579</v>
      </c>
      <c r="P136" s="168">
        <f>IF(P$7=0,0,P$7/ISI_fec!P$7)</f>
        <v>0.11493895091681579</v>
      </c>
      <c r="Q136" s="168">
        <f>IF(Q$7=0,0,Q$7/ISI_fec!Q$7)</f>
        <v>0.11493895091681577</v>
      </c>
    </row>
    <row r="137" spans="1:17" x14ac:dyDescent="0.25">
      <c r="A137" s="76" t="s">
        <v>81</v>
      </c>
      <c r="B137" s="168">
        <f>IF(B$8=0,0,B$8/ISI_fec!B$8)</f>
        <v>0.60392683647069689</v>
      </c>
      <c r="C137" s="168">
        <f>IF(C$8=0,0,C$8/ISI_fec!C$8)</f>
        <v>0.60504290330621346</v>
      </c>
      <c r="D137" s="168">
        <f>IF(D$8=0,0,D$8/ISI_fec!D$8)</f>
        <v>0.60703104092818749</v>
      </c>
      <c r="E137" s="168">
        <f>IF(E$8=0,0,E$8/ISI_fec!E$8)</f>
        <v>0.60971951989259965</v>
      </c>
      <c r="F137" s="168">
        <f>IF(F$8=0,0,F$8/ISI_fec!F$8)</f>
        <v>0.60971951989259965</v>
      </c>
      <c r="G137" s="168">
        <f>IF(G$8=0,0,G$8/ISI_fec!G$8)</f>
        <v>0.60971951989259965</v>
      </c>
      <c r="H137" s="168">
        <f>IF(H$8=0,0,H$8/ISI_fec!H$8)</f>
        <v>0.62014983869330109</v>
      </c>
      <c r="I137" s="168">
        <f>IF(I$8=0,0,I$8/ISI_fec!I$8)</f>
        <v>0.6201498386933012</v>
      </c>
      <c r="J137" s="168">
        <f>IF(J$8=0,0,J$8/ISI_fec!J$8)</f>
        <v>0.6201498386933012</v>
      </c>
      <c r="K137" s="168">
        <f>IF(K$8=0,0,K$8/ISI_fec!K$8)</f>
        <v>0.62014983869330109</v>
      </c>
      <c r="L137" s="168">
        <f>IF(L$8=0,0,L$8/ISI_fec!L$8)</f>
        <v>0.6201498386933012</v>
      </c>
      <c r="M137" s="168">
        <f>IF(M$8=0,0,M$8/ISI_fec!M$8)</f>
        <v>0.6201498386933012</v>
      </c>
      <c r="N137" s="168">
        <f>IF(N$8=0,0,N$8/ISI_fec!N$8)</f>
        <v>0.62014983869330109</v>
      </c>
      <c r="O137" s="168">
        <f>IF(O$8=0,0,O$8/ISI_fec!O$8)</f>
        <v>0.63305060138631852</v>
      </c>
      <c r="P137" s="168">
        <f>IF(P$8=0,0,P$8/ISI_fec!P$8)</f>
        <v>0.63305060138631852</v>
      </c>
      <c r="Q137" s="168">
        <f>IF(Q$8=0,0,Q$8/ISI_fec!Q$8)</f>
        <v>0.63305060138631841</v>
      </c>
    </row>
    <row r="138" spans="1:17" x14ac:dyDescent="0.25">
      <c r="A138" s="76" t="s">
        <v>80</v>
      </c>
      <c r="B138" s="168">
        <f>IF(B$9=0,0,B$9/ISI_fec!B$9)</f>
        <v>0.41854550068457758</v>
      </c>
      <c r="C138" s="168">
        <f>IF(C$9=0,0,C$9/ISI_fec!C$9)</f>
        <v>0.41931897972915622</v>
      </c>
      <c r="D138" s="168">
        <f>IF(D$9=0,0,D$9/ISI_fec!D$9)</f>
        <v>0.42069683877791431</v>
      </c>
      <c r="E138" s="168">
        <f>IF(E$9=0,0,E$9/ISI_fec!E$9)</f>
        <v>0.42256006244390615</v>
      </c>
      <c r="F138" s="168">
        <f>IF(F$9=0,0,F$9/ISI_fec!F$9)</f>
        <v>0.4225600624439062</v>
      </c>
      <c r="G138" s="168">
        <f>IF(G$9=0,0,G$9/ISI_fec!G$9)</f>
        <v>0.42256006244390615</v>
      </c>
      <c r="H138" s="168">
        <f>IF(H$9=0,0,H$9/ISI_fec!H$9)</f>
        <v>0.42978869137891318</v>
      </c>
      <c r="I138" s="168">
        <f>IF(I$9=0,0,I$9/ISI_fec!I$9)</f>
        <v>0.42978869137891323</v>
      </c>
      <c r="J138" s="168">
        <f>IF(J$9=0,0,J$9/ISI_fec!J$9)</f>
        <v>0.42978869137891323</v>
      </c>
      <c r="K138" s="168">
        <f>IF(K$9=0,0,K$9/ISI_fec!K$9)</f>
        <v>0.42978869137891318</v>
      </c>
      <c r="L138" s="168">
        <f>IF(L$9=0,0,L$9/ISI_fec!L$9)</f>
        <v>0.42978869137891323</v>
      </c>
      <c r="M138" s="168">
        <f>IF(M$9=0,0,M$9/ISI_fec!M$9)</f>
        <v>0.42978869137891323</v>
      </c>
      <c r="N138" s="168">
        <f>IF(N$9=0,0,N$9/ISI_fec!N$9)</f>
        <v>0.42978869137891323</v>
      </c>
      <c r="O138" s="168">
        <f>IF(O$9=0,0,O$9/ISI_fec!O$9)</f>
        <v>0.43872943693696204</v>
      </c>
      <c r="P138" s="168">
        <f>IF(P$9=0,0,P$9/ISI_fec!P$9)</f>
        <v>0.43872943693696198</v>
      </c>
      <c r="Q138" s="168">
        <f>IF(Q$9=0,0,Q$9/ISI_fec!Q$9)</f>
        <v>0.43872943693696198</v>
      </c>
    </row>
    <row r="139" spans="1:17" x14ac:dyDescent="0.25">
      <c r="A139" s="129" t="s">
        <v>79</v>
      </c>
      <c r="B139" s="167">
        <f>IF(B$10=0,0,B$10/ISI_fec!B$10)</f>
        <v>0.7028248802777407</v>
      </c>
      <c r="C139" s="167">
        <f>IF(C$10=0,0,C$10/ISI_fec!C$10)</f>
        <v>0.70412371234262772</v>
      </c>
      <c r="D139" s="167">
        <f>IF(D$10=0,0,D$10/ISI_fec!D$10)</f>
        <v>0.70643742404039811</v>
      </c>
      <c r="E139" s="167">
        <f>IF(E$10=0,0,E$10/ISI_fec!E$10)</f>
        <v>0.7095661638018802</v>
      </c>
      <c r="F139" s="167">
        <f>IF(F$10=0,0,F$10/ISI_fec!F$10)</f>
        <v>0.7095661638018802</v>
      </c>
      <c r="G139" s="167">
        <f>IF(G$10=0,0,G$10/ISI_fec!G$10)</f>
        <v>0.70956616380188031</v>
      </c>
      <c r="H139" s="167">
        <f>IF(H$10=0,0,H$10/ISI_fec!H$10)</f>
        <v>0.72170453408064072</v>
      </c>
      <c r="I139" s="167">
        <f>IF(I$10=0,0,I$10/ISI_fec!I$10)</f>
        <v>0.72170453408064084</v>
      </c>
      <c r="J139" s="167">
        <f>IF(J$10=0,0,J$10/ISI_fec!J$10)</f>
        <v>0.72170453408064084</v>
      </c>
      <c r="K139" s="167">
        <f>IF(K$10=0,0,K$10/ISI_fec!K$10)</f>
        <v>0.72170453408064084</v>
      </c>
      <c r="L139" s="167">
        <f>IF(L$10=0,0,L$10/ISI_fec!L$10)</f>
        <v>0.72170453408064072</v>
      </c>
      <c r="M139" s="167">
        <f>IF(M$10=0,0,M$10/ISI_fec!M$10)</f>
        <v>0.72170453408064084</v>
      </c>
      <c r="N139" s="167">
        <f>IF(N$10=0,0,N$10/ISI_fec!N$10)</f>
        <v>0.72170453408064084</v>
      </c>
      <c r="O139" s="167">
        <f>IF(O$10=0,0,O$10/ISI_fec!O$10)</f>
        <v>0.73671790399180115</v>
      </c>
      <c r="P139" s="167">
        <f>IF(P$10=0,0,P$10/ISI_fec!P$10)</f>
        <v>0.73671790399180115</v>
      </c>
      <c r="Q139" s="167">
        <f>IF(Q$10=0,0,Q$10/ISI_fec!Q$10)</f>
        <v>0.73671790399180115</v>
      </c>
    </row>
    <row r="140" spans="1:17" x14ac:dyDescent="0.25">
      <c r="A140" s="127" t="s">
        <v>117</v>
      </c>
      <c r="B140" s="166">
        <f>IF(B$15=0,0,B$15/ISI_fec!B$15)</f>
        <v>0.39493528036403347</v>
      </c>
      <c r="C140" s="166">
        <f>IF(C$15=0,0,C$15/ISI_fec!C$15)</f>
        <v>0.41896587301708405</v>
      </c>
      <c r="D140" s="166">
        <f>IF(D$15=0,0,D$15/ISI_fec!D$15)</f>
        <v>0.37402352119022453</v>
      </c>
      <c r="E140" s="166">
        <f>IF(E$15=0,0,E$15/ISI_fec!E$15)</f>
        <v>0.39710176729231866</v>
      </c>
      <c r="F140" s="166">
        <f>IF(F$15=0,0,F$15/ISI_fec!F$15)</f>
        <v>0.40440879527196316</v>
      </c>
      <c r="G140" s="166">
        <f>IF(G$15=0,0,G$15/ISI_fec!G$15)</f>
        <v>0.39124746246928477</v>
      </c>
      <c r="H140" s="166">
        <f>IF(H$15=0,0,H$15/ISI_fec!H$15)</f>
        <v>0.40329682246987392</v>
      </c>
      <c r="I140" s="166">
        <f>IF(I$15=0,0,I$15/ISI_fec!I$15)</f>
        <v>0.44012623334482071</v>
      </c>
      <c r="J140" s="166">
        <f>IF(J$15=0,0,J$15/ISI_fec!J$15)</f>
        <v>0.42609890070721385</v>
      </c>
      <c r="K140" s="166">
        <f>IF(K$15=0,0,K$15/ISI_fec!K$15)</f>
        <v>0.40738211881589897</v>
      </c>
      <c r="L140" s="166">
        <f>IF(L$15=0,0,L$15/ISI_fec!L$15)</f>
        <v>0.41007655424574568</v>
      </c>
      <c r="M140" s="166">
        <f>IF(M$15=0,0,M$15/ISI_fec!M$15)</f>
        <v>0.42455838823796549</v>
      </c>
      <c r="N140" s="166">
        <f>IF(N$15=0,0,N$15/ISI_fec!N$15)</f>
        <v>0.42603995903110614</v>
      </c>
      <c r="O140" s="166">
        <f>IF(O$15=0,0,O$15/ISI_fec!O$15)</f>
        <v>0.43519037361750473</v>
      </c>
      <c r="P140" s="166">
        <f>IF(P$15=0,0,P$15/ISI_fec!P$15)</f>
        <v>0.42025212055222777</v>
      </c>
      <c r="Q140" s="166">
        <f>IF(Q$15=0,0,Q$15/ISI_fec!Q$15)</f>
        <v>0.42063075337990913</v>
      </c>
    </row>
    <row r="141" spans="1:17" x14ac:dyDescent="0.25">
      <c r="A141" s="127" t="s">
        <v>116</v>
      </c>
      <c r="B141" s="166">
        <f>IF(B$21=0,0,B$21/ISI_fec!B$21)</f>
        <v>0.47982790304405626</v>
      </c>
      <c r="C141" s="166">
        <f>IF(C$21=0,0,C$21/ISI_fec!C$21)</f>
        <v>0.47778979715313297</v>
      </c>
      <c r="D141" s="166">
        <f>IF(D$21=0,0,D$21/ISI_fec!D$21)</f>
        <v>0.48222528348459359</v>
      </c>
      <c r="E141" s="166">
        <f>IF(E$21=0,0,E$21/ISI_fec!E$21)</f>
        <v>0.48536255472379791</v>
      </c>
      <c r="F141" s="166">
        <f>IF(F$21=0,0,F$21/ISI_fec!F$21)</f>
        <v>0.48503740457855066</v>
      </c>
      <c r="G141" s="166">
        <f>IF(G$21=0,0,G$21/ISI_fec!G$21)</f>
        <v>0.48493558616728749</v>
      </c>
      <c r="H141" s="166">
        <f>IF(H$21=0,0,H$21/ISI_fec!H$21)</f>
        <v>0.49288715635791613</v>
      </c>
      <c r="I141" s="166">
        <f>IF(I$21=0,0,I$21/ISI_fec!I$21)</f>
        <v>0.49101124108911659</v>
      </c>
      <c r="J141" s="166">
        <f>IF(J$21=0,0,J$21/ISI_fec!J$21)</f>
        <v>0.49231409376515872</v>
      </c>
      <c r="K141" s="166">
        <f>IF(K$21=0,0,K$21/ISI_fec!K$21)</f>
        <v>0.49291222425397446</v>
      </c>
      <c r="L141" s="166">
        <f>IF(L$21=0,0,L$21/ISI_fec!L$21)</f>
        <v>0.49513758388948831</v>
      </c>
      <c r="M141" s="166">
        <f>IF(M$21=0,0,M$21/ISI_fec!M$21)</f>
        <v>0.49212006244569056</v>
      </c>
      <c r="N141" s="166">
        <f>IF(N$21=0,0,N$21/ISI_fec!N$21)</f>
        <v>0.48932187081282791</v>
      </c>
      <c r="O141" s="166">
        <f>IF(O$21=0,0,O$21/ISI_fec!O$21)</f>
        <v>0.49984343115940238</v>
      </c>
      <c r="P141" s="166">
        <f>IF(P$21=0,0,P$21/ISI_fec!P$21)</f>
        <v>0.49991679138913303</v>
      </c>
      <c r="Q141" s="166">
        <f>IF(Q$21=0,0,Q$21/ISI_fec!Q$21)</f>
        <v>0.49985320876453276</v>
      </c>
    </row>
    <row r="142" spans="1:17" x14ac:dyDescent="0.25">
      <c r="A142" s="127" t="s">
        <v>113</v>
      </c>
      <c r="B142" s="166">
        <f>IF(B$27=0,0,B$27/ISI_fec!B$27)</f>
        <v>0.46361073105351108</v>
      </c>
      <c r="C142" s="166">
        <f>IF(C$27=0,0,C$27/ISI_fec!C$27)</f>
        <v>0.46446749139312804</v>
      </c>
      <c r="D142" s="166">
        <f>IF(D$27=0,0,D$27/ISI_fec!D$27)</f>
        <v>0.46599370596200684</v>
      </c>
      <c r="E142" s="166">
        <f>IF(E$27=0,0,E$27/ISI_fec!E$27)</f>
        <v>0.46805754486242229</v>
      </c>
      <c r="F142" s="166">
        <f>IF(F$27=0,0,F$27/ISI_fec!F$27)</f>
        <v>0.46805754486242218</v>
      </c>
      <c r="G142" s="166">
        <f>IF(G$27=0,0,G$27/ISI_fec!G$27)</f>
        <v>0.46805754486242229</v>
      </c>
      <c r="H142" s="166">
        <f>IF(H$27=0,0,H$27/ISI_fec!H$27)</f>
        <v>0.47606448781030203</v>
      </c>
      <c r="I142" s="166">
        <f>IF(I$27=0,0,I$27/ISI_fec!I$27)</f>
        <v>0.47606448781030214</v>
      </c>
      <c r="J142" s="166">
        <f>IF(J$27=0,0,J$27/ISI_fec!J$27)</f>
        <v>0.47606448781030197</v>
      </c>
      <c r="K142" s="166">
        <f>IF(K$27=0,0,K$27/ISI_fec!K$27)</f>
        <v>0.47606448781030203</v>
      </c>
      <c r="L142" s="166">
        <f>IF(L$27=0,0,L$27/ISI_fec!L$27)</f>
        <v>0.47606448781030203</v>
      </c>
      <c r="M142" s="166">
        <f>IF(M$27=0,0,M$27/ISI_fec!M$27)</f>
        <v>0.47606448781030208</v>
      </c>
      <c r="N142" s="166">
        <f>IF(N$27=0,0,N$27/ISI_fec!N$27)</f>
        <v>0.47606448781030197</v>
      </c>
      <c r="O142" s="166">
        <f>IF(O$27=0,0,O$27/ISI_fec!O$27)</f>
        <v>0.48596789276281205</v>
      </c>
      <c r="P142" s="166">
        <f>IF(P$27=0,0,P$27/ISI_fec!P$27)</f>
        <v>0.4859678927628121</v>
      </c>
      <c r="Q142" s="166">
        <f>IF(Q$27=0,0,Q$27/ISI_fec!Q$27)</f>
        <v>0.48596789276281205</v>
      </c>
    </row>
    <row r="143" spans="1:17" x14ac:dyDescent="0.25">
      <c r="A143" s="72" t="s">
        <v>112</v>
      </c>
      <c r="B143" s="165">
        <f>IF(B$34=0,0,B$34/ISI_fec!B$34)</f>
        <v>0.45759846527077563</v>
      </c>
      <c r="C143" s="165">
        <f>IF(C$34=0,0,C$34/ISI_fec!C$34)</f>
        <v>0.45528603163849651</v>
      </c>
      <c r="D143" s="165">
        <f>IF(D$34=0,0,D$34/ISI_fec!D$34)</f>
        <v>0.43974274807048785</v>
      </c>
      <c r="E143" s="165">
        <f>IF(E$34=0,0,E$34/ISI_fec!E$34)</f>
        <v>0.46018989579098435</v>
      </c>
      <c r="F143" s="165">
        <f>IF(F$34=0,0,F$34/ISI_fec!F$34)</f>
        <v>0.46035382247081102</v>
      </c>
      <c r="G143" s="165">
        <f>IF(G$34=0,0,G$34/ISI_fec!G$34)</f>
        <v>0.46105180252002398</v>
      </c>
      <c r="H143" s="165">
        <f>IF(H$34=0,0,H$34/ISI_fec!H$34)</f>
        <v>0.46945104503145424</v>
      </c>
      <c r="I143" s="165">
        <f>IF(I$34=0,0,I$34/ISI_fec!I$34)</f>
        <v>0.46986367113764982</v>
      </c>
      <c r="J143" s="165">
        <f>IF(J$34=0,0,J$34/ISI_fec!J$34)</f>
        <v>0.47026229668820962</v>
      </c>
      <c r="K143" s="165">
        <f>IF(K$34=0,0,K$34/ISI_fec!K$34)</f>
        <v>0.47034980661047926</v>
      </c>
      <c r="L143" s="165">
        <f>IF(L$34=0,0,L$34/ISI_fec!L$34)</f>
        <v>0.4714278937640573</v>
      </c>
      <c r="M143" s="165">
        <f>IF(M$34=0,0,M$34/ISI_fec!M$34)</f>
        <v>0.47142085831618641</v>
      </c>
      <c r="N143" s="165">
        <f>IF(N$34=0,0,N$34/ISI_fec!N$34)</f>
        <v>0.47018601193939641</v>
      </c>
      <c r="O143" s="165">
        <f>IF(O$34=0,0,O$34/ISI_fec!O$34)</f>
        <v>0.48119251512052363</v>
      </c>
      <c r="P143" s="165">
        <f>IF(P$34=0,0,P$34/ISI_fec!P$34)</f>
        <v>0.48027794766020698</v>
      </c>
      <c r="Q143" s="165">
        <f>IF(Q$34=0,0,Q$34/ISI_fec!Q$34)</f>
        <v>0.48003420710449823</v>
      </c>
    </row>
    <row r="144" spans="1:17" x14ac:dyDescent="0.25">
      <c r="B144" s="147"/>
      <c r="C144" s="147"/>
      <c r="D144" s="147"/>
      <c r="E144" s="147"/>
      <c r="F144" s="147"/>
      <c r="G144" s="147"/>
      <c r="H144" s="147"/>
      <c r="I144" s="147"/>
      <c r="J144" s="147"/>
      <c r="K144" s="147"/>
      <c r="L144" s="147"/>
      <c r="M144" s="147"/>
      <c r="N144" s="147"/>
      <c r="O144" s="147"/>
      <c r="P144" s="147"/>
      <c r="Q144" s="147"/>
    </row>
    <row r="145" spans="1:17" x14ac:dyDescent="0.25">
      <c r="A145" s="78" t="s">
        <v>45</v>
      </c>
      <c r="B145" s="170">
        <f>IF(B$53=0,0,B$53/ISI_fec!B$53)</f>
        <v>0.51863217709856158</v>
      </c>
      <c r="C145" s="170">
        <f>IF(C$53=0,0,C$53/ISI_fec!C$53)</f>
        <v>0.52363052196956017</v>
      </c>
      <c r="D145" s="170">
        <f>IF(D$53=0,0,D$53/ISI_fec!D$53)</f>
        <v>0.51634107860763312</v>
      </c>
      <c r="E145" s="170">
        <f>IF(E$53=0,0,E$53/ISI_fec!E$53)</f>
        <v>0.52138697871173012</v>
      </c>
      <c r="F145" s="170">
        <f>IF(F$53=0,0,F$53/ISI_fec!F$53)</f>
        <v>0.53364335259610263</v>
      </c>
      <c r="G145" s="170">
        <f>IF(G$53=0,0,G$53/ISI_fec!G$53)</f>
        <v>0.53234517328291964</v>
      </c>
      <c r="H145" s="170">
        <f>IF(H$53=0,0,H$53/ISI_fec!H$53)</f>
        <v>0.53763529716625624</v>
      </c>
      <c r="I145" s="170">
        <f>IF(I$53=0,0,I$53/ISI_fec!I$53)</f>
        <v>0.54613135061256624</v>
      </c>
      <c r="J145" s="170">
        <f>IF(J$53=0,0,J$53/ISI_fec!J$53)</f>
        <v>0.54499885161177852</v>
      </c>
      <c r="K145" s="170">
        <f>IF(K$53=0,0,K$53/ISI_fec!K$53)</f>
        <v>0.54337043549046804</v>
      </c>
      <c r="L145" s="170">
        <f>IF(L$53=0,0,L$53/ISI_fec!L$53)</f>
        <v>0.54347486693281133</v>
      </c>
      <c r="M145" s="170">
        <f>IF(M$53=0,0,M$53/ISI_fec!M$53)</f>
        <v>0.55358885139382696</v>
      </c>
      <c r="N145" s="170">
        <f>IF(N$53=0,0,N$53/ISI_fec!N$53)</f>
        <v>0.55433546897438413</v>
      </c>
      <c r="O145" s="170">
        <f>IF(O$53=0,0,O$53/ISI_fec!O$53)</f>
        <v>0.55338177684712542</v>
      </c>
      <c r="P145" s="170">
        <f>IF(P$53=0,0,P$53/ISI_fec!P$53)</f>
        <v>0.55305132148370517</v>
      </c>
      <c r="Q145" s="170">
        <f>IF(Q$53=0,0,Q$53/ISI_fec!Q$53)</f>
        <v>0.553395576802304</v>
      </c>
    </row>
    <row r="146" spans="1:17" x14ac:dyDescent="0.25">
      <c r="A146" s="132" t="s">
        <v>83</v>
      </c>
      <c r="B146" s="169">
        <f>IF(B$54=0,0,B$54/ISI_fec!B$54)</f>
        <v>0.40323823166617195</v>
      </c>
      <c r="C146" s="169">
        <f>IF(C$54=0,0,C$54/ISI_fec!C$54)</f>
        <v>0.40493036307541941</v>
      </c>
      <c r="D146" s="169">
        <f>IF(D$54=0,0,D$54/ISI_fec!D$54)</f>
        <v>0.40493036307541941</v>
      </c>
      <c r="E146" s="169">
        <f>IF(E$54=0,0,E$54/ISI_fec!E$54)</f>
        <v>0.40493036307541941</v>
      </c>
      <c r="F146" s="169">
        <f>IF(F$54=0,0,F$54/ISI_fec!F$54)</f>
        <v>0.41372852923295428</v>
      </c>
      <c r="G146" s="169">
        <f>IF(G$54=0,0,G$54/ISI_fec!G$54)</f>
        <v>0.41372852923295422</v>
      </c>
      <c r="H146" s="169">
        <f>IF(H$54=0,0,H$54/ISI_fec!H$54)</f>
        <v>0.41746355239495886</v>
      </c>
      <c r="I146" s="169">
        <f>IF(I$54=0,0,I$54/ISI_fec!I$54)</f>
        <v>0.42176580311788331</v>
      </c>
      <c r="J146" s="169">
        <f>IF(J$54=0,0,J$54/ISI_fec!J$54)</f>
        <v>0.42176580311788331</v>
      </c>
      <c r="K146" s="169">
        <f>IF(K$54=0,0,K$54/ISI_fec!K$54)</f>
        <v>0.42176580311788325</v>
      </c>
      <c r="L146" s="169">
        <f>IF(L$54=0,0,L$54/ISI_fec!L$54)</f>
        <v>0.42176580311788331</v>
      </c>
      <c r="M146" s="169">
        <f>IF(M$54=0,0,M$54/ISI_fec!M$54)</f>
        <v>0.42923189407380025</v>
      </c>
      <c r="N146" s="169">
        <f>IF(N$54=0,0,N$54/ISI_fec!N$54)</f>
        <v>0.42923189407380025</v>
      </c>
      <c r="O146" s="169">
        <f>IF(O$54=0,0,O$54/ISI_fec!O$54)</f>
        <v>0.4292318940738003</v>
      </c>
      <c r="P146" s="169">
        <f>IF(P$54=0,0,P$54/ISI_fec!P$54)</f>
        <v>0.42923189407380025</v>
      </c>
      <c r="Q146" s="169">
        <f>IF(Q$54=0,0,Q$54/ISI_fec!Q$54)</f>
        <v>0.4292318940738003</v>
      </c>
    </row>
    <row r="147" spans="1:17" x14ac:dyDescent="0.25">
      <c r="A147" s="76" t="s">
        <v>82</v>
      </c>
      <c r="B147" s="168">
        <f>IF(B$55=0,0,B$55/ISI_fec!B$55)</f>
        <v>0.1048773474629885</v>
      </c>
      <c r="C147" s="168">
        <f>IF(C$55=0,0,C$55/ISI_fec!C$55)</f>
        <v>0.10531745021075475</v>
      </c>
      <c r="D147" s="168">
        <f>IF(D$55=0,0,D$55/ISI_fec!D$55)</f>
        <v>0.10531745021075475</v>
      </c>
      <c r="E147" s="168">
        <f>IF(E$55=0,0,E$55/ISI_fec!E$55)</f>
        <v>0.10531745021075475</v>
      </c>
      <c r="F147" s="168">
        <f>IF(F$55=0,0,F$55/ISI_fec!F$55)</f>
        <v>0.10760574595426148</v>
      </c>
      <c r="G147" s="168">
        <f>IF(G$55=0,0,G$55/ISI_fec!G$55)</f>
        <v>0.10760574595426148</v>
      </c>
      <c r="H147" s="168">
        <f>IF(H$55=0,0,H$55/ISI_fec!H$55)</f>
        <v>0.1085771799383986</v>
      </c>
      <c r="I147" s="168">
        <f>IF(I$55=0,0,I$55/ISI_fec!I$55)</f>
        <v>0.10969614289505242</v>
      </c>
      <c r="J147" s="168">
        <f>IF(J$55=0,0,J$55/ISI_fec!J$55)</f>
        <v>0.1096961428950524</v>
      </c>
      <c r="K147" s="168">
        <f>IF(K$55=0,0,K$55/ISI_fec!K$55)</f>
        <v>0.10969614289505242</v>
      </c>
      <c r="L147" s="168">
        <f>IF(L$55=0,0,L$55/ISI_fec!L$55)</f>
        <v>0.10969614289505242</v>
      </c>
      <c r="M147" s="168">
        <f>IF(M$55=0,0,M$55/ISI_fec!M$55)</f>
        <v>0.11163798212031273</v>
      </c>
      <c r="N147" s="168">
        <f>IF(N$55=0,0,N$55/ISI_fec!N$55)</f>
        <v>0.11163798212031274</v>
      </c>
      <c r="O147" s="168">
        <f>IF(O$55=0,0,O$55/ISI_fec!O$55)</f>
        <v>0.11163798212031274</v>
      </c>
      <c r="P147" s="168">
        <f>IF(P$55=0,0,P$55/ISI_fec!P$55)</f>
        <v>0.11163798212031273</v>
      </c>
      <c r="Q147" s="168">
        <f>IF(Q$55=0,0,Q$55/ISI_fec!Q$55)</f>
        <v>0.11163798212031274</v>
      </c>
    </row>
    <row r="148" spans="1:17" x14ac:dyDescent="0.25">
      <c r="A148" s="76" t="s">
        <v>81</v>
      </c>
      <c r="B148" s="168">
        <f>IF(B$56=0,0,B$56/ISI_fec!B$56)</f>
        <v>0.58264369390714621</v>
      </c>
      <c r="C148" s="168">
        <f>IF(C$56=0,0,C$56/ISI_fec!C$56)</f>
        <v>0.58508867460946323</v>
      </c>
      <c r="D148" s="168">
        <f>IF(D$56=0,0,D$56/ISI_fec!D$56)</f>
        <v>0.58508867460946312</v>
      </c>
      <c r="E148" s="168">
        <f>IF(E$56=0,0,E$56/ISI_fec!E$56)</f>
        <v>0.58508867460946323</v>
      </c>
      <c r="F148" s="168">
        <f>IF(F$56=0,0,F$56/ISI_fec!F$56)</f>
        <v>0.59780124903092513</v>
      </c>
      <c r="G148" s="168">
        <f>IF(G$56=0,0,G$56/ISI_fec!G$56)</f>
        <v>0.59780124903092513</v>
      </c>
      <c r="H148" s="168">
        <f>IF(H$56=0,0,H$56/ISI_fec!H$56)</f>
        <v>0.60319802820770896</v>
      </c>
      <c r="I148" s="168">
        <f>IF(I$56=0,0,I$56/ISI_fec!I$56)</f>
        <v>0.60941440120131585</v>
      </c>
      <c r="J148" s="168">
        <f>IF(J$56=0,0,J$56/ISI_fec!J$56)</f>
        <v>0.60941440120131585</v>
      </c>
      <c r="K148" s="168">
        <f>IF(K$56=0,0,K$56/ISI_fec!K$56)</f>
        <v>0.60941440120131585</v>
      </c>
      <c r="L148" s="168">
        <f>IF(L$56=0,0,L$56/ISI_fec!L$56)</f>
        <v>0.60941440120131585</v>
      </c>
      <c r="M148" s="168">
        <f>IF(M$56=0,0,M$56/ISI_fec!M$56)</f>
        <v>0.62020224439670879</v>
      </c>
      <c r="N148" s="168">
        <f>IF(N$56=0,0,N$56/ISI_fec!N$56)</f>
        <v>0.62020224439670879</v>
      </c>
      <c r="O148" s="168">
        <f>IF(O$56=0,0,O$56/ISI_fec!O$56)</f>
        <v>0.62020224439670879</v>
      </c>
      <c r="P148" s="168">
        <f>IF(P$56=0,0,P$56/ISI_fec!P$56)</f>
        <v>0.62020224439670879</v>
      </c>
      <c r="Q148" s="168">
        <f>IF(Q$56=0,0,Q$56/ISI_fec!Q$56)</f>
        <v>0.62020224439670879</v>
      </c>
    </row>
    <row r="149" spans="1:17" x14ac:dyDescent="0.25">
      <c r="A149" s="76" t="s">
        <v>80</v>
      </c>
      <c r="B149" s="168">
        <f>IF(B$57=0,0,B$57/ISI_fec!B$57)</f>
        <v>0.40027959050480622</v>
      </c>
      <c r="C149" s="168">
        <f>IF(C$57=0,0,C$57/ISI_fec!C$57)</f>
        <v>0.40195930640073013</v>
      </c>
      <c r="D149" s="168">
        <f>IF(D$57=0,0,D$57/ISI_fec!D$57)</f>
        <v>0.40195930640073008</v>
      </c>
      <c r="E149" s="168">
        <f>IF(E$57=0,0,E$57/ISI_fec!E$57)</f>
        <v>0.40195930640073019</v>
      </c>
      <c r="F149" s="168">
        <f>IF(F$57=0,0,F$57/ISI_fec!F$57)</f>
        <v>0.41069291861844953</v>
      </c>
      <c r="G149" s="168">
        <f>IF(G$57=0,0,G$57/ISI_fec!G$57)</f>
        <v>0.41069291861844959</v>
      </c>
      <c r="H149" s="168">
        <f>IF(H$57=0,0,H$57/ISI_fec!H$57)</f>
        <v>0.41440053715361597</v>
      </c>
      <c r="I149" s="168">
        <f>IF(I$57=0,0,I$57/ISI_fec!I$57)</f>
        <v>0.41867122138537999</v>
      </c>
      <c r="J149" s="168">
        <f>IF(J$57=0,0,J$57/ISI_fec!J$57)</f>
        <v>0.41867122138538004</v>
      </c>
      <c r="K149" s="168">
        <f>IF(K$57=0,0,K$57/ISI_fec!K$57)</f>
        <v>0.41867122138538004</v>
      </c>
      <c r="L149" s="168">
        <f>IF(L$57=0,0,L$57/ISI_fec!L$57)</f>
        <v>0.41867122138538015</v>
      </c>
      <c r="M149" s="168">
        <f>IF(M$57=0,0,M$57/ISI_fec!M$57)</f>
        <v>0.42608253210896296</v>
      </c>
      <c r="N149" s="168">
        <f>IF(N$57=0,0,N$57/ISI_fec!N$57)</f>
        <v>0.42608253210896291</v>
      </c>
      <c r="O149" s="168">
        <f>IF(O$57=0,0,O$57/ISI_fec!O$57)</f>
        <v>0.42608253210896296</v>
      </c>
      <c r="P149" s="168">
        <f>IF(P$57=0,0,P$57/ISI_fec!P$57)</f>
        <v>0.42608253210896296</v>
      </c>
      <c r="Q149" s="168">
        <f>IF(Q$57=0,0,Q$57/ISI_fec!Q$57)</f>
        <v>0.42608253210896291</v>
      </c>
    </row>
    <row r="150" spans="1:17" x14ac:dyDescent="0.25">
      <c r="A150" s="129" t="s">
        <v>79</v>
      </c>
      <c r="B150" s="167">
        <f>IF(B$58=0,0,B$58/ISI_fec!B$58)</f>
        <v>0.67181530500541686</v>
      </c>
      <c r="C150" s="167">
        <f>IF(C$58=0,0,C$58/ISI_fec!C$58)</f>
        <v>0.67463448158526562</v>
      </c>
      <c r="D150" s="167">
        <f>IF(D$58=0,0,D$58/ISI_fec!D$58)</f>
        <v>0.67463448158526562</v>
      </c>
      <c r="E150" s="167">
        <f>IF(E$58=0,0,E$58/ISI_fec!E$58)</f>
        <v>0.67463448158526562</v>
      </c>
      <c r="F150" s="167">
        <f>IF(F$58=0,0,F$58/ISI_fec!F$58)</f>
        <v>0.6892926717479132</v>
      </c>
      <c r="G150" s="167">
        <f>IF(G$58=0,0,G$58/ISI_fec!G$58)</f>
        <v>0.6892926717479132</v>
      </c>
      <c r="H150" s="167">
        <f>IF(H$58=0,0,H$58/ISI_fec!H$58)</f>
        <v>0.69551540939462975</v>
      </c>
      <c r="I150" s="167">
        <f>IF(I$58=0,0,I$58/ISI_fec!I$58)</f>
        <v>0.70268317686967408</v>
      </c>
      <c r="J150" s="167">
        <f>IF(J$58=0,0,J$58/ISI_fec!J$58)</f>
        <v>0.70268317686967408</v>
      </c>
      <c r="K150" s="167">
        <f>IF(K$58=0,0,K$58/ISI_fec!K$58)</f>
        <v>0.70268317686967408</v>
      </c>
      <c r="L150" s="167">
        <f>IF(L$58=0,0,L$58/ISI_fec!L$58)</f>
        <v>0.7026831768696743</v>
      </c>
      <c r="M150" s="167">
        <f>IF(M$58=0,0,M$58/ISI_fec!M$58)</f>
        <v>0.71512206231965303</v>
      </c>
      <c r="N150" s="167">
        <f>IF(N$58=0,0,N$58/ISI_fec!N$58)</f>
        <v>0.71512206231965303</v>
      </c>
      <c r="O150" s="167">
        <f>IF(O$58=0,0,O$58/ISI_fec!O$58)</f>
        <v>0.71512206231965292</v>
      </c>
      <c r="P150" s="167">
        <f>IF(P$58=0,0,P$58/ISI_fec!P$58)</f>
        <v>0.71512206231965303</v>
      </c>
      <c r="Q150" s="167">
        <f>IF(Q$58=0,0,Q$58/ISI_fec!Q$58)</f>
        <v>0.71512206231965292</v>
      </c>
    </row>
    <row r="151" spans="1:17" x14ac:dyDescent="0.25">
      <c r="A151" s="127" t="s">
        <v>115</v>
      </c>
      <c r="B151" s="166">
        <f>IF(B$63=0,0,B$63/ISI_fec!B$63)</f>
        <v>0.43064127849709416</v>
      </c>
      <c r="C151" s="166">
        <f>IF(C$63=0,0,C$63/ISI_fec!C$63)</f>
        <v>0.45214388718181597</v>
      </c>
      <c r="D151" s="166">
        <f>IF(D$63=0,0,D$63/ISI_fec!D$63)</f>
        <v>0.41589347232637958</v>
      </c>
      <c r="E151" s="166">
        <f>IF(E$63=0,0,E$63/ISI_fec!E$63)</f>
        <v>0.43707536081574577</v>
      </c>
      <c r="F151" s="166">
        <f>IF(F$63=0,0,F$63/ISI_fec!F$63)</f>
        <v>0.45253518378143021</v>
      </c>
      <c r="G151" s="166">
        <f>IF(G$63=0,0,G$63/ISI_fec!G$63)</f>
        <v>0.44376715784402837</v>
      </c>
      <c r="H151" s="166">
        <f>IF(H$63=0,0,H$63/ISI_fec!H$63)</f>
        <v>0.45058008586808002</v>
      </c>
      <c r="I151" s="166">
        <f>IF(I$63=0,0,I$63/ISI_fec!I$63)</f>
        <v>0.47367463333913423</v>
      </c>
      <c r="J151" s="166">
        <f>IF(J$63=0,0,J$63/ISI_fec!J$63)</f>
        <v>0.46628405789119709</v>
      </c>
      <c r="K151" s="166">
        <f>IF(K$63=0,0,K$63/ISI_fec!K$63)</f>
        <v>0.45593051385617422</v>
      </c>
      <c r="L151" s="166">
        <f>IF(L$63=0,0,L$63/ISI_fec!L$63)</f>
        <v>0.45598469568111616</v>
      </c>
      <c r="M151" s="166">
        <f>IF(M$63=0,0,M$63/ISI_fec!M$63)</f>
        <v>0.4672385280296229</v>
      </c>
      <c r="N151" s="166">
        <f>IF(N$63=0,0,N$63/ISI_fec!N$63)</f>
        <v>0.47242804189235965</v>
      </c>
      <c r="O151" s="166">
        <f>IF(O$63=0,0,O$63/ISI_fec!O$63)</f>
        <v>0.46570248045720836</v>
      </c>
      <c r="P151" s="166">
        <f>IF(P$63=0,0,P$63/ISI_fec!P$63)</f>
        <v>0.46412942624486547</v>
      </c>
      <c r="Q151" s="166">
        <f>IF(Q$63=0,0,Q$63/ISI_fec!Q$63)</f>
        <v>0.46644850870333493</v>
      </c>
    </row>
    <row r="152" spans="1:17" x14ac:dyDescent="0.25">
      <c r="A152" s="127" t="s">
        <v>114</v>
      </c>
      <c r="B152" s="166">
        <f>IF(B$69=0,0,B$69/ISI_fec!B$69)</f>
        <v>0.57961028063076403</v>
      </c>
      <c r="C152" s="166">
        <f>IF(C$69=0,0,C$69/ISI_fec!C$69)</f>
        <v>0.58204253204930012</v>
      </c>
      <c r="D152" s="166">
        <f>IF(D$69=0,0,D$69/ISI_fec!D$69)</f>
        <v>0.58204253204930001</v>
      </c>
      <c r="E152" s="166">
        <f>IF(E$69=0,0,E$69/ISI_fec!E$69)</f>
        <v>0.58204253204930001</v>
      </c>
      <c r="F152" s="166">
        <f>IF(F$69=0,0,F$69/ISI_fec!F$69)</f>
        <v>0.59468892109463878</v>
      </c>
      <c r="G152" s="166">
        <f>IF(G$69=0,0,G$69/ISI_fec!G$69)</f>
        <v>0.59468892109463889</v>
      </c>
      <c r="H152" s="166">
        <f>IF(H$69=0,0,H$69/ISI_fec!H$69)</f>
        <v>0.60005760306248401</v>
      </c>
      <c r="I152" s="166">
        <f>IF(I$69=0,0,I$69/ISI_fec!I$69)</f>
        <v>0.60624161180231628</v>
      </c>
      <c r="J152" s="166">
        <f>IF(J$69=0,0,J$69/ISI_fec!J$69)</f>
        <v>0.60624161180231606</v>
      </c>
      <c r="K152" s="166">
        <f>IF(K$69=0,0,K$69/ISI_fec!K$69)</f>
        <v>0.60624161180231617</v>
      </c>
      <c r="L152" s="166">
        <f>IF(L$69=0,0,L$69/ISI_fec!L$69)</f>
        <v>0.60624161180231628</v>
      </c>
      <c r="M152" s="166">
        <f>IF(M$69=0,0,M$69/ISI_fec!M$69)</f>
        <v>0.61697329033461457</v>
      </c>
      <c r="N152" s="166">
        <f>IF(N$69=0,0,N$69/ISI_fec!N$69)</f>
        <v>0.61697329033461457</v>
      </c>
      <c r="O152" s="166">
        <f>IF(O$69=0,0,O$69/ISI_fec!O$69)</f>
        <v>0.61697329033461457</v>
      </c>
      <c r="P152" s="166">
        <f>IF(P$69=0,0,P$69/ISI_fec!P$69)</f>
        <v>0.61697329033461457</v>
      </c>
      <c r="Q152" s="166">
        <f>IF(Q$69=0,0,Q$69/ISI_fec!Q$69)</f>
        <v>0.61697329033461468</v>
      </c>
    </row>
    <row r="153" spans="1:17" x14ac:dyDescent="0.25">
      <c r="A153" s="127" t="s">
        <v>113</v>
      </c>
      <c r="B153" s="166">
        <f>IF(B$70=0,0,B$70/ISI_fec!B$70)</f>
        <v>0.45131102881876078</v>
      </c>
      <c r="C153" s="166">
        <f>IF(C$70=0,0,C$70/ISI_fec!C$70)</f>
        <v>0.45320489082695509</v>
      </c>
      <c r="D153" s="166">
        <f>IF(D$70=0,0,D$70/ISI_fec!D$70)</f>
        <v>0.4532048908269552</v>
      </c>
      <c r="E153" s="166">
        <f>IF(E$70=0,0,E$70/ISI_fec!E$70)</f>
        <v>0.45320489082695503</v>
      </c>
      <c r="F153" s="166">
        <f>IF(F$70=0,0,F$70/ISI_fec!F$70)</f>
        <v>0.46305194675681699</v>
      </c>
      <c r="G153" s="166">
        <f>IF(G$70=0,0,G$70/ISI_fec!G$70)</f>
        <v>0.46305194675681716</v>
      </c>
      <c r="H153" s="166">
        <f>IF(H$70=0,0,H$70/ISI_fec!H$70)</f>
        <v>0.46723224766464788</v>
      </c>
      <c r="I153" s="166">
        <f>IF(I$70=0,0,I$70/ISI_fec!I$70)</f>
        <v>0.47204739922400379</v>
      </c>
      <c r="J153" s="166">
        <f>IF(J$70=0,0,J$70/ISI_fec!J$70)</f>
        <v>0.47204739922400391</v>
      </c>
      <c r="K153" s="166">
        <f>IF(K$70=0,0,K$70/ISI_fec!K$70)</f>
        <v>0.47204739922400379</v>
      </c>
      <c r="L153" s="166">
        <f>IF(L$70=0,0,L$70/ISI_fec!L$70)</f>
        <v>0.47204739922400385</v>
      </c>
      <c r="M153" s="166">
        <f>IF(M$70=0,0,M$70/ISI_fec!M$70)</f>
        <v>0.48040357412499607</v>
      </c>
      <c r="N153" s="166">
        <f>IF(N$70=0,0,N$70/ISI_fec!N$70)</f>
        <v>0.48040357412499607</v>
      </c>
      <c r="O153" s="166">
        <f>IF(O$70=0,0,O$70/ISI_fec!O$70)</f>
        <v>0.48040357412499596</v>
      </c>
      <c r="P153" s="166">
        <f>IF(P$70=0,0,P$70/ISI_fec!P$70)</f>
        <v>0.48040357412499612</v>
      </c>
      <c r="Q153" s="166">
        <f>IF(Q$70=0,0,Q$70/ISI_fec!Q$70)</f>
        <v>0.48040357412499596</v>
      </c>
    </row>
    <row r="154" spans="1:17" x14ac:dyDescent="0.25">
      <c r="A154" s="72" t="s">
        <v>112</v>
      </c>
      <c r="B154" s="165">
        <f>IF(B$77=0,0,B$77/ISI_fec!B$77)</f>
        <v>0.44571775135282932</v>
      </c>
      <c r="C154" s="165">
        <f>IF(C$77=0,0,C$77/ISI_fec!C$77)</f>
        <v>0.44437081761835451</v>
      </c>
      <c r="D154" s="165">
        <f>IF(D$77=0,0,D$77/ISI_fec!D$77)</f>
        <v>0.42700780619240186</v>
      </c>
      <c r="E154" s="165">
        <f>IF(E$77=0,0,E$77/ISI_fec!E$77)</f>
        <v>0.44589316756031661</v>
      </c>
      <c r="F154" s="165">
        <f>IF(F$77=0,0,F$77/ISI_fec!F$77)</f>
        <v>0.4554236472402679</v>
      </c>
      <c r="G154" s="165">
        <f>IF(G$77=0,0,G$77/ISI_fec!G$77)</f>
        <v>0.4563904339614025</v>
      </c>
      <c r="H154" s="165">
        <f>IF(H$77=0,0,H$77/ISI_fec!H$77)</f>
        <v>0.46096455846981532</v>
      </c>
      <c r="I154" s="165">
        <f>IF(I$77=0,0,I$77/ISI_fec!I$77)</f>
        <v>0.46616444192512141</v>
      </c>
      <c r="J154" s="165">
        <f>IF(J$77=0,0,J$77/ISI_fec!J$77)</f>
        <v>0.46655417493131263</v>
      </c>
      <c r="K154" s="165">
        <f>IF(K$77=0,0,K$77/ISI_fec!K$77)</f>
        <v>0.46663473416673817</v>
      </c>
      <c r="L154" s="165">
        <f>IF(L$77=0,0,L$77/ISI_fec!L$77)</f>
        <v>0.46770005322176528</v>
      </c>
      <c r="M154" s="165">
        <f>IF(M$77=0,0,M$77/ISI_fec!M$77)</f>
        <v>0.47587599205512554</v>
      </c>
      <c r="N154" s="165">
        <f>IF(N$77=0,0,N$77/ISI_fec!N$77)</f>
        <v>0.47506228438855491</v>
      </c>
      <c r="O154" s="165">
        <f>IF(O$77=0,0,O$77/ISI_fec!O$77)</f>
        <v>0.4762714895707868</v>
      </c>
      <c r="P154" s="165">
        <f>IF(P$77=0,0,P$77/ISI_fec!P$77)</f>
        <v>0.47536095347417162</v>
      </c>
      <c r="Q154" s="165">
        <f>IF(Q$77=0,0,Q$77/ISI_fec!Q$77)</f>
        <v>0.47511519947486103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50</vt:i4>
      </vt:variant>
      <vt:variant>
        <vt:lpstr>Named Ranges</vt:lpstr>
      </vt:variant>
      <vt:variant>
        <vt:i4>49</vt:i4>
      </vt:variant>
    </vt:vector>
  </HeadingPairs>
  <TitlesOfParts>
    <vt:vector size="99" baseType="lpstr">
      <vt:lpstr>cover</vt:lpstr>
      <vt:lpstr>index</vt:lpstr>
      <vt:lpstr>Ind_Summary</vt:lpstr>
      <vt:lpstr>Ind_Summary_fec</vt:lpstr>
      <vt:lpstr>Ind_Summary_ued</vt:lpstr>
      <vt:lpstr>Ind_Summary_emi</vt:lpstr>
      <vt:lpstr>ISI</vt:lpstr>
      <vt:lpstr>ISI_fec</vt:lpstr>
      <vt:lpstr>ISI_ued</vt:lpstr>
      <vt:lpstr>ISI_emi</vt:lpstr>
      <vt:lpstr>NFM</vt:lpstr>
      <vt:lpstr>NFM_fec</vt:lpstr>
      <vt:lpstr>NFM_ued</vt:lpstr>
      <vt:lpstr>NFM_emi</vt:lpstr>
      <vt:lpstr>CHI</vt:lpstr>
      <vt:lpstr>CHI_fec</vt:lpstr>
      <vt:lpstr>CHI_ued</vt:lpstr>
      <vt:lpstr>CHI_emi</vt:lpstr>
      <vt:lpstr>NMM</vt:lpstr>
      <vt:lpstr>NMM_fec</vt:lpstr>
      <vt:lpstr>NMM_ued</vt:lpstr>
      <vt:lpstr>NMM_emi</vt:lpstr>
      <vt:lpstr>PPA</vt:lpstr>
      <vt:lpstr>PPA_fec</vt:lpstr>
      <vt:lpstr>PPA_ued</vt:lpstr>
      <vt:lpstr>PPA_emi</vt:lpstr>
      <vt:lpstr>FBT</vt:lpstr>
      <vt:lpstr>FBT_fec</vt:lpstr>
      <vt:lpstr>FBT_ued</vt:lpstr>
      <vt:lpstr>FBT_emi</vt:lpstr>
      <vt:lpstr>TRE</vt:lpstr>
      <vt:lpstr>TRE_fec</vt:lpstr>
      <vt:lpstr>TRE_ued</vt:lpstr>
      <vt:lpstr>TRE_emi</vt:lpstr>
      <vt:lpstr>MAE</vt:lpstr>
      <vt:lpstr>MAE_fec</vt:lpstr>
      <vt:lpstr>MAE_ued</vt:lpstr>
      <vt:lpstr>MAE_emi</vt:lpstr>
      <vt:lpstr>TEL</vt:lpstr>
      <vt:lpstr>TEL_fec</vt:lpstr>
      <vt:lpstr>TEL_ued</vt:lpstr>
      <vt:lpstr>TEL_emi</vt:lpstr>
      <vt:lpstr>WWP</vt:lpstr>
      <vt:lpstr>WWP_fec</vt:lpstr>
      <vt:lpstr>WWP_ued</vt:lpstr>
      <vt:lpstr>WWP_emi</vt:lpstr>
      <vt:lpstr>OIS</vt:lpstr>
      <vt:lpstr>OIS_fec</vt:lpstr>
      <vt:lpstr>OIS_ued</vt:lpstr>
      <vt:lpstr>OIS_emi</vt:lpstr>
      <vt:lpstr>Ind_Summary!Print_Area</vt:lpstr>
      <vt:lpstr>CHI!Print_Titles</vt:lpstr>
      <vt:lpstr>CHI_emi!Print_Titles</vt:lpstr>
      <vt:lpstr>CHI_fec!Print_Titles</vt:lpstr>
      <vt:lpstr>CHI_ued!Print_Titles</vt:lpstr>
      <vt:lpstr>FBT!Print_Titles</vt:lpstr>
      <vt:lpstr>FBT_emi!Print_Titles</vt:lpstr>
      <vt:lpstr>FBT_fec!Print_Titles</vt:lpstr>
      <vt:lpstr>FBT_ued!Print_Titles</vt:lpstr>
      <vt:lpstr>Ind_Summary!Print_Titles</vt:lpstr>
      <vt:lpstr>Ind_Summary_emi!Print_Titles</vt:lpstr>
      <vt:lpstr>Ind_Summary_fec!Print_Titles</vt:lpstr>
      <vt:lpstr>Ind_Summary_ued!Print_Titles</vt:lpstr>
      <vt:lpstr>ISI!Print_Titles</vt:lpstr>
      <vt:lpstr>ISI_emi!Print_Titles</vt:lpstr>
      <vt:lpstr>ISI_fec!Print_Titles</vt:lpstr>
      <vt:lpstr>ISI_ued!Print_Titles</vt:lpstr>
      <vt:lpstr>MAE!Print_Titles</vt:lpstr>
      <vt:lpstr>MAE_emi!Print_Titles</vt:lpstr>
      <vt:lpstr>MAE_fec!Print_Titles</vt:lpstr>
      <vt:lpstr>MAE_ued!Print_Titles</vt:lpstr>
      <vt:lpstr>NFM!Print_Titles</vt:lpstr>
      <vt:lpstr>NFM_emi!Print_Titles</vt:lpstr>
      <vt:lpstr>NFM_fec!Print_Titles</vt:lpstr>
      <vt:lpstr>NFM_ued!Print_Titles</vt:lpstr>
      <vt:lpstr>NMM!Print_Titles</vt:lpstr>
      <vt:lpstr>NMM_emi!Print_Titles</vt:lpstr>
      <vt:lpstr>NMM_fec!Print_Titles</vt:lpstr>
      <vt:lpstr>NMM_ued!Print_Titles</vt:lpstr>
      <vt:lpstr>OIS!Print_Titles</vt:lpstr>
      <vt:lpstr>OIS_emi!Print_Titles</vt:lpstr>
      <vt:lpstr>OIS_fec!Print_Titles</vt:lpstr>
      <vt:lpstr>OIS_ued!Print_Titles</vt:lpstr>
      <vt:lpstr>PPA!Print_Titles</vt:lpstr>
      <vt:lpstr>PPA_emi!Print_Titles</vt:lpstr>
      <vt:lpstr>PPA_fec!Print_Titles</vt:lpstr>
      <vt:lpstr>PPA_ued!Print_Titles</vt:lpstr>
      <vt:lpstr>TEL!Print_Titles</vt:lpstr>
      <vt:lpstr>TEL_emi!Print_Titles</vt:lpstr>
      <vt:lpstr>TEL_fec!Print_Titles</vt:lpstr>
      <vt:lpstr>TEL_ued!Print_Titles</vt:lpstr>
      <vt:lpstr>TRE!Print_Titles</vt:lpstr>
      <vt:lpstr>TRE_emi!Print_Titles</vt:lpstr>
      <vt:lpstr>TRE_fec!Print_Titles</vt:lpstr>
      <vt:lpstr>TRE_ued!Print_Titles</vt:lpstr>
      <vt:lpstr>WWP!Print_Titles</vt:lpstr>
      <vt:lpstr>WWP_emi!Print_Titles</vt:lpstr>
      <vt:lpstr>WWP_fec!Print_Titles</vt:lpstr>
      <vt:lpstr>WWP_ued!Print_Titles</vt:lpstr>
    </vt:vector>
  </TitlesOfParts>
  <Company>European Commission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JRC-IDEES</dc:title>
  <dc:creator>JRC C.6</dc:creator>
  <cp:lastModifiedBy>ROZSAI Mate (JRC-SEVILLA)</cp:lastModifiedBy>
  <dcterms:created xsi:type="dcterms:W3CDTF">2018-07-16T15:47:31Z</dcterms:created>
  <dcterms:modified xsi:type="dcterms:W3CDTF">2018-07-16T15:47:31Z</dcterms:modified>
</cp:coreProperties>
</file>