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MBunk_act" sheetId="22" r:id="rId3"/>
    <sheet name="MBunk_ene" sheetId="23" r:id="rId4"/>
    <sheet name="MBunk_emi" sheetId="24" r:id="rId5"/>
  </sheets>
  <definedNames>
    <definedName name="_xlnm.Print_Titles" localSheetId="2">MBunk_act!$1:$1</definedName>
    <definedName name="_xlnm.Print_Titles" localSheetId="4">MBunk_emi!$1:$1</definedName>
    <definedName name="_xlnm.Print_Titles" localSheetId="3">MBunk_ene!$1:$1</definedName>
  </definedNames>
  <calcPr calcId="145621"/>
</workbook>
</file>

<file path=xl/calcChain.xml><?xml version="1.0" encoding="utf-8"?>
<calcChain xmlns="http://schemas.openxmlformats.org/spreadsheetml/2006/main">
  <c r="H5" i="24" l="1"/>
  <c r="L5" i="24"/>
  <c r="M5" i="24"/>
  <c r="N5" i="24"/>
  <c r="O5" i="24"/>
  <c r="P5" i="24"/>
  <c r="Q5" i="24"/>
  <c r="B5" i="24"/>
  <c r="C5" i="24"/>
  <c r="D5" i="24"/>
  <c r="E5" i="24"/>
  <c r="F5" i="24"/>
  <c r="G5" i="24"/>
  <c r="I5" i="24"/>
  <c r="J5" i="24"/>
  <c r="K5" i="24"/>
  <c r="B14" i="24"/>
  <c r="B15" i="24" s="1"/>
  <c r="C14" i="24"/>
  <c r="C15" i="24" s="1"/>
  <c r="E14" i="24"/>
  <c r="E15" i="24" s="1"/>
  <c r="F14" i="24"/>
  <c r="F15" i="24" s="1"/>
  <c r="G14" i="24"/>
  <c r="G15" i="24" s="1"/>
  <c r="I14" i="24"/>
  <c r="I15" i="24" s="1"/>
  <c r="J14" i="24"/>
  <c r="J15" i="24" s="1"/>
  <c r="K14" i="24"/>
  <c r="K15" i="24" s="1"/>
  <c r="M14" i="24"/>
  <c r="M15" i="24" s="1"/>
  <c r="N14" i="24"/>
  <c r="N15" i="24" s="1"/>
  <c r="O14" i="24"/>
  <c r="O15" i="24" s="1"/>
  <c r="B30" i="23"/>
  <c r="C22" i="24"/>
  <c r="E22" i="24"/>
  <c r="F30" i="23"/>
  <c r="I22" i="24"/>
  <c r="G31" i="23"/>
  <c r="H23" i="24"/>
  <c r="I23" i="24"/>
  <c r="J31" i="23"/>
  <c r="K23" i="24"/>
  <c r="M23" i="24"/>
  <c r="N31" i="23"/>
  <c r="O23" i="24"/>
  <c r="Q23" i="24"/>
  <c r="B26" i="23"/>
  <c r="C18" i="24"/>
  <c r="E18" i="24"/>
  <c r="N26" i="23"/>
  <c r="Q14" i="22"/>
  <c r="B27" i="23"/>
  <c r="C19" i="24"/>
  <c r="D19" i="24"/>
  <c r="F27" i="23"/>
  <c r="G19" i="24"/>
  <c r="I19" i="24"/>
  <c r="J27" i="23"/>
  <c r="K19" i="24"/>
  <c r="M15" i="22"/>
  <c r="N27" i="23"/>
  <c r="O19" i="24"/>
  <c r="J14" i="22"/>
  <c r="K14" i="22"/>
  <c r="L14" i="22"/>
  <c r="M14" i="22"/>
  <c r="P14" i="22"/>
  <c r="D15" i="22"/>
  <c r="E15" i="22"/>
  <c r="G15" i="22"/>
  <c r="B5" i="4"/>
  <c r="B4" i="4"/>
  <c r="B6" i="4"/>
  <c r="O14" i="22" l="1"/>
  <c r="N15" i="22"/>
  <c r="J15" i="22"/>
  <c r="B31" i="23"/>
  <c r="B15" i="22"/>
  <c r="N14" i="22"/>
  <c r="G22" i="24"/>
  <c r="G14" i="22"/>
  <c r="O15" i="22"/>
  <c r="F31" i="23"/>
  <c r="F15" i="22"/>
  <c r="Q15" i="22"/>
  <c r="D18" i="24"/>
  <c r="H22" i="24"/>
  <c r="H15" i="22"/>
  <c r="D22" i="24"/>
  <c r="G30" i="23"/>
  <c r="C15" i="22"/>
  <c r="C30" i="23"/>
  <c r="E19" i="24"/>
  <c r="C26" i="23"/>
  <c r="G23" i="24"/>
  <c r="Q18" i="24"/>
  <c r="E23" i="24"/>
  <c r="P18" i="24"/>
  <c r="D23" i="24"/>
  <c r="O18" i="24"/>
  <c r="C23" i="24"/>
  <c r="I14" i="22"/>
  <c r="M18" i="24"/>
  <c r="Q22" i="24"/>
  <c r="H14" i="22"/>
  <c r="L18" i="24"/>
  <c r="P22" i="24"/>
  <c r="G27" i="23"/>
  <c r="K18" i="24"/>
  <c r="O22" i="24"/>
  <c r="F14" i="22"/>
  <c r="J26" i="23"/>
  <c r="N30" i="23"/>
  <c r="E14" i="22"/>
  <c r="I18" i="24"/>
  <c r="M22" i="24"/>
  <c r="D14" i="22"/>
  <c r="H18" i="24"/>
  <c r="L22" i="24"/>
  <c r="C31" i="23"/>
  <c r="C14" i="22"/>
  <c r="G18" i="24"/>
  <c r="K22" i="24"/>
  <c r="B14" i="22"/>
  <c r="F26" i="23"/>
  <c r="J30" i="23"/>
  <c r="Q14" i="24"/>
  <c r="Q15" i="24" s="1"/>
  <c r="P23" i="24"/>
  <c r="P15" i="22"/>
  <c r="L23" i="24"/>
  <c r="L15" i="22"/>
  <c r="G26" i="23"/>
  <c r="N7" i="24"/>
  <c r="N26" i="24" s="1"/>
  <c r="J7" i="24"/>
  <c r="F7" i="24"/>
  <c r="F26" i="24" s="1"/>
  <c r="B7" i="24"/>
  <c r="K31" i="23"/>
  <c r="K27" i="23"/>
  <c r="K26" i="23"/>
  <c r="K30" i="23"/>
  <c r="N19" i="23"/>
  <c r="N34" i="23" s="1"/>
  <c r="J19" i="23"/>
  <c r="F19" i="23"/>
  <c r="B19" i="23"/>
  <c r="Q7" i="24"/>
  <c r="M7" i="24"/>
  <c r="I7" i="24"/>
  <c r="E7" i="24"/>
  <c r="K15" i="22"/>
  <c r="Q19" i="23"/>
  <c r="M19" i="23"/>
  <c r="I19" i="23"/>
  <c r="E19" i="23"/>
  <c r="P7" i="24"/>
  <c r="L7" i="24"/>
  <c r="H7" i="24"/>
  <c r="D7" i="24"/>
  <c r="L19" i="23"/>
  <c r="H19" i="23"/>
  <c r="H35" i="23" s="1"/>
  <c r="D19" i="23"/>
  <c r="P14" i="24"/>
  <c r="P15" i="24" s="1"/>
  <c r="L14" i="24"/>
  <c r="L15" i="24" s="1"/>
  <c r="H14" i="24"/>
  <c r="H15" i="24" s="1"/>
  <c r="D14" i="24"/>
  <c r="D15" i="24" s="1"/>
  <c r="O7" i="24"/>
  <c r="K7" i="24"/>
  <c r="G7" i="24"/>
  <c r="C7" i="24"/>
  <c r="P19" i="24"/>
  <c r="P27" i="23"/>
  <c r="L19" i="24"/>
  <c r="L27" i="23"/>
  <c r="H19" i="24"/>
  <c r="H27" i="23"/>
  <c r="I15" i="22"/>
  <c r="I27" i="23"/>
  <c r="Q19" i="24"/>
  <c r="Q27" i="23"/>
  <c r="M19" i="24"/>
  <c r="M27" i="23"/>
  <c r="O7" i="22"/>
  <c r="K7" i="22"/>
  <c r="G7" i="22"/>
  <c r="C7" i="22"/>
  <c r="O3" i="22"/>
  <c r="K3" i="22"/>
  <c r="G3" i="22"/>
  <c r="C3" i="22"/>
  <c r="O31" i="23"/>
  <c r="I31" i="23"/>
  <c r="D31" i="23"/>
  <c r="O30" i="23"/>
  <c r="I30" i="23"/>
  <c r="D30" i="23"/>
  <c r="O27" i="23"/>
  <c r="D27" i="23"/>
  <c r="O26" i="23"/>
  <c r="I26" i="23"/>
  <c r="D26" i="23"/>
  <c r="O19" i="23"/>
  <c r="K19" i="23"/>
  <c r="G19" i="23"/>
  <c r="C19" i="23"/>
  <c r="J23" i="24"/>
  <c r="J22" i="24"/>
  <c r="J19" i="24"/>
  <c r="J18" i="24"/>
  <c r="N7" i="22"/>
  <c r="J7" i="22"/>
  <c r="F7" i="22"/>
  <c r="B7" i="22"/>
  <c r="N3" i="22"/>
  <c r="J3" i="22"/>
  <c r="F3" i="22"/>
  <c r="B3" i="22"/>
  <c r="M31" i="23"/>
  <c r="H31" i="23"/>
  <c r="M30" i="23"/>
  <c r="H30" i="23"/>
  <c r="C27" i="23"/>
  <c r="M26" i="23"/>
  <c r="H26" i="23"/>
  <c r="F23" i="24"/>
  <c r="F22" i="24"/>
  <c r="F19" i="24"/>
  <c r="F18" i="24"/>
  <c r="K25" i="24"/>
  <c r="Q7" i="22"/>
  <c r="M7" i="22"/>
  <c r="I7" i="22"/>
  <c r="E7" i="22"/>
  <c r="Q3" i="22"/>
  <c r="M3" i="22"/>
  <c r="I3" i="22"/>
  <c r="E3" i="22"/>
  <c r="Q31" i="23"/>
  <c r="L31" i="23"/>
  <c r="Q30" i="23"/>
  <c r="L30" i="23"/>
  <c r="Q26" i="23"/>
  <c r="L26" i="23"/>
  <c r="B23" i="24"/>
  <c r="B22" i="24"/>
  <c r="B19" i="24"/>
  <c r="B18" i="24"/>
  <c r="P7" i="22"/>
  <c r="L7" i="22"/>
  <c r="H7" i="22"/>
  <c r="D7" i="22"/>
  <c r="P3" i="22"/>
  <c r="L3" i="22"/>
  <c r="H3" i="22"/>
  <c r="D3" i="22"/>
  <c r="P31" i="23"/>
  <c r="E31" i="23"/>
  <c r="P30" i="23"/>
  <c r="E30" i="23"/>
  <c r="E27" i="23"/>
  <c r="P26" i="23"/>
  <c r="E26" i="23"/>
  <c r="P19" i="23"/>
  <c r="P35" i="23" s="1"/>
  <c r="N23" i="24"/>
  <c r="N22" i="24"/>
  <c r="N19" i="24"/>
  <c r="N18" i="24"/>
  <c r="I26" i="24" l="1"/>
  <c r="D26" i="24"/>
  <c r="C26" i="24"/>
  <c r="H25" i="24"/>
  <c r="O26" i="24"/>
  <c r="C25" i="24"/>
  <c r="M25" i="24"/>
  <c r="E35" i="23"/>
  <c r="Q25" i="24"/>
  <c r="O25" i="24"/>
  <c r="J17" i="24"/>
  <c r="E34" i="23"/>
  <c r="E17" i="24"/>
  <c r="Q26" i="24"/>
  <c r="E29" i="23"/>
  <c r="C27" i="24"/>
  <c r="O27" i="24"/>
  <c r="N33" i="23"/>
  <c r="D27" i="24"/>
  <c r="H26" i="24"/>
  <c r="O21" i="24"/>
  <c r="O17" i="24"/>
  <c r="J25" i="24"/>
  <c r="D21" i="24"/>
  <c r="D25" i="24"/>
  <c r="J27" i="24"/>
  <c r="E27" i="24"/>
  <c r="Q27" i="24"/>
  <c r="Q17" i="24"/>
  <c r="N29" i="23"/>
  <c r="H27" i="24"/>
  <c r="E33" i="23"/>
  <c r="J26" i="24"/>
  <c r="M34" i="23"/>
  <c r="F34" i="23"/>
  <c r="L27" i="24"/>
  <c r="G21" i="24"/>
  <c r="G17" i="24"/>
  <c r="L26" i="24"/>
  <c r="B25" i="24"/>
  <c r="M27" i="24"/>
  <c r="L21" i="24"/>
  <c r="L17" i="24"/>
  <c r="G26" i="24"/>
  <c r="L25" i="24"/>
  <c r="I25" i="24"/>
  <c r="G27" i="24"/>
  <c r="I27" i="24"/>
  <c r="M26" i="24"/>
  <c r="G25" i="24"/>
  <c r="P26" i="24"/>
  <c r="B34" i="23"/>
  <c r="I25" i="23"/>
  <c r="D25" i="23"/>
  <c r="F33" i="23"/>
  <c r="F29" i="23"/>
  <c r="I33" i="23"/>
  <c r="J29" i="23"/>
  <c r="F35" i="23"/>
  <c r="H25" i="23"/>
  <c r="I35" i="23"/>
  <c r="M35" i="23"/>
  <c r="Q33" i="23"/>
  <c r="D33" i="23"/>
  <c r="D34" i="23"/>
  <c r="I34" i="23"/>
  <c r="D35" i="23"/>
  <c r="M33" i="23"/>
  <c r="J34" i="23"/>
  <c r="J33" i="23"/>
  <c r="M29" i="23"/>
  <c r="L35" i="23"/>
  <c r="L34" i="23"/>
  <c r="L33" i="23"/>
  <c r="E21" i="24"/>
  <c r="M21" i="24"/>
  <c r="P21" i="24"/>
  <c r="K26" i="24"/>
  <c r="B35" i="23"/>
  <c r="B25" i="23"/>
  <c r="P27" i="24"/>
  <c r="D29" i="23"/>
  <c r="Q34" i="23"/>
  <c r="B26" i="24"/>
  <c r="H33" i="23"/>
  <c r="H34" i="23"/>
  <c r="N35" i="23"/>
  <c r="B33" i="23"/>
  <c r="P25" i="24"/>
  <c r="K17" i="24"/>
  <c r="Q25" i="23"/>
  <c r="N25" i="24"/>
  <c r="E26" i="24"/>
  <c r="K21" i="24"/>
  <c r="B21" i="24"/>
  <c r="E25" i="24"/>
  <c r="K27" i="24"/>
  <c r="B29" i="23"/>
  <c r="H17" i="24"/>
  <c r="Q35" i="23"/>
  <c r="B27" i="24"/>
  <c r="J35" i="23"/>
  <c r="F25" i="24"/>
  <c r="F27" i="24"/>
  <c r="N27" i="24"/>
  <c r="P21" i="22"/>
  <c r="P22" i="22"/>
  <c r="P23" i="22"/>
  <c r="I13" i="22"/>
  <c r="I17" i="22"/>
  <c r="I18" i="22"/>
  <c r="I19" i="22"/>
  <c r="G25" i="23"/>
  <c r="G29" i="23"/>
  <c r="G33" i="23"/>
  <c r="G34" i="23"/>
  <c r="G35" i="23"/>
  <c r="C13" i="22"/>
  <c r="C17" i="22"/>
  <c r="C18" i="22"/>
  <c r="C19" i="22"/>
  <c r="I21" i="24"/>
  <c r="P25" i="23"/>
  <c r="P29" i="23"/>
  <c r="P33" i="23"/>
  <c r="P34" i="23"/>
  <c r="D17" i="22"/>
  <c r="D18" i="22"/>
  <c r="D19" i="22"/>
  <c r="D13" i="22"/>
  <c r="D21" i="22"/>
  <c r="D22" i="22"/>
  <c r="D23" i="22"/>
  <c r="M13" i="22"/>
  <c r="M17" i="22"/>
  <c r="M18" i="22"/>
  <c r="M19" i="22"/>
  <c r="M21" i="22"/>
  <c r="M22" i="22"/>
  <c r="J13" i="22"/>
  <c r="J17" i="22"/>
  <c r="J18" i="22"/>
  <c r="J19" i="22"/>
  <c r="J21" i="22"/>
  <c r="J22" i="22"/>
  <c r="J23" i="22"/>
  <c r="K25" i="23"/>
  <c r="K29" i="23"/>
  <c r="K33" i="23"/>
  <c r="K34" i="23"/>
  <c r="K35" i="23"/>
  <c r="G13" i="22"/>
  <c r="G17" i="22"/>
  <c r="G18" i="22"/>
  <c r="G19" i="22"/>
  <c r="G21" i="22"/>
  <c r="G22" i="22"/>
  <c r="G23" i="22"/>
  <c r="I29" i="23"/>
  <c r="C21" i="22"/>
  <c r="C22" i="22"/>
  <c r="C23" i="22"/>
  <c r="I17" i="24"/>
  <c r="H29" i="23"/>
  <c r="H13" i="22"/>
  <c r="H17" i="22"/>
  <c r="H18" i="22"/>
  <c r="H19" i="22"/>
  <c r="H21" i="22"/>
  <c r="H22" i="22"/>
  <c r="H23" i="22"/>
  <c r="Q13" i="22"/>
  <c r="Q17" i="22"/>
  <c r="Q18" i="22"/>
  <c r="Q19" i="22"/>
  <c r="C21" i="24"/>
  <c r="N17" i="24"/>
  <c r="N21" i="22"/>
  <c r="N22" i="22"/>
  <c r="N23" i="22"/>
  <c r="O35" i="23"/>
  <c r="O25" i="23"/>
  <c r="O29" i="23"/>
  <c r="O33" i="23"/>
  <c r="O34" i="23"/>
  <c r="P13" i="22"/>
  <c r="P17" i="22"/>
  <c r="P18" i="22"/>
  <c r="P19" i="22"/>
  <c r="F21" i="24"/>
  <c r="F13" i="22"/>
  <c r="F17" i="22"/>
  <c r="F18" i="22"/>
  <c r="F19" i="22"/>
  <c r="F17" i="24"/>
  <c r="F21" i="22"/>
  <c r="F22" i="22"/>
  <c r="F23" i="22"/>
  <c r="Q21" i="22"/>
  <c r="Q22" i="22"/>
  <c r="Q23" i="22"/>
  <c r="N21" i="24"/>
  <c r="N13" i="22"/>
  <c r="N17" i="22"/>
  <c r="N18" i="22"/>
  <c r="N19" i="22"/>
  <c r="P17" i="24"/>
  <c r="K13" i="22"/>
  <c r="K17" i="22"/>
  <c r="K18" i="22"/>
  <c r="K19" i="22"/>
  <c r="K21" i="22"/>
  <c r="K22" i="22"/>
  <c r="K23" i="22"/>
  <c r="M17" i="24"/>
  <c r="Q21" i="24"/>
  <c r="L29" i="23"/>
  <c r="L13" i="22"/>
  <c r="L17" i="22"/>
  <c r="L18" i="22"/>
  <c r="L19" i="22"/>
  <c r="L25" i="23"/>
  <c r="L21" i="22"/>
  <c r="L22" i="22"/>
  <c r="L23" i="22"/>
  <c r="E17" i="22"/>
  <c r="E18" i="22"/>
  <c r="E19" i="22"/>
  <c r="E13" i="22"/>
  <c r="E21" i="22"/>
  <c r="E22" i="22"/>
  <c r="E23" i="22"/>
  <c r="C17" i="24"/>
  <c r="F25" i="23"/>
  <c r="J25" i="23"/>
  <c r="N25" i="23"/>
  <c r="B13" i="22"/>
  <c r="B17" i="22"/>
  <c r="B18" i="22"/>
  <c r="B19" i="22"/>
  <c r="B21" i="22"/>
  <c r="B22" i="22"/>
  <c r="B23" i="22"/>
  <c r="D17" i="24"/>
  <c r="H21" i="24"/>
  <c r="C25" i="23"/>
  <c r="C29" i="23"/>
  <c r="C33" i="23"/>
  <c r="C34" i="23"/>
  <c r="C35" i="23"/>
  <c r="O13" i="22"/>
  <c r="O17" i="22"/>
  <c r="O18" i="22"/>
  <c r="O19" i="22"/>
  <c r="O21" i="22"/>
  <c r="O22" i="22"/>
  <c r="O23" i="22"/>
  <c r="E25" i="23"/>
  <c r="M25" i="23"/>
  <c r="Q29" i="23"/>
  <c r="B17" i="24"/>
  <c r="J21" i="24"/>
  <c r="M23" i="22"/>
  <c r="I21" i="22"/>
  <c r="I22" i="22"/>
  <c r="I23" i="22"/>
</calcChain>
</file>

<file path=xl/sharedStrings.xml><?xml version="1.0" encoding="utf-8"?>
<sst xmlns="http://schemas.openxmlformats.org/spreadsheetml/2006/main" count="86" uniqueCount="58">
  <si>
    <t>CO2 emissions</t>
  </si>
  <si>
    <t>energy consumption</t>
  </si>
  <si>
    <t>Bunkers - activity related data</t>
  </si>
  <si>
    <t>Description</t>
  </si>
  <si>
    <t>Sheet</t>
  </si>
  <si>
    <t>Click on the link to jump to the sheet</t>
  </si>
  <si>
    <t>Natural gas</t>
  </si>
  <si>
    <t>Shares of CO2 emissions (%)</t>
  </si>
  <si>
    <t>Shares of total energy consumption (%)</t>
  </si>
  <si>
    <t>Indicators</t>
  </si>
  <si>
    <t>Energy consumption (ktoe)</t>
  </si>
  <si>
    <t>Market shares of vehicle km (% of km)</t>
  </si>
  <si>
    <t>Total energy consumption (ktoe)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</si>
  <si>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</si>
  <si>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</si>
  <si>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</si>
  <si>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</si>
  <si>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</si>
  <si>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</si>
  <si>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</si>
  <si>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</si>
  <si>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</si>
  <si>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</si>
  <si>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by fuel</t>
  </si>
  <si>
    <t>Emission factors (kt CO2 / ktoe)</t>
  </si>
  <si>
    <t>Split of CO2 emissions (kt CO2)</t>
  </si>
  <si>
    <t>CO2 emissions (kt CO2)</t>
  </si>
  <si>
    <t>Vehicle-km (mio km)</t>
  </si>
  <si>
    <t>Vehicle-efficiency (kgoe/100 km)</t>
  </si>
  <si>
    <t>Liquids (Petroleum products)</t>
  </si>
  <si>
    <t>Emission intensity (kg of CO2 / 100 km)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</si>
  <si>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</si>
  <si>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</si>
  <si>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</si>
  <si>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</si>
  <si>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</si>
  <si>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</si>
  <si>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</si>
  <si>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</si>
  <si>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Extra-EU</t>
  </si>
  <si>
    <t>Intra-EU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</si>
  <si>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</si>
  <si>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</si>
  <si>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</si>
  <si>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</si>
  <si>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</si>
  <si>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</si>
  <si>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</si>
  <si>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version 1.0</t>
  </si>
  <si>
    <t>© European Union 2017-2018</t>
  </si>
  <si>
    <t>Prepared by JRC C.6</t>
  </si>
  <si>
    <t>The information made available is property of the Joint Research Centre of the European Commission.</t>
  </si>
  <si>
    <t>International maritime bunkers</t>
  </si>
  <si>
    <t>EL</t>
  </si>
  <si>
    <t>Greece</t>
  </si>
  <si>
    <t>EL - Maritime bunkers</t>
  </si>
  <si>
    <t>EL - Maritime bunkers / energy consumption</t>
  </si>
  <si>
    <t>EL - Maritime bunkers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</si>
</sst>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.0;\-#,##0.0;&quot;-&quot;"/>
    <numFmt numFmtId="169" formatCode="mmmm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0" fontId="10" fillId="2" borderId="0" xfId="4" applyFont="1" applyFill="1" applyBorder="1" applyAlignment="1">
      <alignment horizontal="left" vertical="center" indent="3"/>
    </xf>
    <xf numFmtId="166" fontId="10" fillId="0" borderId="0" xfId="4" applyNumberFormat="1" applyFont="1" applyBorder="1" applyAlignment="1">
      <alignment vertical="center"/>
    </xf>
    <xf numFmtId="165" fontId="13" fillId="5" borderId="2" xfId="4" applyNumberFormat="1" applyFont="1" applyFill="1" applyBorder="1" applyAlignment="1">
      <alignment vertical="center"/>
    </xf>
    <xf numFmtId="0" fontId="14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3" fillId="5" borderId="2" xfId="4" applyNumberFormat="1" applyFont="1" applyFill="1" applyBorder="1" applyAlignment="1">
      <alignment vertical="center"/>
    </xf>
    <xf numFmtId="165" fontId="15" fillId="6" borderId="2" xfId="4" applyNumberFormat="1" applyFont="1" applyFill="1" applyBorder="1" applyAlignment="1">
      <alignment vertical="center"/>
    </xf>
    <xf numFmtId="0" fontId="16" fillId="6" borderId="2" xfId="4" applyFont="1" applyFill="1" applyBorder="1" applyAlignment="1">
      <alignment horizontal="left" vertical="center"/>
    </xf>
    <xf numFmtId="167" fontId="10" fillId="0" borderId="1" xfId="1" applyNumberFormat="1" applyFont="1" applyBorder="1" applyAlignment="1">
      <alignment vertical="center"/>
    </xf>
    <xf numFmtId="167" fontId="10" fillId="0" borderId="0" xfId="1" applyNumberFormat="1" applyFont="1" applyAlignment="1">
      <alignment vertical="center"/>
    </xf>
    <xf numFmtId="167" fontId="13" fillId="5" borderId="2" xfId="1" applyNumberFormat="1" applyFont="1" applyFill="1" applyBorder="1" applyAlignment="1">
      <alignment vertical="center"/>
    </xf>
    <xf numFmtId="168" fontId="13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3" fillId="5" borderId="2" xfId="4" applyNumberFormat="1" applyFont="1" applyFill="1" applyBorder="1" applyAlignment="1">
      <alignment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0" fontId="17" fillId="4" borderId="2" xfId="4" applyFont="1" applyFill="1" applyBorder="1" applyAlignment="1">
      <alignment horizontal="left" vertical="center" indent="1"/>
    </xf>
    <xf numFmtId="166" fontId="13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7" fontId="10" fillId="0" borderId="0" xfId="4" applyNumberFormat="1" applyFont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20" fillId="0" borderId="2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21" fillId="0" borderId="0" xfId="5" applyFont="1" applyAlignment="1">
      <alignment vertical="center"/>
    </xf>
    <xf numFmtId="0" fontId="20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right" vertical="center"/>
    </xf>
    <xf numFmtId="0" fontId="22" fillId="0" borderId="0" xfId="5" applyFont="1" applyAlignment="1">
      <alignment vertical="center"/>
    </xf>
    <xf numFmtId="0" fontId="19" fillId="0" borderId="0" xfId="5" applyFont="1" applyAlignment="1">
      <alignment vertical="center"/>
    </xf>
    <xf numFmtId="0" fontId="23" fillId="0" borderId="0" xfId="5" applyFont="1" applyAlignment="1">
      <alignment horizontal="left" vertical="center"/>
    </xf>
    <xf numFmtId="169" fontId="24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0" fontId="9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45" customWidth="1"/>
    <col min="2" max="2" width="9.7109375" style="46" customWidth="1"/>
    <col min="3" max="3" width="107.42578125" style="44" customWidth="1"/>
    <col min="4" max="4" width="44.7109375" style="44" customWidth="1"/>
    <col min="5" max="6" width="9.7109375" style="44" customWidth="1"/>
    <col min="7" max="16384" width="9.140625" style="44"/>
  </cols>
  <sheetData>
    <row r="9" spans="1:10" ht="30" x14ac:dyDescent="0.25">
      <c r="A9" s="41"/>
      <c r="B9" s="42" t="s">
        <v>41</v>
      </c>
      <c r="C9" s="43"/>
      <c r="D9" s="43"/>
      <c r="E9" s="43"/>
      <c r="F9" s="43"/>
    </row>
    <row r="10" spans="1:10" hidden="1" x14ac:dyDescent="0.25"/>
    <row r="11" spans="1:10" hidden="1" x14ac:dyDescent="0.25">
      <c r="B11" s="45"/>
      <c r="C11" s="45"/>
    </row>
    <row r="12" spans="1:10" ht="11.25" hidden="1" customHeight="1" x14ac:dyDescent="0.25">
      <c r="B12" s="45"/>
      <c r="C12" s="45"/>
    </row>
    <row r="13" spans="1:10" s="45" customFormat="1" ht="11.25" hidden="1" customHeight="1" x14ac:dyDescent="0.25">
      <c r="D13" s="44"/>
      <c r="E13" s="44"/>
      <c r="F13" s="44"/>
      <c r="G13" s="44"/>
      <c r="H13" s="44"/>
      <c r="I13" s="44"/>
      <c r="J13" s="44"/>
    </row>
    <row r="14" spans="1:10" s="45" customFormat="1" ht="12.75" customHeight="1" x14ac:dyDescent="0.25">
      <c r="D14" s="44"/>
      <c r="E14" s="44"/>
      <c r="F14" s="44"/>
      <c r="G14" s="44"/>
      <c r="H14" s="44"/>
      <c r="I14" s="44"/>
      <c r="J14" s="44"/>
    </row>
    <row r="15" spans="1:10" s="45" customFormat="1" ht="12.75" customHeight="1" x14ac:dyDescent="0.25">
      <c r="D15" s="44"/>
      <c r="E15" s="44"/>
      <c r="F15" s="44"/>
      <c r="G15" s="44"/>
      <c r="H15" s="44"/>
      <c r="I15" s="44"/>
      <c r="J15" s="44"/>
    </row>
    <row r="16" spans="1:10" s="45" customFormat="1" ht="12.75" customHeight="1" x14ac:dyDescent="0.25">
      <c r="D16" s="44"/>
      <c r="E16" s="44"/>
      <c r="F16" s="44"/>
      <c r="G16" s="44"/>
      <c r="H16" s="44"/>
      <c r="I16" s="44"/>
      <c r="J16" s="44"/>
    </row>
    <row r="17" spans="1:10" s="45" customFormat="1" ht="12.75" customHeight="1" x14ac:dyDescent="0.25">
      <c r="D17" s="44"/>
      <c r="E17" s="44"/>
      <c r="F17" s="44"/>
      <c r="G17" s="44"/>
      <c r="H17" s="44"/>
      <c r="I17" s="44"/>
      <c r="J17" s="44"/>
    </row>
    <row r="18" spans="1:10" s="45" customFormat="1" ht="12.75" customHeight="1" x14ac:dyDescent="0.25">
      <c r="D18" s="44"/>
      <c r="E18" s="44"/>
      <c r="F18" s="44"/>
      <c r="G18" s="44"/>
      <c r="H18" s="44"/>
      <c r="I18" s="44"/>
      <c r="J18" s="44"/>
    </row>
    <row r="19" spans="1:10" s="45" customFormat="1" x14ac:dyDescent="0.25">
      <c r="D19" s="44"/>
      <c r="E19" s="44"/>
      <c r="F19" s="44"/>
      <c r="G19" s="44"/>
      <c r="H19" s="44"/>
      <c r="I19" s="44"/>
      <c r="J19" s="44"/>
    </row>
    <row r="20" spans="1:10" s="45" customFormat="1" ht="11.25" customHeight="1" x14ac:dyDescent="0.25">
      <c r="D20" s="44"/>
      <c r="E20" s="44"/>
      <c r="F20" s="44"/>
      <c r="G20" s="44"/>
      <c r="H20" s="44"/>
      <c r="I20" s="44"/>
      <c r="J20" s="44"/>
    </row>
    <row r="21" spans="1:10" s="45" customFormat="1" ht="11.25" customHeight="1" x14ac:dyDescent="0.25">
      <c r="D21" s="44"/>
      <c r="E21" s="44"/>
      <c r="F21" s="44"/>
      <c r="G21" s="44"/>
      <c r="H21" s="44"/>
      <c r="I21" s="44"/>
      <c r="J21" s="44"/>
    </row>
    <row r="22" spans="1:10" s="45" customFormat="1" ht="11.25" customHeight="1" x14ac:dyDescent="0.25">
      <c r="B22" s="46"/>
      <c r="C22" s="44"/>
      <c r="D22" s="44"/>
      <c r="E22" s="44"/>
      <c r="F22" s="44"/>
      <c r="G22" s="44"/>
      <c r="H22" s="44"/>
      <c r="I22" s="44"/>
      <c r="J22" s="44"/>
    </row>
    <row r="23" spans="1:10" s="45" customFormat="1" ht="27.75" x14ac:dyDescent="0.25">
      <c r="B23" s="47"/>
      <c r="C23" s="48" t="s">
        <v>54</v>
      </c>
      <c r="D23" s="49"/>
      <c r="E23" s="44"/>
      <c r="F23" s="44"/>
      <c r="G23" s="44"/>
      <c r="H23" s="44"/>
      <c r="I23" s="44"/>
      <c r="J23" s="44"/>
    </row>
    <row r="24" spans="1:10" s="45" customFormat="1" ht="11.25" customHeight="1" x14ac:dyDescent="0.25">
      <c r="B24" s="46"/>
      <c r="C24" s="44"/>
      <c r="D24" s="44"/>
      <c r="E24" s="44"/>
      <c r="F24" s="44"/>
      <c r="G24" s="44"/>
      <c r="H24" s="44"/>
      <c r="I24" s="44"/>
      <c r="J24" s="44"/>
    </row>
    <row r="25" spans="1:10" s="45" customFormat="1" ht="13.5" customHeight="1" x14ac:dyDescent="0.25">
      <c r="B25" s="46"/>
      <c r="C25" s="44"/>
      <c r="D25" s="44"/>
      <c r="E25" s="44"/>
      <c r="F25" s="44"/>
      <c r="G25" s="44"/>
      <c r="H25" s="44"/>
      <c r="I25" s="44"/>
      <c r="J25" s="44"/>
    </row>
    <row r="26" spans="1:10" s="45" customFormat="1" ht="10.5" customHeight="1" x14ac:dyDescent="0.25">
      <c r="B26" s="46"/>
      <c r="C26" s="44"/>
      <c r="D26" s="44"/>
      <c r="E26" s="44"/>
      <c r="F26" s="44"/>
      <c r="G26" s="44"/>
      <c r="H26" s="44"/>
      <c r="I26" s="44"/>
      <c r="J26" s="44"/>
    </row>
    <row r="27" spans="1:10" x14ac:dyDescent="0.25">
      <c r="A27" s="44"/>
    </row>
    <row r="28" spans="1:10" s="45" customFormat="1" ht="11.25" customHeight="1" x14ac:dyDescent="0.25">
      <c r="B28" s="46"/>
      <c r="C28" s="44"/>
      <c r="D28" s="44"/>
      <c r="E28" s="44"/>
      <c r="F28" s="44"/>
      <c r="G28" s="44"/>
      <c r="H28" s="44"/>
      <c r="I28" s="44"/>
      <c r="J28" s="44"/>
    </row>
    <row r="29" spans="1:10" s="45" customFormat="1" x14ac:dyDescent="0.25">
      <c r="B29" s="46"/>
      <c r="C29" s="44"/>
      <c r="D29" s="44"/>
      <c r="E29" s="44"/>
      <c r="F29" s="44"/>
      <c r="G29" s="44"/>
      <c r="H29" s="44"/>
      <c r="I29" s="44"/>
      <c r="J29" s="44"/>
    </row>
    <row r="30" spans="1:10" s="45" customFormat="1" ht="27.75" x14ac:dyDescent="0.25">
      <c r="B30" s="46"/>
      <c r="C30" s="50" t="s">
        <v>52</v>
      </c>
      <c r="D30" s="44"/>
      <c r="E30" s="44"/>
      <c r="F30" s="44"/>
      <c r="G30" s="44"/>
      <c r="H30" s="44"/>
      <c r="I30" s="44"/>
      <c r="J30" s="44"/>
    </row>
    <row r="31" spans="1:10" s="45" customFormat="1" ht="11.25" customHeight="1" x14ac:dyDescent="0.25">
      <c r="B31" s="46"/>
      <c r="C31" s="51"/>
      <c r="D31" s="44"/>
      <c r="E31" s="44"/>
      <c r="F31" s="44"/>
      <c r="G31" s="44"/>
      <c r="H31" s="44"/>
      <c r="I31" s="44"/>
      <c r="J31" s="44"/>
    </row>
    <row r="32" spans="1:10" s="45" customFormat="1" ht="11.25" customHeight="1" x14ac:dyDescent="0.25">
      <c r="B32" s="46"/>
      <c r="C32" s="51"/>
      <c r="D32" s="44"/>
      <c r="E32" s="44"/>
      <c r="F32" s="44"/>
      <c r="G32" s="44"/>
      <c r="H32" s="44"/>
      <c r="I32" s="44"/>
      <c r="J32" s="44"/>
    </row>
    <row r="33" spans="1:12" s="45" customFormat="1" ht="11.25" customHeight="1" x14ac:dyDescent="0.25">
      <c r="B33" s="46"/>
      <c r="C33" s="44"/>
      <c r="D33" s="44"/>
      <c r="E33" s="44"/>
      <c r="F33" s="44"/>
      <c r="G33" s="44"/>
      <c r="H33" s="44"/>
      <c r="I33" s="44"/>
      <c r="J33" s="44"/>
    </row>
    <row r="34" spans="1:12" s="45" customFormat="1" ht="11.25" customHeight="1" x14ac:dyDescent="0.25">
      <c r="B34" s="46"/>
      <c r="C34" s="44"/>
      <c r="D34" s="44"/>
      <c r="E34" s="44"/>
      <c r="F34" s="44"/>
      <c r="G34" s="44"/>
      <c r="H34" s="44"/>
      <c r="I34" s="44"/>
      <c r="J34" s="44"/>
    </row>
    <row r="35" spans="1:12" s="45" customFormat="1" ht="11.25" customHeight="1" x14ac:dyDescent="0.25">
      <c r="B35" s="46"/>
      <c r="C35" s="44"/>
      <c r="D35" s="44"/>
      <c r="E35" s="44"/>
      <c r="F35" s="44"/>
      <c r="G35" s="44"/>
      <c r="H35" s="44"/>
      <c r="I35" s="44"/>
      <c r="J35" s="44"/>
    </row>
    <row r="36" spans="1:12" s="45" customFormat="1" ht="13.5" customHeight="1" x14ac:dyDescent="0.25">
      <c r="B36" s="46"/>
      <c r="C36" s="44"/>
      <c r="D36" s="44"/>
      <c r="E36" s="44"/>
      <c r="F36" s="44"/>
      <c r="G36" s="44"/>
      <c r="H36" s="44"/>
      <c r="I36" s="44"/>
      <c r="J36" s="44"/>
    </row>
    <row r="37" spans="1:12" s="45" customFormat="1" ht="10.5" customHeight="1" x14ac:dyDescent="0.25">
      <c r="B37" s="46"/>
      <c r="C37" s="44"/>
      <c r="D37" s="44"/>
      <c r="E37" s="44"/>
      <c r="F37" s="44"/>
      <c r="G37" s="44"/>
      <c r="H37" s="44"/>
      <c r="I37" s="44"/>
      <c r="J37" s="44"/>
    </row>
    <row r="38" spans="1:12" x14ac:dyDescent="0.25">
      <c r="A38" s="44"/>
    </row>
    <row r="39" spans="1:12" s="45" customFormat="1" ht="12.75" customHeight="1" x14ac:dyDescent="0.25">
      <c r="B39" s="46"/>
      <c r="C39" s="44"/>
      <c r="E39" s="44"/>
      <c r="F39" s="44"/>
      <c r="G39" s="44"/>
      <c r="H39" s="44"/>
      <c r="I39" s="44"/>
      <c r="J39" s="44"/>
    </row>
    <row r="40" spans="1:12" s="45" customFormat="1" x14ac:dyDescent="0.25">
      <c r="B40" s="46"/>
      <c r="C40" s="44"/>
      <c r="E40" s="44"/>
      <c r="F40" s="44"/>
      <c r="G40" s="44"/>
      <c r="H40" s="44"/>
      <c r="I40" s="44"/>
      <c r="J40" s="44"/>
    </row>
    <row r="41" spans="1:12" s="45" customFormat="1" x14ac:dyDescent="0.25">
      <c r="B41" s="46"/>
      <c r="C41" s="44"/>
      <c r="D41" s="44"/>
      <c r="E41" s="44"/>
      <c r="F41" s="44"/>
      <c r="G41" s="44"/>
      <c r="H41" s="44"/>
      <c r="I41" s="44"/>
      <c r="J41" s="44"/>
    </row>
    <row r="42" spans="1:12" s="45" customFormat="1" ht="12.75" customHeight="1" x14ac:dyDescent="0.25">
      <c r="B42" s="46"/>
      <c r="C42" s="44"/>
      <c r="D42" s="44"/>
      <c r="E42" s="44"/>
      <c r="F42" s="44"/>
      <c r="G42" s="44"/>
      <c r="H42" s="44"/>
      <c r="I42" s="44"/>
      <c r="J42" s="44"/>
    </row>
    <row r="43" spans="1:12" ht="20.25" x14ac:dyDescent="0.25">
      <c r="D43" s="52" t="s">
        <v>50</v>
      </c>
    </row>
    <row r="44" spans="1:12" x14ac:dyDescent="0.25">
      <c r="A44" s="44"/>
      <c r="B44" s="44"/>
    </row>
    <row r="45" spans="1:12" ht="18" x14ac:dyDescent="0.25">
      <c r="A45" s="44"/>
      <c r="B45" s="44"/>
      <c r="D45" s="53">
        <v>43297.735266203701</v>
      </c>
    </row>
    <row r="46" spans="1:12" ht="12.75" x14ac:dyDescent="0.25">
      <c r="A46" s="44"/>
      <c r="B46" s="44"/>
      <c r="G46" s="54"/>
      <c r="H46" s="54"/>
      <c r="I46" s="54"/>
      <c r="J46" s="54"/>
      <c r="K46" s="54"/>
      <c r="L46" s="54"/>
    </row>
    <row r="47" spans="1:12" x14ac:dyDescent="0.25">
      <c r="A47" s="44"/>
      <c r="B47" s="44"/>
    </row>
    <row r="48" spans="1:12" x14ac:dyDescent="0.25">
      <c r="A48" s="44"/>
      <c r="B48" s="44"/>
    </row>
    <row r="49" spans="1:12" ht="15" x14ac:dyDescent="0.25">
      <c r="B49" s="55" t="s">
        <v>49</v>
      </c>
    </row>
    <row r="50" spans="1:12" ht="15" x14ac:dyDescent="0.25">
      <c r="B50" s="55"/>
    </row>
    <row r="51" spans="1:12" ht="15" x14ac:dyDescent="0.25">
      <c r="A51" s="54"/>
      <c r="B51" s="55" t="s">
        <v>42</v>
      </c>
      <c r="C51" s="54"/>
      <c r="D51" s="54"/>
      <c r="E51" s="54"/>
      <c r="F51" s="54"/>
    </row>
    <row r="52" spans="1:12" ht="15" x14ac:dyDescent="0.25">
      <c r="B52" s="55"/>
    </row>
    <row r="53" spans="1:12" ht="15" x14ac:dyDescent="0.25">
      <c r="B53" s="55" t="s">
        <v>51</v>
      </c>
    </row>
    <row r="54" spans="1:12" ht="15" x14ac:dyDescent="0.25">
      <c r="B54" s="55" t="s">
        <v>43</v>
      </c>
    </row>
    <row r="55" spans="1:12" ht="12.75" x14ac:dyDescent="0.25">
      <c r="B55" s="45"/>
      <c r="G55" s="54"/>
      <c r="H55" s="54"/>
      <c r="I55" s="54"/>
      <c r="J55" s="54"/>
      <c r="K55" s="54"/>
      <c r="L55" s="54"/>
    </row>
    <row r="56" spans="1:12" ht="15" x14ac:dyDescent="0.25">
      <c r="B56" s="55" t="s">
        <v>44</v>
      </c>
    </row>
    <row r="57" spans="1:12" ht="15" x14ac:dyDescent="0.25">
      <c r="B57" s="55" t="s">
        <v>45</v>
      </c>
    </row>
    <row r="62" spans="1:12" ht="12.75" x14ac:dyDescent="0.25">
      <c r="A62" s="54" t="s">
        <v>46</v>
      </c>
      <c r="B62" s="56"/>
      <c r="C62" s="58" t="s">
        <v>48</v>
      </c>
      <c r="D62" s="58"/>
      <c r="E62" s="57"/>
      <c r="F62" s="57" t="s">
        <v>47</v>
      </c>
    </row>
    <row r="65" spans="1:10" s="45" customFormat="1" ht="11.25" customHeight="1" x14ac:dyDescent="0.25">
      <c r="B65" s="46"/>
      <c r="C65" s="44"/>
      <c r="D65" s="44"/>
      <c r="E65" s="44"/>
      <c r="F65" s="44"/>
      <c r="G65" s="44"/>
      <c r="H65" s="44"/>
      <c r="I65" s="44"/>
      <c r="J65" s="44"/>
    </row>
    <row r="69" spans="1:10" x14ac:dyDescent="0.25">
      <c r="A69" s="44"/>
      <c r="B69" s="44"/>
    </row>
    <row r="70" spans="1:10" x14ac:dyDescent="0.25">
      <c r="A70" s="44"/>
      <c r="B70" s="44"/>
    </row>
    <row r="71" spans="1:10" x14ac:dyDescent="0.25">
      <c r="A71" s="44"/>
      <c r="B71" s="44"/>
    </row>
    <row r="72" spans="1:10" x14ac:dyDescent="0.25">
      <c r="A72" s="44"/>
      <c r="B72" s="44"/>
    </row>
    <row r="73" spans="1:10" x14ac:dyDescent="0.25">
      <c r="A73" s="44"/>
      <c r="B73" s="44"/>
    </row>
    <row r="74" spans="1:10" x14ac:dyDescent="0.25">
      <c r="A74" s="44"/>
      <c r="B74" s="44"/>
    </row>
    <row r="75" spans="1:10" x14ac:dyDescent="0.25">
      <c r="A75" s="44"/>
      <c r="B75" s="4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6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7" t="s">
        <v>53</v>
      </c>
      <c r="B1" s="4"/>
      <c r="C1" s="4"/>
      <c r="D1" s="8" t="s">
        <v>5</v>
      </c>
    </row>
    <row r="2" spans="1:4" ht="18.75" x14ac:dyDescent="0.3">
      <c r="A2" s="7"/>
      <c r="B2" s="4"/>
      <c r="C2" s="4"/>
      <c r="D2" s="8"/>
    </row>
    <row r="3" spans="1:4" ht="18.75" x14ac:dyDescent="0.3">
      <c r="A3" s="7"/>
      <c r="B3" s="5" t="s">
        <v>4</v>
      </c>
      <c r="C3" s="6"/>
      <c r="D3" s="5" t="s">
        <v>3</v>
      </c>
    </row>
    <row r="4" spans="1:4" x14ac:dyDescent="0.25">
      <c r="B4" s="2" t="str">
        <f ca="1">HYPERLINK("#"&amp;CELL("address",MBunk_act!$B$2),MID(CELL("filename",MBunk_act!$B$2),FIND("]",CELL("filename",MBunk_act!$B$2))+1,256))</f>
        <v>MBunk_act</v>
      </c>
      <c r="C4" s="2"/>
      <c r="D4" s="4" t="s">
        <v>2</v>
      </c>
    </row>
    <row r="5" spans="1:4" x14ac:dyDescent="0.25">
      <c r="B5" s="3" t="str">
        <f ca="1">HYPERLINK("#"&amp;CELL("address",MBunk_ene!$B$2),MID(CELL("filename",MBunk_ene!$B$2),FIND("]",CELL("filename",MBunk_ene!$B$2))+1,256))</f>
        <v>MBunk_ene</v>
      </c>
      <c r="C5" s="2"/>
      <c r="D5" s="1" t="s">
        <v>1</v>
      </c>
    </row>
    <row r="6" spans="1:4" x14ac:dyDescent="0.25">
      <c r="B6" s="3" t="str">
        <f ca="1">HYPERLINK("#"&amp;CELL("address",MBunk_emi!$B$2),MID(CELL("filename",MBunk_emi!$B$2),FIND("]",CELL("filename",MBunk_emi!$B$2))+1,256))</f>
        <v>MBunk_emi</v>
      </c>
      <c r="C6" s="2"/>
      <c r="D6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33</v>
      </c>
      <c r="B3" s="25">
        <f t="shared" ref="B3:Q3" si="0">SUM(B4:B5)</f>
        <v>859406.40287397197</v>
      </c>
      <c r="C3" s="25">
        <f t="shared" si="0"/>
        <v>851759.55544072576</v>
      </c>
      <c r="D3" s="25">
        <f t="shared" si="0"/>
        <v>777698.15938174899</v>
      </c>
      <c r="E3" s="25">
        <f t="shared" si="0"/>
        <v>807400.92415147985</v>
      </c>
      <c r="F3" s="25">
        <f t="shared" si="0"/>
        <v>829222.85976753291</v>
      </c>
      <c r="G3" s="25">
        <f t="shared" si="0"/>
        <v>744742.04499591689</v>
      </c>
      <c r="H3" s="25">
        <f t="shared" si="0"/>
        <v>822722.75273840048</v>
      </c>
      <c r="I3" s="25">
        <f t="shared" si="0"/>
        <v>867525.54979065736</v>
      </c>
      <c r="J3" s="25">
        <f t="shared" si="0"/>
        <v>840327.26454731519</v>
      </c>
      <c r="K3" s="25">
        <f t="shared" si="0"/>
        <v>725857.9342963869</v>
      </c>
      <c r="L3" s="25">
        <f t="shared" si="0"/>
        <v>770941.43889430852</v>
      </c>
      <c r="M3" s="25">
        <f t="shared" si="0"/>
        <v>795327.67259921914</v>
      </c>
      <c r="N3" s="25">
        <f t="shared" si="0"/>
        <v>649705.46890416276</v>
      </c>
      <c r="O3" s="25">
        <f t="shared" si="0"/>
        <v>617396.36322186282</v>
      </c>
      <c r="P3" s="25">
        <f t="shared" si="0"/>
        <v>542705.12999552337</v>
      </c>
      <c r="Q3" s="25">
        <f t="shared" si="0"/>
        <v>529495.72724215512</v>
      </c>
    </row>
    <row r="4" spans="1:17" ht="11.45" customHeight="1" x14ac:dyDescent="0.25">
      <c r="A4" s="40" t="s">
        <v>40</v>
      </c>
      <c r="B4" s="30">
        <v>40694.729077634605</v>
      </c>
      <c r="C4" s="30">
        <v>35727.997661751964</v>
      </c>
      <c r="D4" s="30">
        <v>33378.752872806472</v>
      </c>
      <c r="E4" s="30">
        <v>34886.651461742971</v>
      </c>
      <c r="F4" s="30">
        <v>35495.788479719609</v>
      </c>
      <c r="G4" s="30">
        <v>32184.448228973204</v>
      </c>
      <c r="H4" s="30">
        <v>29660.52707584669</v>
      </c>
      <c r="I4" s="30">
        <v>36249.468340798019</v>
      </c>
      <c r="J4" s="30">
        <v>37231.200359731338</v>
      </c>
      <c r="K4" s="30">
        <v>31354.278331476871</v>
      </c>
      <c r="L4" s="30">
        <v>31793.060399949361</v>
      </c>
      <c r="M4" s="30">
        <v>33275.031563913377</v>
      </c>
      <c r="N4" s="30">
        <v>37920.383993170668</v>
      </c>
      <c r="O4" s="30">
        <v>41495.043225133188</v>
      </c>
      <c r="P4" s="30">
        <v>45787.74985900052</v>
      </c>
      <c r="Q4" s="30">
        <v>42423.961493735791</v>
      </c>
    </row>
    <row r="5" spans="1:17" ht="11.45" customHeight="1" x14ac:dyDescent="0.25">
      <c r="A5" s="39" t="s">
        <v>39</v>
      </c>
      <c r="B5" s="29">
        <v>818711.67379633733</v>
      </c>
      <c r="C5" s="29">
        <v>816031.55777897383</v>
      </c>
      <c r="D5" s="29">
        <v>744319.40650894248</v>
      </c>
      <c r="E5" s="29">
        <v>772514.27268973691</v>
      </c>
      <c r="F5" s="29">
        <v>793727.07128781325</v>
      </c>
      <c r="G5" s="29">
        <v>712557.59676694369</v>
      </c>
      <c r="H5" s="29">
        <v>793062.2256625538</v>
      </c>
      <c r="I5" s="29">
        <v>831276.08144985931</v>
      </c>
      <c r="J5" s="29">
        <v>803096.06418758386</v>
      </c>
      <c r="K5" s="29">
        <v>694503.65596491005</v>
      </c>
      <c r="L5" s="29">
        <v>739148.3784943592</v>
      </c>
      <c r="M5" s="29">
        <v>762052.6410353058</v>
      </c>
      <c r="N5" s="29">
        <v>611785.08491099207</v>
      </c>
      <c r="O5" s="29">
        <v>575901.31999672961</v>
      </c>
      <c r="P5" s="29">
        <v>496917.38013652281</v>
      </c>
      <c r="Q5" s="29">
        <v>487071.76574841933</v>
      </c>
    </row>
    <row r="7" spans="1:17" ht="11.45" customHeight="1" x14ac:dyDescent="0.25">
      <c r="A7" s="17" t="s">
        <v>27</v>
      </c>
      <c r="B7" s="16">
        <f t="shared" ref="B7:Q7" si="1">SUM(B8:B9)</f>
        <v>25.791118114319818</v>
      </c>
      <c r="C7" s="16">
        <f t="shared" si="1"/>
        <v>25.050567454883502</v>
      </c>
      <c r="D7" s="16">
        <f t="shared" si="1"/>
        <v>22.800170524402414</v>
      </c>
      <c r="E7" s="16">
        <f t="shared" si="1"/>
        <v>23.552874257015453</v>
      </c>
      <c r="F7" s="16">
        <f t="shared" si="1"/>
        <v>24.024084139277644</v>
      </c>
      <c r="G7" s="16">
        <f t="shared" si="1"/>
        <v>21.475893142236064</v>
      </c>
      <c r="H7" s="16">
        <f t="shared" si="1"/>
        <v>23.132472573672182</v>
      </c>
      <c r="I7" s="16">
        <f t="shared" si="1"/>
        <v>24.633746000059414</v>
      </c>
      <c r="J7" s="16">
        <f t="shared" si="1"/>
        <v>23.886094700837916</v>
      </c>
      <c r="K7" s="16">
        <f t="shared" si="1"/>
        <v>20.452196827113276</v>
      </c>
      <c r="L7" s="16">
        <f t="shared" si="1"/>
        <v>21.482934338005482</v>
      </c>
      <c r="M7" s="16">
        <f t="shared" si="1"/>
        <v>22.070673224204324</v>
      </c>
      <c r="N7" s="16">
        <f t="shared" si="1"/>
        <v>18.732849336451714</v>
      </c>
      <c r="O7" s="16">
        <f t="shared" si="1"/>
        <v>18.108147030598975</v>
      </c>
      <c r="P7" s="16">
        <f t="shared" si="1"/>
        <v>16.520518499239717</v>
      </c>
      <c r="Q7" s="16">
        <f t="shared" si="1"/>
        <v>15.8607072904544</v>
      </c>
    </row>
    <row r="8" spans="1:17" ht="11.45" customHeight="1" x14ac:dyDescent="0.25">
      <c r="A8" s="40" t="s">
        <v>40</v>
      </c>
      <c r="B8" s="35">
        <v>4.3012873994349867</v>
      </c>
      <c r="C8" s="35">
        <v>3.7577190727833822</v>
      </c>
      <c r="D8" s="35">
        <v>3.4933417112559968</v>
      </c>
      <c r="E8" s="35">
        <v>3.6331688440188463</v>
      </c>
      <c r="F8" s="35">
        <v>3.6783957669655316</v>
      </c>
      <c r="G8" s="35">
        <v>3.3188148594680063</v>
      </c>
      <c r="H8" s="35">
        <v>3.0434849167218272</v>
      </c>
      <c r="I8" s="35">
        <v>3.7012571750724947</v>
      </c>
      <c r="J8" s="35">
        <v>3.7827704774479844</v>
      </c>
      <c r="K8" s="35">
        <v>3.1699695705369861</v>
      </c>
      <c r="L8" s="35">
        <v>3.1984970221277025</v>
      </c>
      <c r="M8" s="35">
        <v>3.3310981038499485</v>
      </c>
      <c r="N8" s="35">
        <v>3.777435045023072</v>
      </c>
      <c r="O8" s="35">
        <v>4.1131621578362498</v>
      </c>
      <c r="P8" s="35">
        <v>4.5163151894029054</v>
      </c>
      <c r="Q8" s="35">
        <v>4.1639115265891684</v>
      </c>
    </row>
    <row r="9" spans="1:17" ht="11.45" customHeight="1" x14ac:dyDescent="0.25">
      <c r="A9" s="39" t="s">
        <v>39</v>
      </c>
      <c r="B9" s="34">
        <v>21.489830714884832</v>
      </c>
      <c r="C9" s="34">
        <v>21.292848382100122</v>
      </c>
      <c r="D9" s="34">
        <v>19.306828813146417</v>
      </c>
      <c r="E9" s="34">
        <v>19.919705412996606</v>
      </c>
      <c r="F9" s="34">
        <v>20.345688372312111</v>
      </c>
      <c r="G9" s="34">
        <v>18.157078282768058</v>
      </c>
      <c r="H9" s="34">
        <v>20.088987656950355</v>
      </c>
      <c r="I9" s="34">
        <v>20.932488824986919</v>
      </c>
      <c r="J9" s="34">
        <v>20.103324223389933</v>
      </c>
      <c r="K9" s="34">
        <v>17.282227256576292</v>
      </c>
      <c r="L9" s="34">
        <v>18.284437315877778</v>
      </c>
      <c r="M9" s="34">
        <v>18.739575120354374</v>
      </c>
      <c r="N9" s="34">
        <v>14.955414291428642</v>
      </c>
      <c r="O9" s="34">
        <v>13.994984872762725</v>
      </c>
      <c r="P9" s="34">
        <v>12.004203309836813</v>
      </c>
      <c r="Q9" s="34">
        <v>11.696795763865232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32</v>
      </c>
      <c r="B13" s="25">
        <f t="shared" ref="B13:Q13" si="2">IF(B3=0,"",B3/B7)</f>
        <v>33321.797025806722</v>
      </c>
      <c r="C13" s="25">
        <f t="shared" si="2"/>
        <v>34001.60722805019</v>
      </c>
      <c r="D13" s="25">
        <f t="shared" si="2"/>
        <v>34109.313285591415</v>
      </c>
      <c r="E13" s="25">
        <f t="shared" si="2"/>
        <v>34280.356415989765</v>
      </c>
      <c r="F13" s="25">
        <f t="shared" si="2"/>
        <v>34516.315167736757</v>
      </c>
      <c r="G13" s="25">
        <f t="shared" si="2"/>
        <v>34678.047616620548</v>
      </c>
      <c r="H13" s="25">
        <f t="shared" si="2"/>
        <v>35565.707475419986</v>
      </c>
      <c r="I13" s="25">
        <f t="shared" si="2"/>
        <v>35216.956032126211</v>
      </c>
      <c r="J13" s="25">
        <f t="shared" si="2"/>
        <v>35180.60507889709</v>
      </c>
      <c r="K13" s="25">
        <f t="shared" si="2"/>
        <v>35490.462977264338</v>
      </c>
      <c r="L13" s="25">
        <f t="shared" si="2"/>
        <v>35886.22609763487</v>
      </c>
      <c r="M13" s="25">
        <f t="shared" si="2"/>
        <v>36035.496720915806</v>
      </c>
      <c r="N13" s="25">
        <f t="shared" si="2"/>
        <v>34682.682662691332</v>
      </c>
      <c r="O13" s="25">
        <f t="shared" si="2"/>
        <v>34094.949758171962</v>
      </c>
      <c r="P13" s="25">
        <f t="shared" si="2"/>
        <v>32850.369074100119</v>
      </c>
      <c r="Q13" s="25">
        <f t="shared" si="2"/>
        <v>33384.118220303237</v>
      </c>
    </row>
    <row r="14" spans="1:17" ht="11.45" customHeight="1" x14ac:dyDescent="0.25">
      <c r="A14" s="40" t="s">
        <v>40</v>
      </c>
      <c r="B14" s="30">
        <f t="shared" ref="B14:Q14" si="3">IF(B4=0,"",B4/B8)</f>
        <v>9461.0578876873533</v>
      </c>
      <c r="C14" s="30">
        <f t="shared" si="3"/>
        <v>9507.8948079234287</v>
      </c>
      <c r="D14" s="30">
        <f t="shared" si="3"/>
        <v>9554.9635941012675</v>
      </c>
      <c r="E14" s="30">
        <f t="shared" si="3"/>
        <v>9602.2653940720629</v>
      </c>
      <c r="F14" s="30">
        <f t="shared" si="3"/>
        <v>9649.8013613694493</v>
      </c>
      <c r="G14" s="30">
        <f t="shared" si="3"/>
        <v>9697.5726552376145</v>
      </c>
      <c r="H14" s="30">
        <f t="shared" si="3"/>
        <v>9745.5804406595798</v>
      </c>
      <c r="I14" s="30">
        <f t="shared" si="3"/>
        <v>9793.8258883856179</v>
      </c>
      <c r="J14" s="30">
        <f t="shared" si="3"/>
        <v>9842.3101749617817</v>
      </c>
      <c r="K14" s="30">
        <f t="shared" si="3"/>
        <v>9891.0344827586232</v>
      </c>
      <c r="L14" s="30">
        <f t="shared" si="3"/>
        <v>9940</v>
      </c>
      <c r="M14" s="30">
        <f t="shared" si="3"/>
        <v>9989.2079207920779</v>
      </c>
      <c r="N14" s="30">
        <f t="shared" si="3"/>
        <v>10038.659445152432</v>
      </c>
      <c r="O14" s="30">
        <f t="shared" si="3"/>
        <v>10088.355779039324</v>
      </c>
      <c r="P14" s="30">
        <f t="shared" si="3"/>
        <v>10138.298134381104</v>
      </c>
      <c r="Q14" s="30">
        <f t="shared" si="3"/>
        <v>10188.487729105764</v>
      </c>
    </row>
    <row r="15" spans="1:17" ht="11.45" customHeight="1" x14ac:dyDescent="0.25">
      <c r="A15" s="39" t="s">
        <v>39</v>
      </c>
      <c r="B15" s="29">
        <f t="shared" ref="B15:Q15" si="4">IF(B5=0,"",B5/B9)</f>
        <v>38097.632534129756</v>
      </c>
      <c r="C15" s="29">
        <f t="shared" si="4"/>
        <v>38324.20835086453</v>
      </c>
      <c r="D15" s="29">
        <f t="shared" si="4"/>
        <v>38552.131668672591</v>
      </c>
      <c r="E15" s="29">
        <f t="shared" si="4"/>
        <v>38781.410501468068</v>
      </c>
      <c r="F15" s="29">
        <f t="shared" si="4"/>
        <v>39012.052910825798</v>
      </c>
      <c r="G15" s="29">
        <f t="shared" si="4"/>
        <v>39244.067006264726</v>
      </c>
      <c r="H15" s="29">
        <f t="shared" si="4"/>
        <v>39477.460945533086</v>
      </c>
      <c r="I15" s="29">
        <f t="shared" si="4"/>
        <v>39712.242934895192</v>
      </c>
      <c r="J15" s="29">
        <f t="shared" si="4"/>
        <v>39948.421229420004</v>
      </c>
      <c r="K15" s="29">
        <f t="shared" si="4"/>
        <v>40186.004133271374</v>
      </c>
      <c r="L15" s="29">
        <f t="shared" si="4"/>
        <v>40425</v>
      </c>
      <c r="M15" s="29">
        <f t="shared" si="4"/>
        <v>40665.417232837186</v>
      </c>
      <c r="N15" s="29">
        <f t="shared" si="4"/>
        <v>40907.264284990277</v>
      </c>
      <c r="O15" s="29">
        <f t="shared" si="4"/>
        <v>41150.549659939861</v>
      </c>
      <c r="P15" s="29">
        <f t="shared" si="4"/>
        <v>41395.281911738799</v>
      </c>
      <c r="Q15" s="29">
        <f t="shared" si="4"/>
        <v>41641.469645312965</v>
      </c>
    </row>
    <row r="17" spans="1:17" ht="11.45" customHeight="1" x14ac:dyDescent="0.25">
      <c r="A17" s="17" t="s">
        <v>31</v>
      </c>
      <c r="B17" s="19">
        <f t="shared" ref="B17:Q17" si="5">IF(B3=0,0,B3/B$3)</f>
        <v>1</v>
      </c>
      <c r="C17" s="19">
        <f t="shared" si="5"/>
        <v>1</v>
      </c>
      <c r="D17" s="19">
        <f t="shared" si="5"/>
        <v>1</v>
      </c>
      <c r="E17" s="19">
        <f t="shared" si="5"/>
        <v>1</v>
      </c>
      <c r="F17" s="19">
        <f t="shared" si="5"/>
        <v>1</v>
      </c>
      <c r="G17" s="19">
        <f t="shared" si="5"/>
        <v>1</v>
      </c>
      <c r="H17" s="19">
        <f t="shared" si="5"/>
        <v>1</v>
      </c>
      <c r="I17" s="19">
        <f t="shared" si="5"/>
        <v>1</v>
      </c>
      <c r="J17" s="19">
        <f t="shared" si="5"/>
        <v>1</v>
      </c>
      <c r="K17" s="19">
        <f t="shared" si="5"/>
        <v>1</v>
      </c>
      <c r="L17" s="19">
        <f t="shared" si="5"/>
        <v>1</v>
      </c>
      <c r="M17" s="19">
        <f t="shared" si="5"/>
        <v>1</v>
      </c>
      <c r="N17" s="19">
        <f t="shared" si="5"/>
        <v>1</v>
      </c>
      <c r="O17" s="19">
        <f t="shared" si="5"/>
        <v>1</v>
      </c>
      <c r="P17" s="19">
        <f t="shared" si="5"/>
        <v>1</v>
      </c>
      <c r="Q17" s="19">
        <f t="shared" si="5"/>
        <v>1</v>
      </c>
    </row>
    <row r="18" spans="1:17" ht="11.45" customHeight="1" x14ac:dyDescent="0.25">
      <c r="A18" s="40" t="s">
        <v>40</v>
      </c>
      <c r="B18" s="36">
        <f t="shared" ref="B18:Q18" si="6">IF(B4=0,0,B4/B$3)</f>
        <v>4.7352136243744396E-2</v>
      </c>
      <c r="C18" s="36">
        <f t="shared" si="6"/>
        <v>4.1946107247678874E-2</v>
      </c>
      <c r="D18" s="36">
        <f t="shared" si="6"/>
        <v>4.2919932971606574E-2</v>
      </c>
      <c r="E18" s="36">
        <f t="shared" si="6"/>
        <v>4.3208585001814716E-2</v>
      </c>
      <c r="F18" s="36">
        <f t="shared" si="6"/>
        <v>4.2806090138024673E-2</v>
      </c>
      <c r="G18" s="36">
        <f t="shared" si="6"/>
        <v>4.3215564966725704E-2</v>
      </c>
      <c r="H18" s="36">
        <f t="shared" si="6"/>
        <v>3.6051667438542066E-2</v>
      </c>
      <c r="I18" s="36">
        <f t="shared" si="6"/>
        <v>4.1784899994640363E-2</v>
      </c>
      <c r="J18" s="36">
        <f t="shared" si="6"/>
        <v>4.4305596082007181E-2</v>
      </c>
      <c r="K18" s="36">
        <f t="shared" si="6"/>
        <v>4.3196163946144998E-2</v>
      </c>
      <c r="L18" s="36">
        <f t="shared" si="6"/>
        <v>4.1239267726414175E-2</v>
      </c>
      <c r="M18" s="36">
        <f t="shared" si="6"/>
        <v>4.1838141322515385E-2</v>
      </c>
      <c r="N18" s="36">
        <f t="shared" si="6"/>
        <v>5.8365499150145307E-2</v>
      </c>
      <c r="O18" s="36">
        <f t="shared" si="6"/>
        <v>6.7209730566912734E-2</v>
      </c>
      <c r="P18" s="36">
        <f t="shared" si="6"/>
        <v>8.4369480456870219E-2</v>
      </c>
      <c r="Q18" s="36">
        <f t="shared" si="6"/>
        <v>8.0121442555728076E-2</v>
      </c>
    </row>
    <row r="19" spans="1:17" ht="11.45" customHeight="1" x14ac:dyDescent="0.25">
      <c r="A19" s="39" t="s">
        <v>39</v>
      </c>
      <c r="B19" s="18">
        <f t="shared" ref="B19:Q19" si="7">IF(B5=0,0,B5/B$3)</f>
        <v>0.95264786375625554</v>
      </c>
      <c r="C19" s="18">
        <f t="shared" si="7"/>
        <v>0.95805389275232111</v>
      </c>
      <c r="D19" s="18">
        <f t="shared" si="7"/>
        <v>0.95708006702839343</v>
      </c>
      <c r="E19" s="18">
        <f t="shared" si="7"/>
        <v>0.95679141499818532</v>
      </c>
      <c r="F19" s="18">
        <f t="shared" si="7"/>
        <v>0.95719390986197528</v>
      </c>
      <c r="G19" s="18">
        <f t="shared" si="7"/>
        <v>0.95678443503327426</v>
      </c>
      <c r="H19" s="18">
        <f t="shared" si="7"/>
        <v>0.96394833256145795</v>
      </c>
      <c r="I19" s="18">
        <f t="shared" si="7"/>
        <v>0.95821510000535959</v>
      </c>
      <c r="J19" s="18">
        <f t="shared" si="7"/>
        <v>0.95569440391799287</v>
      </c>
      <c r="K19" s="18">
        <f t="shared" si="7"/>
        <v>0.95680383605385499</v>
      </c>
      <c r="L19" s="18">
        <f t="shared" si="7"/>
        <v>0.95876073227358594</v>
      </c>
      <c r="M19" s="18">
        <f t="shared" si="7"/>
        <v>0.95816185867748471</v>
      </c>
      <c r="N19" s="18">
        <f t="shared" si="7"/>
        <v>0.94163450084985467</v>
      </c>
      <c r="O19" s="18">
        <f t="shared" si="7"/>
        <v>0.93279026943308718</v>
      </c>
      <c r="P19" s="18">
        <f t="shared" si="7"/>
        <v>0.91563051954312968</v>
      </c>
      <c r="Q19" s="18">
        <f t="shared" si="7"/>
        <v>0.91987855744427194</v>
      </c>
    </row>
    <row r="20" spans="1:17" ht="11.45" customHeight="1" x14ac:dyDescent="0.2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1.45" customHeight="1" x14ac:dyDescent="0.25">
      <c r="A21" s="17" t="s">
        <v>11</v>
      </c>
      <c r="B21" s="19">
        <f t="shared" ref="B21:Q21" si="8">IF(B7=0,0,B7/B$7)</f>
        <v>1</v>
      </c>
      <c r="C21" s="19">
        <f t="shared" si="8"/>
        <v>1</v>
      </c>
      <c r="D21" s="19">
        <f t="shared" si="8"/>
        <v>1</v>
      </c>
      <c r="E21" s="19">
        <f t="shared" si="8"/>
        <v>1</v>
      </c>
      <c r="F21" s="19">
        <f t="shared" si="8"/>
        <v>1</v>
      </c>
      <c r="G21" s="19">
        <f t="shared" si="8"/>
        <v>1</v>
      </c>
      <c r="H21" s="19">
        <f t="shared" si="8"/>
        <v>1</v>
      </c>
      <c r="I21" s="19">
        <f t="shared" si="8"/>
        <v>1</v>
      </c>
      <c r="J21" s="19">
        <f t="shared" si="8"/>
        <v>1</v>
      </c>
      <c r="K21" s="19">
        <f t="shared" si="8"/>
        <v>1</v>
      </c>
      <c r="L21" s="19">
        <f t="shared" si="8"/>
        <v>1</v>
      </c>
      <c r="M21" s="19">
        <f t="shared" si="8"/>
        <v>1</v>
      </c>
      <c r="N21" s="19">
        <f t="shared" si="8"/>
        <v>1</v>
      </c>
      <c r="O21" s="19">
        <f t="shared" si="8"/>
        <v>1</v>
      </c>
      <c r="P21" s="19">
        <f t="shared" si="8"/>
        <v>1</v>
      </c>
      <c r="Q21" s="19">
        <f t="shared" si="8"/>
        <v>1</v>
      </c>
    </row>
    <row r="22" spans="1:17" ht="11.45" customHeight="1" x14ac:dyDescent="0.25">
      <c r="A22" s="40" t="s">
        <v>40</v>
      </c>
      <c r="B22" s="36">
        <f t="shared" ref="B22:Q22" si="9">IF(B8=0,0,B8/B$7)</f>
        <v>0.16677397933542143</v>
      </c>
      <c r="C22" s="36">
        <f t="shared" si="9"/>
        <v>0.15000534736592686</v>
      </c>
      <c r="D22" s="36">
        <f t="shared" si="9"/>
        <v>0.15321559580079308</v>
      </c>
      <c r="E22" s="36">
        <f t="shared" si="9"/>
        <v>0.15425585872758912</v>
      </c>
      <c r="F22" s="36">
        <f t="shared" si="9"/>
        <v>0.15311284066607225</v>
      </c>
      <c r="G22" s="36">
        <f t="shared" si="9"/>
        <v>0.15453675604955316</v>
      </c>
      <c r="H22" s="36">
        <f t="shared" si="9"/>
        <v>0.13156764401336485</v>
      </c>
      <c r="I22" s="36">
        <f t="shared" si="9"/>
        <v>0.15025149545114119</v>
      </c>
      <c r="J22" s="36">
        <f t="shared" si="9"/>
        <v>0.15836705517688859</v>
      </c>
      <c r="K22" s="36">
        <f t="shared" si="9"/>
        <v>0.15499408681294269</v>
      </c>
      <c r="L22" s="36">
        <f t="shared" si="9"/>
        <v>0.14888548146187078</v>
      </c>
      <c r="M22" s="36">
        <f t="shared" si="9"/>
        <v>0.1509287038963914</v>
      </c>
      <c r="N22" s="36">
        <f t="shared" si="9"/>
        <v>0.20164764992118256</v>
      </c>
      <c r="O22" s="36">
        <f t="shared" si="9"/>
        <v>0.22714428764499578</v>
      </c>
      <c r="P22" s="36">
        <f t="shared" si="9"/>
        <v>0.27337611647060284</v>
      </c>
      <c r="Q22" s="36">
        <f t="shared" si="9"/>
        <v>0.26253000262448417</v>
      </c>
    </row>
    <row r="23" spans="1:17" ht="11.45" customHeight="1" x14ac:dyDescent="0.25">
      <c r="A23" s="39" t="s">
        <v>39</v>
      </c>
      <c r="B23" s="18">
        <f t="shared" ref="B23:Q23" si="10">IF(B9=0,0,B9/B$7)</f>
        <v>0.83322602066457851</v>
      </c>
      <c r="C23" s="18">
        <f t="shared" si="10"/>
        <v>0.84999465263407314</v>
      </c>
      <c r="D23" s="18">
        <f t="shared" si="10"/>
        <v>0.84678440419920686</v>
      </c>
      <c r="E23" s="18">
        <f t="shared" si="10"/>
        <v>0.84574414127241082</v>
      </c>
      <c r="F23" s="18">
        <f t="shared" si="10"/>
        <v>0.84688715933392766</v>
      </c>
      <c r="G23" s="18">
        <f t="shared" si="10"/>
        <v>0.84546324395044681</v>
      </c>
      <c r="H23" s="18">
        <f t="shared" si="10"/>
        <v>0.86843235598663515</v>
      </c>
      <c r="I23" s="18">
        <f t="shared" si="10"/>
        <v>0.84974850454885875</v>
      </c>
      <c r="J23" s="18">
        <f t="shared" si="10"/>
        <v>0.84163294482311146</v>
      </c>
      <c r="K23" s="18">
        <f t="shared" si="10"/>
        <v>0.84500591318705742</v>
      </c>
      <c r="L23" s="18">
        <f t="shared" si="10"/>
        <v>0.85111451853812914</v>
      </c>
      <c r="M23" s="18">
        <f t="shared" si="10"/>
        <v>0.84907129610360854</v>
      </c>
      <c r="N23" s="18">
        <f t="shared" si="10"/>
        <v>0.79835235007881744</v>
      </c>
      <c r="O23" s="18">
        <f t="shared" si="10"/>
        <v>0.77285571235500417</v>
      </c>
      <c r="P23" s="18">
        <f t="shared" si="10"/>
        <v>0.72662388352939722</v>
      </c>
      <c r="Q23" s="18">
        <f t="shared" si="10"/>
        <v>0.73746999737551588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10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22</v>
      </c>
      <c r="B4" s="33">
        <v>3575.3081112066502</v>
      </c>
      <c r="C4" s="33">
        <v>3468.2999999999997</v>
      </c>
      <c r="D4" s="33">
        <v>3118.6</v>
      </c>
      <c r="E4" s="33">
        <v>3186.4</v>
      </c>
      <c r="F4" s="33">
        <v>3218.4999999999995</v>
      </c>
      <c r="G4" s="33">
        <v>2845.1323206267298</v>
      </c>
      <c r="H4" s="33">
        <v>3070.7000000000003</v>
      </c>
      <c r="I4" s="33">
        <v>3203.7000000000003</v>
      </c>
      <c r="J4" s="33">
        <v>3060.8</v>
      </c>
      <c r="K4" s="33">
        <v>2598.3999999999996</v>
      </c>
      <c r="L4" s="33">
        <v>2710.0410814942197</v>
      </c>
      <c r="M4" s="33">
        <v>2752.3168051972898</v>
      </c>
      <c r="N4" s="33">
        <v>2248.54304003057</v>
      </c>
      <c r="O4" s="33">
        <v>2120.6410623865495</v>
      </c>
      <c r="P4" s="33">
        <v>1864.9087608674899</v>
      </c>
      <c r="Q4" s="33">
        <v>1783.0562720932498</v>
      </c>
    </row>
    <row r="5" spans="1:17" ht="11.45" customHeight="1" x14ac:dyDescent="0.25">
      <c r="A5" s="31" t="s">
        <v>29</v>
      </c>
      <c r="B5" s="15">
        <v>3575.3081112066502</v>
      </c>
      <c r="C5" s="15">
        <v>3468.2999999999997</v>
      </c>
      <c r="D5" s="15">
        <v>3118.6</v>
      </c>
      <c r="E5" s="15">
        <v>3186.4</v>
      </c>
      <c r="F5" s="15">
        <v>3218.4999999999995</v>
      </c>
      <c r="G5" s="15">
        <v>2845.1323206267298</v>
      </c>
      <c r="H5" s="15">
        <v>3070.7000000000003</v>
      </c>
      <c r="I5" s="15">
        <v>3203.7000000000003</v>
      </c>
      <c r="J5" s="15">
        <v>3060.8</v>
      </c>
      <c r="K5" s="15">
        <v>2598.3999999999996</v>
      </c>
      <c r="L5" s="15">
        <v>2710.0410814942197</v>
      </c>
      <c r="M5" s="15">
        <v>2752.3168051972898</v>
      </c>
      <c r="N5" s="15">
        <v>2248.54304003057</v>
      </c>
      <c r="O5" s="15">
        <v>2120.6410623865495</v>
      </c>
      <c r="P5" s="15">
        <v>1864.9087608674899</v>
      </c>
      <c r="Q5" s="15">
        <v>1783.0562720932498</v>
      </c>
    </row>
    <row r="6" spans="1:17" ht="11.45" customHeight="1" x14ac:dyDescent="0.25">
      <c r="A6" s="14" t="s">
        <v>20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</row>
    <row r="7" spans="1:17" ht="11.45" customHeight="1" x14ac:dyDescent="0.25">
      <c r="A7" s="14" t="s">
        <v>19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</row>
    <row r="8" spans="1:17" ht="11.45" customHeight="1" x14ac:dyDescent="0.25">
      <c r="A8" s="14" t="s">
        <v>37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</row>
    <row r="9" spans="1:17" ht="11.45" customHeight="1" x14ac:dyDescent="0.25">
      <c r="A9" s="14" t="s">
        <v>18</v>
      </c>
      <c r="B9" s="15">
        <v>768.48667239896895</v>
      </c>
      <c r="C9" s="15">
        <v>627.1</v>
      </c>
      <c r="D9" s="15">
        <v>562.5</v>
      </c>
      <c r="E9" s="15">
        <v>509.3</v>
      </c>
      <c r="F9" s="15">
        <v>483.6</v>
      </c>
      <c r="G9" s="15">
        <v>393.4747301041366</v>
      </c>
      <c r="H9" s="15">
        <v>407.8</v>
      </c>
      <c r="I9" s="15">
        <v>374</v>
      </c>
      <c r="J9" s="15">
        <v>347.38865000000033</v>
      </c>
      <c r="K9" s="15">
        <v>323.60000000000002</v>
      </c>
      <c r="L9" s="15">
        <v>350.00477691793299</v>
      </c>
      <c r="M9" s="15">
        <v>311.35951084360386</v>
      </c>
      <c r="N9" s="15">
        <v>268.60609534728155</v>
      </c>
      <c r="O9" s="15">
        <v>285.92242285277484</v>
      </c>
      <c r="P9" s="15">
        <v>268.60609534728269</v>
      </c>
      <c r="Q9" s="15">
        <v>310.33247348810499</v>
      </c>
    </row>
    <row r="10" spans="1:17" ht="11.45" customHeight="1" x14ac:dyDescent="0.25">
      <c r="A10" s="14" t="s">
        <v>36</v>
      </c>
      <c r="B10" s="15">
        <v>2768.7016337059331</v>
      </c>
      <c r="C10" s="15">
        <v>2802.1</v>
      </c>
      <c r="D10" s="15">
        <v>2506.9</v>
      </c>
      <c r="E10" s="15">
        <v>2634</v>
      </c>
      <c r="F10" s="15">
        <v>2683.7</v>
      </c>
      <c r="G10" s="15">
        <v>2428.5850769083772</v>
      </c>
      <c r="H10" s="15">
        <v>2637.8</v>
      </c>
      <c r="I10" s="15">
        <v>2732.4</v>
      </c>
      <c r="J10" s="15">
        <v>2689.31214</v>
      </c>
      <c r="K10" s="15">
        <v>2253.6999999999998</v>
      </c>
      <c r="L10" s="15">
        <v>2334.9574854304001</v>
      </c>
      <c r="M10" s="15">
        <v>2421.8973918028119</v>
      </c>
      <c r="N10" s="15">
        <v>1971.9117225566047</v>
      </c>
      <c r="O10" s="15">
        <v>1826.6934174070911</v>
      </c>
      <c r="P10" s="15">
        <v>1579.2490685010041</v>
      </c>
      <c r="Q10" s="15">
        <v>1462.6922709467899</v>
      </c>
    </row>
    <row r="11" spans="1:17" ht="11.45" customHeight="1" x14ac:dyDescent="0.25">
      <c r="A11" s="14" t="s">
        <v>35</v>
      </c>
      <c r="B11" s="15">
        <v>38.119805101748341</v>
      </c>
      <c r="C11" s="15">
        <v>39.1</v>
      </c>
      <c r="D11" s="15">
        <v>49.2</v>
      </c>
      <c r="E11" s="15">
        <v>43.1</v>
      </c>
      <c r="F11" s="15">
        <v>51.2</v>
      </c>
      <c r="G11" s="15">
        <v>23.072513614216074</v>
      </c>
      <c r="H11" s="15">
        <v>25.1</v>
      </c>
      <c r="I11" s="15">
        <v>97.3</v>
      </c>
      <c r="J11" s="15">
        <v>24.099209999999999</v>
      </c>
      <c r="K11" s="15">
        <v>21.1</v>
      </c>
      <c r="L11" s="15">
        <v>25.078819145887099</v>
      </c>
      <c r="M11" s="15">
        <v>19.059902550874213</v>
      </c>
      <c r="N11" s="15">
        <v>8.0252221266838379</v>
      </c>
      <c r="O11" s="15">
        <v>8.0252221266838646</v>
      </c>
      <c r="P11" s="15">
        <v>17.053597019203242</v>
      </c>
      <c r="Q11" s="15">
        <v>10.031527658354801</v>
      </c>
    </row>
    <row r="12" spans="1:17" ht="11.45" customHeight="1" x14ac:dyDescent="0.25">
      <c r="A12" s="31" t="s">
        <v>6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</row>
    <row r="13" spans="1:17" ht="11.45" customHeight="1" x14ac:dyDescent="0.25">
      <c r="A13" s="31" t="s">
        <v>17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</row>
    <row r="14" spans="1:17" ht="11.45" customHeight="1" x14ac:dyDescent="0.25">
      <c r="A14" s="14" t="s">
        <v>16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</row>
    <row r="15" spans="1:17" ht="11.45" customHeight="1" x14ac:dyDescent="0.25">
      <c r="A15" s="14" t="s">
        <v>15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</row>
    <row r="16" spans="1:17" ht="11.45" customHeight="1" x14ac:dyDescent="0.25">
      <c r="A16" s="14" t="s">
        <v>14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</row>
    <row r="17" spans="1:17" ht="11.45" customHeight="1" x14ac:dyDescent="0.25">
      <c r="A17" s="13" t="s">
        <v>13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</row>
    <row r="19" spans="1:17" ht="11.45" customHeight="1" x14ac:dyDescent="0.25">
      <c r="A19" s="17" t="s">
        <v>12</v>
      </c>
      <c r="B19" s="28">
        <f t="shared" ref="B19:Q19" si="0">SUM(B20:B21)</f>
        <v>3575.3081112066502</v>
      </c>
      <c r="C19" s="28">
        <f t="shared" si="0"/>
        <v>3468.2999999999997</v>
      </c>
      <c r="D19" s="28">
        <f t="shared" si="0"/>
        <v>3118.6</v>
      </c>
      <c r="E19" s="28">
        <f t="shared" si="0"/>
        <v>3186.4</v>
      </c>
      <c r="F19" s="28">
        <f t="shared" si="0"/>
        <v>3218.4999999999995</v>
      </c>
      <c r="G19" s="28">
        <f t="shared" si="0"/>
        <v>2845.1323206267298</v>
      </c>
      <c r="H19" s="28">
        <f t="shared" si="0"/>
        <v>3070.7000000000003</v>
      </c>
      <c r="I19" s="28">
        <f t="shared" si="0"/>
        <v>3203.7000000000003</v>
      </c>
      <c r="J19" s="28">
        <f t="shared" si="0"/>
        <v>3060.8</v>
      </c>
      <c r="K19" s="28">
        <f t="shared" si="0"/>
        <v>2598.3999999999996</v>
      </c>
      <c r="L19" s="28">
        <f t="shared" si="0"/>
        <v>2710.0410814942193</v>
      </c>
      <c r="M19" s="28">
        <f t="shared" si="0"/>
        <v>2752.3168051972898</v>
      </c>
      <c r="N19" s="28">
        <f t="shared" si="0"/>
        <v>2248.5430400305695</v>
      </c>
      <c r="O19" s="28">
        <f t="shared" si="0"/>
        <v>2120.6410623865495</v>
      </c>
      <c r="P19" s="28">
        <f t="shared" si="0"/>
        <v>1864.9087608674899</v>
      </c>
      <c r="Q19" s="28">
        <f t="shared" si="0"/>
        <v>1783.0562720932498</v>
      </c>
    </row>
    <row r="20" spans="1:17" ht="11.45" customHeight="1" x14ac:dyDescent="0.25">
      <c r="A20" s="40" t="s">
        <v>40</v>
      </c>
      <c r="B20" s="27">
        <v>323.78832560281654</v>
      </c>
      <c r="C20" s="27">
        <v>280.06939900170562</v>
      </c>
      <c r="D20" s="27">
        <v>257.78701994502819</v>
      </c>
      <c r="E20" s="27">
        <v>265.45088894181828</v>
      </c>
      <c r="F20" s="27">
        <v>266.09436831624782</v>
      </c>
      <c r="G20" s="27">
        <v>237.70530877222473</v>
      </c>
      <c r="H20" s="27">
        <v>215.82693098210999</v>
      </c>
      <c r="I20" s="27">
        <v>259.87372401061066</v>
      </c>
      <c r="J20" s="27">
        <v>262.96728637284474</v>
      </c>
      <c r="K20" s="27">
        <v>218.18528306049035</v>
      </c>
      <c r="L20" s="27">
        <v>217.96910302359822</v>
      </c>
      <c r="M20" s="27">
        <v>224.75793627681864</v>
      </c>
      <c r="N20" s="27">
        <v>252.34996212336864</v>
      </c>
      <c r="O20" s="27">
        <v>272.05749597093484</v>
      </c>
      <c r="P20" s="27">
        <v>295.76565035744545</v>
      </c>
      <c r="Q20" s="27">
        <v>269.98747084752199</v>
      </c>
    </row>
    <row r="21" spans="1:17" ht="11.45" customHeight="1" x14ac:dyDescent="0.25">
      <c r="A21" s="39" t="s">
        <v>39</v>
      </c>
      <c r="B21" s="26">
        <v>3251.5197856038335</v>
      </c>
      <c r="C21" s="26">
        <v>3188.230600998294</v>
      </c>
      <c r="D21" s="26">
        <v>2860.8129800549718</v>
      </c>
      <c r="E21" s="26">
        <v>2920.9491110581816</v>
      </c>
      <c r="F21" s="26">
        <v>2952.4056316837518</v>
      </c>
      <c r="G21" s="26">
        <v>2607.4270118545051</v>
      </c>
      <c r="H21" s="26">
        <v>2854.8730690178904</v>
      </c>
      <c r="I21" s="26">
        <v>2943.8262759893896</v>
      </c>
      <c r="J21" s="26">
        <v>2797.8327136271555</v>
      </c>
      <c r="K21" s="26">
        <v>2380.2147169395093</v>
      </c>
      <c r="L21" s="26">
        <v>2492.0719784706212</v>
      </c>
      <c r="M21" s="26">
        <v>2527.558868920471</v>
      </c>
      <c r="N21" s="26">
        <v>1996.1930779072011</v>
      </c>
      <c r="O21" s="26">
        <v>1848.5835664156148</v>
      </c>
      <c r="P21" s="26">
        <v>1569.1431105100446</v>
      </c>
      <c r="Q21" s="26">
        <v>1513.0688012457279</v>
      </c>
    </row>
    <row r="23" spans="1:17" ht="11.45" customHeight="1" x14ac:dyDescent="0.25">
      <c r="A23" s="21" t="s">
        <v>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</row>
    <row r="25" spans="1:17" ht="11.45" customHeight="1" x14ac:dyDescent="0.25">
      <c r="A25" s="17" t="s">
        <v>28</v>
      </c>
      <c r="B25" s="25">
        <f>IF(B19=0,"",B19/MBunk_act!B7*100)</f>
        <v>13862.555688198558</v>
      </c>
      <c r="C25" s="25">
        <f>IF(C19=0,"",C19/MBunk_act!C7*100)</f>
        <v>13845.19534835475</v>
      </c>
      <c r="D25" s="25">
        <f>IF(D19=0,"",D19/MBunk_act!D7*100)</f>
        <v>13677.967875995688</v>
      </c>
      <c r="E25" s="25">
        <f>IF(E19=0,"",E19/MBunk_act!E7*100)</f>
        <v>13528.709766923244</v>
      </c>
      <c r="F25" s="25">
        <f>IF(F19=0,"",F19/MBunk_act!F7*100)</f>
        <v>13396.972726789549</v>
      </c>
      <c r="G25" s="25">
        <f>IF(G19=0,"",G19/MBunk_act!G7*100)</f>
        <v>13248.027925000633</v>
      </c>
      <c r="H25" s="25">
        <f>IF(H19=0,"",H19/MBunk_act!H7*100)</f>
        <v>13274.413231099486</v>
      </c>
      <c r="I25" s="25">
        <f>IF(I19=0,"",I19/MBunk_act!I7*100)</f>
        <v>13005.330167779894</v>
      </c>
      <c r="J25" s="25">
        <f>IF(J19=0,"",J19/MBunk_act!J7*100)</f>
        <v>12814.149982804131</v>
      </c>
      <c r="K25" s="25">
        <f>IF(K19=0,"",K19/MBunk_act!K7*100)</f>
        <v>12704.747670701694</v>
      </c>
      <c r="L25" s="25">
        <f>IF(L19=0,"",L19/MBunk_act!L7*100)</f>
        <v>12614.855302610513</v>
      </c>
      <c r="M25" s="25">
        <f>IF(M19=0,"",M19/MBunk_act!M7*100)</f>
        <v>12470.470552655806</v>
      </c>
      <c r="N25" s="25">
        <f>IF(N19=0,"",N19/MBunk_act!N7*100)</f>
        <v>12003.208906694157</v>
      </c>
      <c r="O25" s="25">
        <f>IF(O19=0,"",O19/MBunk_act!O7*100)</f>
        <v>11710.977709663559</v>
      </c>
      <c r="P25" s="25">
        <f>IF(P19=0,"",P19/MBunk_act!P7*100)</f>
        <v>11288.439651293716</v>
      </c>
      <c r="Q25" s="25">
        <f>IF(Q19=0,"",Q19/MBunk_act!Q7*100)</f>
        <v>11241.971996837514</v>
      </c>
    </row>
    <row r="26" spans="1:17" ht="11.45" customHeight="1" x14ac:dyDescent="0.25">
      <c r="A26" s="40" t="s">
        <v>40</v>
      </c>
      <c r="B26" s="30">
        <f>IF(B20=0,"",B20/MBunk_act!B8*100)</f>
        <v>7527.7073009664291</v>
      </c>
      <c r="C26" s="30">
        <f>IF(C20=0,"",C20/MBunk_act!C8*100)</f>
        <v>7453.1755455113152</v>
      </c>
      <c r="D26" s="30">
        <f>IF(D20=0,"",D20/MBunk_act!D8*100)</f>
        <v>7379.3817282290247</v>
      </c>
      <c r="E26" s="30">
        <f>IF(E20=0,"",E20/MBunk_act!E8*100)</f>
        <v>7306.3185428010156</v>
      </c>
      <c r="F26" s="30">
        <f>IF(F20=0,"",F20/MBunk_act!F8*100)</f>
        <v>7233.9787552485304</v>
      </c>
      <c r="G26" s="30">
        <f>IF(G20=0,"",G20/MBunk_act!G8*100)</f>
        <v>7162.355203216367</v>
      </c>
      <c r="H26" s="30">
        <f>IF(H20=0,"",H20/MBunk_act!H8*100)</f>
        <v>7091.4407952637293</v>
      </c>
      <c r="I26" s="30">
        <f>IF(I20=0,"",I20/MBunk_act!I8*100)</f>
        <v>7021.2285101621073</v>
      </c>
      <c r="J26" s="30">
        <f>IF(J20=0,"",J20/MBunk_act!J8*100)</f>
        <v>6951.7113962001076</v>
      </c>
      <c r="K26" s="30">
        <f>IF(K20=0,"",K20/MBunk_act!K8*100)</f>
        <v>6882.882570495156</v>
      </c>
      <c r="L26" s="30">
        <f>IF(L20=0,"",L20/MBunk_act!L8*100)</f>
        <v>6814.7352183120347</v>
      </c>
      <c r="M26" s="30">
        <f>IF(M20=0,"",M20/MBunk_act!M8*100)</f>
        <v>6747.2625923881524</v>
      </c>
      <c r="N26" s="30">
        <f>IF(N20=0,"",N20/MBunk_act!N8*100)</f>
        <v>6680.4580122654979</v>
      </c>
      <c r="O26" s="30">
        <f>IF(O20=0,"",O20/MBunk_act!O8*100)</f>
        <v>6614.3148636292053</v>
      </c>
      <c r="P26" s="30">
        <f>IF(P20=0,"",P20/MBunk_act!P8*100)</f>
        <v>6548.8265976526791</v>
      </c>
      <c r="Q26" s="30">
        <f>IF(Q20=0,"",Q20/MBunk_act!Q8*100)</f>
        <v>6483.9867303491883</v>
      </c>
    </row>
    <row r="27" spans="1:17" ht="11.45" customHeight="1" x14ac:dyDescent="0.25">
      <c r="A27" s="39" t="s">
        <v>39</v>
      </c>
      <c r="B27" s="29">
        <f>IF(B21=0,"",B21/MBunk_act!B9*100)</f>
        <v>15130.504417383258</v>
      </c>
      <c r="C27" s="29">
        <f>IF(C21=0,"",C21/MBunk_act!C9*100)</f>
        <v>14973.246151879272</v>
      </c>
      <c r="D27" s="29">
        <f>IF(D21=0,"",D21/MBunk_act!D9*100)</f>
        <v>14817.622343587496</v>
      </c>
      <c r="E27" s="29">
        <f>IF(E21=0,"",E21/MBunk_act!E9*100)</f>
        <v>14663.616004845178</v>
      </c>
      <c r="F27" s="29">
        <f>IF(F21=0,"",F21/MBunk_act!F9*100)</f>
        <v>14511.210324550137</v>
      </c>
      <c r="G27" s="29">
        <f>IF(G21=0,"",G21/MBunk_act!G9*100)</f>
        <v>14360.388666325676</v>
      </c>
      <c r="H27" s="29">
        <f>IF(H21=0,"",H21/MBunk_act!H9*100)</f>
        <v>14211.13456670459</v>
      </c>
      <c r="I27" s="29">
        <f>IF(I21=0,"",I21/MBunk_act!I9*100)</f>
        <v>14063.431733332021</v>
      </c>
      <c r="J27" s="29">
        <f>IF(J21=0,"",J21/MBunk_act!J9*100)</f>
        <v>13917.26404318703</v>
      </c>
      <c r="K27" s="29">
        <f>IF(K21=0,"",K21/MBunk_act!K9*100)</f>
        <v>13772.615540822622</v>
      </c>
      <c r="L27" s="29">
        <f>IF(L21=0,"",L21/MBunk_act!L9*100)</f>
        <v>13629.470436624069</v>
      </c>
      <c r="M27" s="29">
        <f>IF(M21=0,"",M21/MBunk_act!M9*100)</f>
        <v>13487.813105085352</v>
      </c>
      <c r="N27" s="29">
        <f>IF(N21=0,"",N21/MBunk_act!N9*100)</f>
        <v>13347.628083103482</v>
      </c>
      <c r="O27" s="29">
        <f>IF(O21=0,"",O21/MBunk_act!O9*100)</f>
        <v>13208.900068290601</v>
      </c>
      <c r="P27" s="29">
        <f>IF(P21=0,"",P21/MBunk_act!P9*100)</f>
        <v>13071.613917303572</v>
      </c>
      <c r="Q27" s="29">
        <f>IF(Q21=0,"",Q21/MBunk_act!Q9*100)</f>
        <v>12935.754644190956</v>
      </c>
    </row>
    <row r="29" spans="1:17" ht="11.45" customHeight="1" x14ac:dyDescent="0.25">
      <c r="A29" s="17" t="s">
        <v>34</v>
      </c>
      <c r="B29" s="25">
        <f>IF(B19=0,"",B19/MBunk_act!B3*1000)</f>
        <v>4.1602065091094662</v>
      </c>
      <c r="C29" s="25">
        <f>IF(C19=0,"",C19/MBunk_act!C3*1000)</f>
        <v>4.0719237933355474</v>
      </c>
      <c r="D29" s="25">
        <f>IF(D19=0,"",D19/MBunk_act!D3*1000)</f>
        <v>4.0100390651293436</v>
      </c>
      <c r="E29" s="25">
        <f>IF(E19=0,"",E19/MBunk_act!E3*1000)</f>
        <v>3.9464904048118061</v>
      </c>
      <c r="F29" s="25">
        <f>IF(F19=0,"",F19/MBunk_act!F3*1000)</f>
        <v>3.8813449992228684</v>
      </c>
      <c r="G29" s="25">
        <f>IF(G19=0,"",G19/MBunk_act!G3*1000)</f>
        <v>3.8202923277177518</v>
      </c>
      <c r="H29" s="25">
        <f>IF(H19=0,"",H19/MBunk_act!H3*1000)</f>
        <v>3.7323630466998701</v>
      </c>
      <c r="I29" s="25">
        <f>IF(I19=0,"",I19/MBunk_act!I3*1000)</f>
        <v>3.6929171720338214</v>
      </c>
      <c r="J29" s="25">
        <f>IF(J19=0,"",J19/MBunk_act!J3*1000)</f>
        <v>3.6423904461184597</v>
      </c>
      <c r="K29" s="25">
        <f>IF(K19=0,"",K19/MBunk_act!K3*1000)</f>
        <v>3.5797638590515213</v>
      </c>
      <c r="L29" s="25">
        <f>IF(L19=0,"",L19/MBunk_act!L3*1000)</f>
        <v>3.5152359761345631</v>
      </c>
      <c r="M29" s="25">
        <f>IF(M19=0,"",M19/MBunk_act!M3*1000)</f>
        <v>3.4606073697931481</v>
      </c>
      <c r="N29" s="25">
        <f>IF(N19=0,"",N19/MBunk_act!N3*1000)</f>
        <v>3.4608651883800738</v>
      </c>
      <c r="O29" s="25">
        <f>IF(O19=0,"",O19/MBunk_act!O3*1000)</f>
        <v>3.4348130126974721</v>
      </c>
      <c r="P29" s="25">
        <f>IF(P19=0,"",P19/MBunk_act!P3*1000)</f>
        <v>3.4363204948567061</v>
      </c>
      <c r="Q29" s="25">
        <f>IF(Q19=0,"",Q19/MBunk_act!Q3*1000)</f>
        <v>3.3674611150880955</v>
      </c>
    </row>
    <row r="30" spans="1:17" ht="11.45" customHeight="1" x14ac:dyDescent="0.25">
      <c r="A30" s="40" t="s">
        <v>40</v>
      </c>
      <c r="B30" s="30">
        <f>IF(B20=0,"",B20/MBunk_act!B4*1000)</f>
        <v>7.9565175378146744</v>
      </c>
      <c r="C30" s="30">
        <f>IF(C20=0,"",C20/MBunk_act!C4*1000)</f>
        <v>7.8389335347927842</v>
      </c>
      <c r="D30" s="30">
        <f>IF(D20=0,"",D20/MBunk_act!D4*1000)</f>
        <v>7.7230872263968307</v>
      </c>
      <c r="E30" s="30">
        <f>IF(E20=0,"",E20/MBunk_act!E4*1000)</f>
        <v>7.6089529324106735</v>
      </c>
      <c r="F30" s="30">
        <f>IF(F20=0,"",F20/MBunk_act!F4*1000)</f>
        <v>7.4965053521287421</v>
      </c>
      <c r="G30" s="30">
        <f>IF(G20=0,"",G20/MBunk_act!G4*1000)</f>
        <v>7.3857195587475308</v>
      </c>
      <c r="H30" s="30">
        <f>IF(H20=0,"",H20/MBunk_act!H4*1000)</f>
        <v>7.2765709938399326</v>
      </c>
      <c r="I30" s="30">
        <f>IF(I20=0,"",I20/MBunk_act!I4*1000)</f>
        <v>7.1690354619112631</v>
      </c>
      <c r="J30" s="30">
        <f>IF(J20=0,"",J20/MBunk_act!J4*1000)</f>
        <v>7.0630891250357291</v>
      </c>
      <c r="K30" s="30">
        <f>IF(K20=0,"",K20/MBunk_act!K4*1000)</f>
        <v>6.9587084975721467</v>
      </c>
      <c r="L30" s="30">
        <f>IF(L20=0,"",L20/MBunk_act!L4*1000)</f>
        <v>6.8558704409577818</v>
      </c>
      <c r="M30" s="30">
        <f>IF(M20=0,"",M20/MBunk_act!M4*1000)</f>
        <v>6.754552158579096</v>
      </c>
      <c r="N30" s="30">
        <f>IF(N20=0,"",N20/MBunk_act!N4*1000)</f>
        <v>6.654731190718322</v>
      </c>
      <c r="O30" s="30">
        <f>IF(O20=0,"",O20/MBunk_act!O4*1000)</f>
        <v>6.5563854095747027</v>
      </c>
      <c r="P30" s="30">
        <f>IF(P20=0,"",P20/MBunk_act!P4*1000)</f>
        <v>6.4594930143593121</v>
      </c>
      <c r="Q30" s="30">
        <f>IF(Q20=0,"",Q20/MBunk_act!Q4*1000)</f>
        <v>6.3640325264623776</v>
      </c>
    </row>
    <row r="31" spans="1:17" ht="11.45" customHeight="1" x14ac:dyDescent="0.25">
      <c r="A31" s="39" t="s">
        <v>39</v>
      </c>
      <c r="B31" s="29">
        <f>IF(B21=0,"",B21/MBunk_act!B5*1000)</f>
        <v>3.9715077843297997</v>
      </c>
      <c r="C31" s="29">
        <f>IF(C21=0,"",C21/MBunk_act!C5*1000)</f>
        <v>3.9069942462468368</v>
      </c>
      <c r="D31" s="29">
        <f>IF(D21=0,"",D21/MBunk_act!D5*1000)</f>
        <v>3.843528672015891</v>
      </c>
      <c r="E31" s="29">
        <f>IF(E21=0,"",E21/MBunk_act!E5*1000)</f>
        <v>3.7810940384156706</v>
      </c>
      <c r="F31" s="29">
        <f>IF(F21=0,"",F21/MBunk_act!F5*1000)</f>
        <v>3.7196735987516552</v>
      </c>
      <c r="G31" s="29">
        <f>IF(G21=0,"",G21/MBunk_act!G5*1000)</f>
        <v>3.6592508783641757</v>
      </c>
      <c r="H31" s="29">
        <f>IF(H21=0,"",H21/MBunk_act!H5*1000)</f>
        <v>3.5998096702094502</v>
      </c>
      <c r="I31" s="29">
        <f>IF(I21=0,"",I21/MBunk_act!I5*1000)</f>
        <v>3.5413340305124059</v>
      </c>
      <c r="J31" s="29">
        <f>IF(J21=0,"",J21/MBunk_act!J5*1000)</f>
        <v>3.4838082744901229</v>
      </c>
      <c r="K31" s="29">
        <f>IF(K21=0,"",K21/MBunk_act!K5*1000)</f>
        <v>3.4272169721447372</v>
      </c>
      <c r="L31" s="29">
        <f>IF(L21=0,"",L21/MBunk_act!L5*1000)</f>
        <v>3.3715449441246923</v>
      </c>
      <c r="M31" s="29">
        <f>IF(M21=0,"",M21/MBunk_act!M5*1000)</f>
        <v>3.3167772576532148</v>
      </c>
      <c r="N31" s="29">
        <f>IF(N21=0,"",N21/MBunk_act!N5*1000)</f>
        <v>3.2628992225229307</v>
      </c>
      <c r="O31" s="29">
        <f>IF(O21=0,"",O21/MBunk_act!O5*1000)</f>
        <v>3.2098963871555499</v>
      </c>
      <c r="P31" s="29">
        <f>IF(P21=0,"",P21/MBunk_act!P5*1000)</f>
        <v>3.1577545347255493</v>
      </c>
      <c r="Q31" s="29">
        <f>IF(Q21=0,"",Q21/MBunk_act!Q5*1000)</f>
        <v>3.1064596793468278</v>
      </c>
    </row>
    <row r="33" spans="1:17" ht="11.45" customHeight="1" x14ac:dyDescent="0.25">
      <c r="A33" s="17" t="s">
        <v>8</v>
      </c>
      <c r="B33" s="24">
        <f t="shared" ref="B33:Q33" si="1">IF(B19=0,0,B19/B$19)</f>
        <v>1</v>
      </c>
      <c r="C33" s="24">
        <f t="shared" si="1"/>
        <v>1</v>
      </c>
      <c r="D33" s="24">
        <f t="shared" si="1"/>
        <v>1</v>
      </c>
      <c r="E33" s="24">
        <f t="shared" si="1"/>
        <v>1</v>
      </c>
      <c r="F33" s="24">
        <f t="shared" si="1"/>
        <v>1</v>
      </c>
      <c r="G33" s="24">
        <f t="shared" si="1"/>
        <v>1</v>
      </c>
      <c r="H33" s="24">
        <f t="shared" si="1"/>
        <v>1</v>
      </c>
      <c r="I33" s="24">
        <f t="shared" si="1"/>
        <v>1</v>
      </c>
      <c r="J33" s="24">
        <f t="shared" si="1"/>
        <v>1</v>
      </c>
      <c r="K33" s="24">
        <f t="shared" si="1"/>
        <v>1</v>
      </c>
      <c r="L33" s="24">
        <f t="shared" si="1"/>
        <v>1</v>
      </c>
      <c r="M33" s="24">
        <f t="shared" si="1"/>
        <v>1</v>
      </c>
      <c r="N33" s="24">
        <f t="shared" si="1"/>
        <v>1</v>
      </c>
      <c r="O33" s="24">
        <f t="shared" si="1"/>
        <v>1</v>
      </c>
      <c r="P33" s="24">
        <f t="shared" si="1"/>
        <v>1</v>
      </c>
      <c r="Q33" s="24">
        <f t="shared" si="1"/>
        <v>1</v>
      </c>
    </row>
    <row r="34" spans="1:17" ht="11.45" customHeight="1" x14ac:dyDescent="0.25">
      <c r="A34" s="40" t="s">
        <v>40</v>
      </c>
      <c r="B34" s="23">
        <f t="shared" ref="B34:Q34" si="2">IF(B20=0,0,B20/B$19)</f>
        <v>9.0562355895402666E-2</v>
      </c>
      <c r="C34" s="23">
        <f t="shared" si="2"/>
        <v>8.0751203471933125E-2</v>
      </c>
      <c r="D34" s="23">
        <f t="shared" si="2"/>
        <v>8.2661136389735199E-2</v>
      </c>
      <c r="E34" s="23">
        <f t="shared" si="2"/>
        <v>8.3307459497181227E-2</v>
      </c>
      <c r="F34" s="23">
        <f t="shared" si="2"/>
        <v>8.2676516487881893E-2</v>
      </c>
      <c r="G34" s="23">
        <f t="shared" si="2"/>
        <v>8.3548068063091938E-2</v>
      </c>
      <c r="H34" s="23">
        <f t="shared" si="2"/>
        <v>7.0285905813693941E-2</v>
      </c>
      <c r="I34" s="23">
        <f t="shared" si="2"/>
        <v>8.111674751400276E-2</v>
      </c>
      <c r="J34" s="23">
        <f t="shared" si="2"/>
        <v>8.591456036750024E-2</v>
      </c>
      <c r="K34" s="23">
        <f t="shared" si="2"/>
        <v>8.396908984778724E-2</v>
      </c>
      <c r="L34" s="23">
        <f t="shared" si="2"/>
        <v>8.0430184070648073E-2</v>
      </c>
      <c r="M34" s="23">
        <f t="shared" si="2"/>
        <v>8.1661361022248927E-2</v>
      </c>
      <c r="N34" s="23">
        <f t="shared" si="2"/>
        <v>0.11222821072614998</v>
      </c>
      <c r="O34" s="23">
        <f t="shared" si="2"/>
        <v>0.12829021412268793</v>
      </c>
      <c r="P34" s="23">
        <f t="shared" si="2"/>
        <v>0.15859523884689442</v>
      </c>
      <c r="Q34" s="23">
        <f t="shared" si="2"/>
        <v>0.15141836804206157</v>
      </c>
    </row>
    <row r="35" spans="1:17" ht="11.45" customHeight="1" x14ac:dyDescent="0.25">
      <c r="A35" s="39" t="s">
        <v>39</v>
      </c>
      <c r="B35" s="22">
        <f t="shared" ref="B35:Q35" si="3">IF(B21=0,0,B21/B$19)</f>
        <v>0.90943764410459726</v>
      </c>
      <c r="C35" s="22">
        <f t="shared" si="3"/>
        <v>0.91924879652806679</v>
      </c>
      <c r="D35" s="22">
        <f t="shared" si="3"/>
        <v>0.91733886361026484</v>
      </c>
      <c r="E35" s="22">
        <f t="shared" si="3"/>
        <v>0.91669254050281868</v>
      </c>
      <c r="F35" s="22">
        <f t="shared" si="3"/>
        <v>0.91732348351211812</v>
      </c>
      <c r="G35" s="22">
        <f t="shared" si="3"/>
        <v>0.9164519319369081</v>
      </c>
      <c r="H35" s="22">
        <f t="shared" si="3"/>
        <v>0.92971409418630613</v>
      </c>
      <c r="I35" s="22">
        <f t="shared" si="3"/>
        <v>0.91888325248599723</v>
      </c>
      <c r="J35" s="22">
        <f t="shared" si="3"/>
        <v>0.91408543963249977</v>
      </c>
      <c r="K35" s="22">
        <f t="shared" si="3"/>
        <v>0.91603091015221283</v>
      </c>
      <c r="L35" s="22">
        <f t="shared" si="3"/>
        <v>0.91956981592935194</v>
      </c>
      <c r="M35" s="22">
        <f t="shared" si="3"/>
        <v>0.91833863897775103</v>
      </c>
      <c r="N35" s="22">
        <f t="shared" si="3"/>
        <v>0.88777178927385014</v>
      </c>
      <c r="O35" s="22">
        <f t="shared" si="3"/>
        <v>0.87170978587731218</v>
      </c>
      <c r="P35" s="22">
        <f t="shared" si="3"/>
        <v>0.8414047611531057</v>
      </c>
      <c r="Q35" s="22">
        <f t="shared" si="3"/>
        <v>0.84858163195793845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ColWidth="9.140625" defaultRowHeight="11.45" customHeight="1" x14ac:dyDescent="0.25"/>
  <cols>
    <col min="1" max="1" width="50.7109375" style="12" customWidth="1"/>
    <col min="2" max="17" width="10.7109375" style="9" customWidth="1"/>
    <col min="18" max="16384" width="9.140625" style="12"/>
  </cols>
  <sheetData>
    <row r="1" spans="1:17" ht="13.5" customHeight="1" x14ac:dyDescent="0.25">
      <c r="A1" s="10" t="s">
        <v>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ht="11.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45" customHeight="1" x14ac:dyDescent="0.25">
      <c r="A3" s="17" t="s">
        <v>26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1.45" customHeight="1" x14ac:dyDescent="0.25">
      <c r="A4" s="32" t="s">
        <v>23</v>
      </c>
      <c r="B4" s="33">
        <v>11473.362300000006</v>
      </c>
      <c r="C4" s="33">
        <v>11145.959958240002</v>
      </c>
      <c r="D4" s="33">
        <v>10019.919679560002</v>
      </c>
      <c r="E4" s="33">
        <v>10248.028685280002</v>
      </c>
      <c r="F4" s="33">
        <v>10354.2117948</v>
      </c>
      <c r="G4" s="33">
        <v>9161.5631999999969</v>
      </c>
      <c r="H4" s="33">
        <v>9890.2067540400021</v>
      </c>
      <c r="I4" s="33">
        <v>10313.480511000003</v>
      </c>
      <c r="J4" s="33">
        <v>9866.6434726963944</v>
      </c>
      <c r="K4" s="33">
        <v>8371.9993863600012</v>
      </c>
      <c r="L4" s="33">
        <v>8729.4504000000015</v>
      </c>
      <c r="M4" s="33">
        <v>8872.8210000000108</v>
      </c>
      <c r="N4" s="33">
        <v>7248.1013999999941</v>
      </c>
      <c r="O4" s="33">
        <v>6831.2319000000061</v>
      </c>
      <c r="P4" s="33">
        <v>6003.352800000006</v>
      </c>
      <c r="Q4" s="33">
        <v>5733.5433000000148</v>
      </c>
    </row>
    <row r="5" spans="1:17" ht="11.45" customHeight="1" x14ac:dyDescent="0.25">
      <c r="A5" s="38" t="s">
        <v>21</v>
      </c>
      <c r="B5" s="37">
        <f t="shared" ref="B5:Q5" si="0">B4</f>
        <v>11473.362300000006</v>
      </c>
      <c r="C5" s="37">
        <f t="shared" si="0"/>
        <v>11145.959958240002</v>
      </c>
      <c r="D5" s="37">
        <f t="shared" si="0"/>
        <v>10019.919679560002</v>
      </c>
      <c r="E5" s="37">
        <f t="shared" si="0"/>
        <v>10248.028685280002</v>
      </c>
      <c r="F5" s="37">
        <f t="shared" si="0"/>
        <v>10354.2117948</v>
      </c>
      <c r="G5" s="37">
        <f t="shared" si="0"/>
        <v>9161.5631999999969</v>
      </c>
      <c r="H5" s="37">
        <f t="shared" si="0"/>
        <v>9890.2067540400021</v>
      </c>
      <c r="I5" s="37">
        <f t="shared" si="0"/>
        <v>10313.480511000003</v>
      </c>
      <c r="J5" s="37">
        <f t="shared" si="0"/>
        <v>9866.6434726963944</v>
      </c>
      <c r="K5" s="37">
        <f t="shared" si="0"/>
        <v>8371.9993863600012</v>
      </c>
      <c r="L5" s="37">
        <f t="shared" si="0"/>
        <v>8729.4504000000015</v>
      </c>
      <c r="M5" s="37">
        <f t="shared" si="0"/>
        <v>8872.8210000000108</v>
      </c>
      <c r="N5" s="37">
        <f t="shared" si="0"/>
        <v>7248.1013999999941</v>
      </c>
      <c r="O5" s="37">
        <f t="shared" si="0"/>
        <v>6831.2319000000061</v>
      </c>
      <c r="P5" s="37">
        <f t="shared" si="0"/>
        <v>6003.352800000006</v>
      </c>
      <c r="Q5" s="37">
        <f t="shared" si="0"/>
        <v>5733.5433000000148</v>
      </c>
    </row>
    <row r="7" spans="1:17" ht="11.45" customHeight="1" x14ac:dyDescent="0.25">
      <c r="A7" s="17" t="s">
        <v>25</v>
      </c>
      <c r="B7" s="28">
        <f t="shared" ref="B7:Q7" si="1">SUM(B8:B9)</f>
        <v>11473.362300000004</v>
      </c>
      <c r="C7" s="28">
        <f t="shared" si="1"/>
        <v>11145.959958240002</v>
      </c>
      <c r="D7" s="28">
        <f t="shared" si="1"/>
        <v>10019.91967956</v>
      </c>
      <c r="E7" s="28">
        <f t="shared" si="1"/>
        <v>10248.028685280002</v>
      </c>
      <c r="F7" s="28">
        <f t="shared" si="1"/>
        <v>10354.2117948</v>
      </c>
      <c r="G7" s="28">
        <f t="shared" si="1"/>
        <v>9161.5631999999969</v>
      </c>
      <c r="H7" s="28">
        <f t="shared" si="1"/>
        <v>9890.2067540400021</v>
      </c>
      <c r="I7" s="28">
        <f t="shared" si="1"/>
        <v>10313.480511000003</v>
      </c>
      <c r="J7" s="28">
        <f t="shared" si="1"/>
        <v>9866.6434726963944</v>
      </c>
      <c r="K7" s="28">
        <f t="shared" si="1"/>
        <v>8371.9993863600012</v>
      </c>
      <c r="L7" s="28">
        <f t="shared" si="1"/>
        <v>8729.4504000000015</v>
      </c>
      <c r="M7" s="28">
        <f t="shared" si="1"/>
        <v>8872.8210000000108</v>
      </c>
      <c r="N7" s="28">
        <f t="shared" si="1"/>
        <v>7248.1013999999941</v>
      </c>
      <c r="O7" s="28">
        <f t="shared" si="1"/>
        <v>6831.2319000000061</v>
      </c>
      <c r="P7" s="28">
        <f t="shared" si="1"/>
        <v>6003.352800000006</v>
      </c>
      <c r="Q7" s="28">
        <f t="shared" si="1"/>
        <v>5733.5433000000148</v>
      </c>
    </row>
    <row r="8" spans="1:17" ht="11.45" customHeight="1" x14ac:dyDescent="0.25">
      <c r="A8" s="40" t="s">
        <v>40</v>
      </c>
      <c r="B8" s="27">
        <v>1039.0547199294963</v>
      </c>
      <c r="C8" s="27">
        <v>900.04968047785758</v>
      </c>
      <c r="D8" s="27">
        <v>828.25794724630111</v>
      </c>
      <c r="E8" s="27">
        <v>853.73723462491512</v>
      </c>
      <c r="F8" s="27">
        <v>856.05016217180332</v>
      </c>
      <c r="G8" s="27">
        <v>765.43090579791806</v>
      </c>
      <c r="H8" s="27">
        <v>695.14214039241517</v>
      </c>
      <c r="I8" s="27">
        <v>836.59599460137542</v>
      </c>
      <c r="J8" s="27">
        <v>847.68833625957654</v>
      </c>
      <c r="K8" s="27">
        <v>702.98916867888261</v>
      </c>
      <c r="L8" s="27">
        <v>702.11130250759243</v>
      </c>
      <c r="M8" s="27">
        <v>724.56663896679254</v>
      </c>
      <c r="N8" s="27">
        <v>813.44145128370189</v>
      </c>
      <c r="O8" s="27">
        <v>876.38020317273697</v>
      </c>
      <c r="P8" s="27">
        <v>952.1031711981733</v>
      </c>
      <c r="Q8" s="27">
        <v>868.16376958449848</v>
      </c>
    </row>
    <row r="9" spans="1:17" ht="11.45" customHeight="1" x14ac:dyDescent="0.25">
      <c r="A9" s="39" t="s">
        <v>39</v>
      </c>
      <c r="B9" s="26">
        <v>10434.307580070508</v>
      </c>
      <c r="C9" s="26">
        <v>10245.910277762145</v>
      </c>
      <c r="D9" s="26">
        <v>9191.6617323136998</v>
      </c>
      <c r="E9" s="26">
        <v>9394.291450655086</v>
      </c>
      <c r="F9" s="26">
        <v>9498.1616326281965</v>
      </c>
      <c r="G9" s="26">
        <v>8396.1322942020797</v>
      </c>
      <c r="H9" s="26">
        <v>9195.0646136475862</v>
      </c>
      <c r="I9" s="26">
        <v>9476.884516398628</v>
      </c>
      <c r="J9" s="26">
        <v>9018.9551364368181</v>
      </c>
      <c r="K9" s="26">
        <v>7669.0102176811188</v>
      </c>
      <c r="L9" s="26">
        <v>8027.3390974924087</v>
      </c>
      <c r="M9" s="26">
        <v>8148.2543610332177</v>
      </c>
      <c r="N9" s="26">
        <v>6434.6599487162921</v>
      </c>
      <c r="O9" s="26">
        <v>5954.8516968272688</v>
      </c>
      <c r="P9" s="26">
        <v>5051.2496288018328</v>
      </c>
      <c r="Q9" s="26">
        <v>4865.3795304155165</v>
      </c>
    </row>
    <row r="11" spans="1:17" ht="11.45" customHeight="1" x14ac:dyDescent="0.25">
      <c r="A11" s="21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3" spans="1:17" ht="11.45" customHeight="1" x14ac:dyDescent="0.25">
      <c r="A13" s="17" t="s">
        <v>24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pans="1:17" ht="11.45" customHeight="1" x14ac:dyDescent="0.25">
      <c r="A14" s="32" t="s">
        <v>23</v>
      </c>
      <c r="B14" s="33">
        <f>IF(B4=0,0,B4/MBunk_ene!B4)</f>
        <v>3.2090555395875513</v>
      </c>
      <c r="C14" s="33">
        <f>IF(C4=0,0,C4/MBunk_ene!C4)</f>
        <v>3.2136666257936173</v>
      </c>
      <c r="D14" s="33">
        <f>IF(D4=0,0,D4/MBunk_ene!D4)</f>
        <v>3.2129544281280067</v>
      </c>
      <c r="E14" s="33">
        <f>IF(E4=0,0,E4/MBunk_ene!E4)</f>
        <v>3.2161777194576957</v>
      </c>
      <c r="F14" s="33">
        <f>IF(F4=0,0,F4/MBunk_ene!F4)</f>
        <v>3.2170923706074261</v>
      </c>
      <c r="G14" s="33">
        <f>IF(G4=0,0,G4/MBunk_ene!G4)</f>
        <v>3.220083345010075</v>
      </c>
      <c r="H14" s="33">
        <f>IF(H4=0,0,H4/MBunk_ene!H4)</f>
        <v>3.220831326420686</v>
      </c>
      <c r="I14" s="33">
        <f>IF(I4=0,0,I4/MBunk_ene!I4)</f>
        <v>3.2192404129600156</v>
      </c>
      <c r="J14" s="33">
        <f>IF(J4=0,0,J4/MBunk_ene!J4)</f>
        <v>3.2235505334214563</v>
      </c>
      <c r="K14" s="33">
        <f>IF(K4=0,0,K4/MBunk_ene!K4)</f>
        <v>3.2219825224599763</v>
      </c>
      <c r="L14" s="33">
        <f>IF(L4=0,0,L4/MBunk_ene!L4)</f>
        <v>3.2211505794542772</v>
      </c>
      <c r="M14" s="33">
        <f>IF(M4=0,0,M4/MBunk_ene!M4)</f>
        <v>3.2237644239373799</v>
      </c>
      <c r="N14" s="33">
        <f>IF(N4=0,0,N4/MBunk_ene!N4)</f>
        <v>3.2234657157825422</v>
      </c>
      <c r="O14" s="33">
        <f>IF(O4=0,0,O4/MBunk_ene!O4)</f>
        <v>3.2213051143658427</v>
      </c>
      <c r="P14" s="33">
        <f>IF(P4=0,0,P4/MBunk_ene!P4)</f>
        <v>3.2191134097131151</v>
      </c>
      <c r="Q14" s="33">
        <f>IF(Q4=0,0,Q4/MBunk_ene!Q4)</f>
        <v>3.2155705850320819</v>
      </c>
    </row>
    <row r="15" spans="1:17" ht="11.45" customHeight="1" x14ac:dyDescent="0.25">
      <c r="A15" s="38" t="s">
        <v>21</v>
      </c>
      <c r="B15" s="37">
        <f t="shared" ref="B15:Q15" si="2">B14</f>
        <v>3.2090555395875513</v>
      </c>
      <c r="C15" s="37">
        <f t="shared" si="2"/>
        <v>3.2136666257936173</v>
      </c>
      <c r="D15" s="37">
        <f t="shared" si="2"/>
        <v>3.2129544281280067</v>
      </c>
      <c r="E15" s="37">
        <f t="shared" si="2"/>
        <v>3.2161777194576957</v>
      </c>
      <c r="F15" s="37">
        <f t="shared" si="2"/>
        <v>3.2170923706074261</v>
      </c>
      <c r="G15" s="37">
        <f t="shared" si="2"/>
        <v>3.220083345010075</v>
      </c>
      <c r="H15" s="37">
        <f t="shared" si="2"/>
        <v>3.220831326420686</v>
      </c>
      <c r="I15" s="37">
        <f t="shared" si="2"/>
        <v>3.2192404129600156</v>
      </c>
      <c r="J15" s="37">
        <f t="shared" si="2"/>
        <v>3.2235505334214563</v>
      </c>
      <c r="K15" s="37">
        <f t="shared" si="2"/>
        <v>3.2219825224599763</v>
      </c>
      <c r="L15" s="37">
        <f t="shared" si="2"/>
        <v>3.2211505794542772</v>
      </c>
      <c r="M15" s="37">
        <f t="shared" si="2"/>
        <v>3.2237644239373799</v>
      </c>
      <c r="N15" s="37">
        <f t="shared" si="2"/>
        <v>3.2234657157825422</v>
      </c>
      <c r="O15" s="37">
        <f t="shared" si="2"/>
        <v>3.2213051143658427</v>
      </c>
      <c r="P15" s="37">
        <f t="shared" si="2"/>
        <v>3.2191134097131151</v>
      </c>
      <c r="Q15" s="37">
        <f t="shared" si="2"/>
        <v>3.2155705850320819</v>
      </c>
    </row>
    <row r="17" spans="1:17" ht="11.45" customHeight="1" x14ac:dyDescent="0.25">
      <c r="A17" s="17" t="s">
        <v>30</v>
      </c>
      <c r="B17" s="25">
        <f>IF(B7=0,"",B7/MBunk_act!B7*100)</f>
        <v>44485.711124054491</v>
      </c>
      <c r="C17" s="25">
        <f>IF(C7=0,"",C7/MBunk_act!C7*100)</f>
        <v>44493.842218600694</v>
      </c>
      <c r="D17" s="25">
        <f>IF(D7=0,"",D7/MBunk_act!D7*100)</f>
        <v>43946.687454972962</v>
      </c>
      <c r="E17" s="25">
        <f>IF(E7=0,"",E7/MBunk_act!E7*100)</f>
        <v>43510.734925388257</v>
      </c>
      <c r="F17" s="25">
        <f>IF(F7=0,"",F7/MBunk_act!F7*100)</f>
        <v>43099.298748590423</v>
      </c>
      <c r="G17" s="25">
        <f>IF(G7=0,"",G7/MBunk_act!G7*100)</f>
        <v>42659.75407552292</v>
      </c>
      <c r="H17" s="25">
        <f>IF(H7=0,"",H7/MBunk_act!H7*100)</f>
        <v>42754.645974578474</v>
      </c>
      <c r="I17" s="25">
        <f>IF(I7=0,"",I7/MBunk_act!I7*100)</f>
        <v>41867.284460005103</v>
      </c>
      <c r="J17" s="25">
        <f>IF(J7=0,"",J7/MBunk_act!J7*100)</f>
        <v>41307.060012410802</v>
      </c>
      <c r="K17" s="25">
        <f>IF(K7=0,"",K7/MBunk_act!K7*100)</f>
        <v>40934.474947264949</v>
      </c>
      <c r="L17" s="25">
        <f>IF(L7=0,"",L7/MBunk_act!L7*100)</f>
        <v>40634.348467735719</v>
      </c>
      <c r="M17" s="25">
        <f>IF(M7=0,"",M7/MBunk_act!M7*100)</f>
        <v>40201.859317410504</v>
      </c>
      <c r="N17" s="25">
        <f>IF(N7=0,"",N7/MBunk_act!N7*100)</f>
        <v>38691.932390104274</v>
      </c>
      <c r="O17" s="25">
        <f>IF(O7=0,"",O7/MBunk_act!O7*100)</f>
        <v>37724.632390363608</v>
      </c>
      <c r="P17" s="25">
        <f>IF(P7=0,"",P7/MBunk_act!P7*100)</f>
        <v>36338.767456216847</v>
      </c>
      <c r="Q17" s="25">
        <f>IF(Q7=0,"",Q7/MBunk_act!Q7*100)</f>
        <v>36149.354470785096</v>
      </c>
    </row>
    <row r="18" spans="1:17" ht="11.45" customHeight="1" x14ac:dyDescent="0.25">
      <c r="A18" s="40" t="s">
        <v>40</v>
      </c>
      <c r="B18" s="30">
        <f>IF(B8=0,"",B8/MBunk_act!B8*100)</f>
        <v>24156.830814559977</v>
      </c>
      <c r="C18" s="30">
        <f>IF(C8=0,"",C8/MBunk_act!C8*100)</f>
        <v>23952.021506790854</v>
      </c>
      <c r="D18" s="30">
        <f>IF(D8=0,"",D8/MBunk_act!D8*100)</f>
        <v>23709.617200560351</v>
      </c>
      <c r="E18" s="30">
        <f>IF(E8=0,"",E8/MBunk_act!E8*100)</f>
        <v>23498.418908617245</v>
      </c>
      <c r="F18" s="30">
        <f>IF(F8=0,"",F8/MBunk_act!F8*100)</f>
        <v>23272.377862646255</v>
      </c>
      <c r="G18" s="30">
        <f>IF(G8=0,"",G8/MBunk_act!G8*100)</f>
        <v>23063.380700923277</v>
      </c>
      <c r="H18" s="30">
        <f>IF(H8=0,"",H8/MBunk_act!H8*100)</f>
        <v>22840.334662843044</v>
      </c>
      <c r="I18" s="30">
        <f>IF(I8=0,"",I8/MBunk_act!I8*100)</f>
        <v>22603.022568540902</v>
      </c>
      <c r="J18" s="30">
        <f>IF(J8=0,"",J8/MBunk_act!J8*100)</f>
        <v>22409.192979412874</v>
      </c>
      <c r="K18" s="30">
        <f>IF(K8=0,"",K8/MBunk_act!K8*100)</f>
        <v>22176.527346279785</v>
      </c>
      <c r="L18" s="30">
        <f>IF(L8=0,"",L8/MBunk_act!L8*100)</f>
        <v>21951.288297293278</v>
      </c>
      <c r="M18" s="30">
        <f>IF(M8=0,"",M8/MBunk_act!M8*100)</f>
        <v>21751.585104304424</v>
      </c>
      <c r="N18" s="30">
        <f>IF(N8=0,"",N8/MBunk_act!N8*100)</f>
        <v>21534.227368262622</v>
      </c>
      <c r="O18" s="30">
        <f>IF(O8=0,"",O8/MBunk_act!O8*100)</f>
        <v>21306.726298234771</v>
      </c>
      <c r="P18" s="30">
        <f>IF(P8=0,"",P8/MBunk_act!P8*100)</f>
        <v>21081.415518389655</v>
      </c>
      <c r="Q18" s="30">
        <f>IF(Q8=0,"",Q8/MBunk_act!Q8*100)</f>
        <v>20849.717003849197</v>
      </c>
    </row>
    <row r="19" spans="1:17" ht="11.45" customHeight="1" x14ac:dyDescent="0.25">
      <c r="A19" s="39" t="s">
        <v>39</v>
      </c>
      <c r="B19" s="29">
        <f>IF(B9=0,"",B9/MBunk_act!B9*100)</f>
        <v>48554.629017357656</v>
      </c>
      <c r="C19" s="29">
        <f>IF(C9=0,"",C9/MBunk_act!C9*100)</f>
        <v>48119.021438087126</v>
      </c>
      <c r="D19" s="29">
        <f>IF(D9=0,"",D9/MBunk_act!D9*100)</f>
        <v>47608.345323157933</v>
      </c>
      <c r="E19" s="29">
        <f>IF(E9=0,"",E9/MBunk_act!E9*100)</f>
        <v>47160.795081466327</v>
      </c>
      <c r="F19" s="29">
        <f>IF(F9=0,"",F9/MBunk_act!F9*100)</f>
        <v>46683.904023389958</v>
      </c>
      <c r="G19" s="29">
        <f>IF(G9=0,"",G9/MBunk_act!G9*100)</f>
        <v>46241.648372306758</v>
      </c>
      <c r="H19" s="29">
        <f>IF(H9=0,"",H9/MBunk_act!H9*100)</f>
        <v>45771.667396422003</v>
      </c>
      <c r="I19" s="29">
        <f>IF(I9=0,"",I9/MBunk_act!I9*100)</f>
        <v>45273.567780846774</v>
      </c>
      <c r="J19" s="29">
        <f>IF(J9=0,"",J9/MBunk_act!J9*100)</f>
        <v>44863.003930182807</v>
      </c>
      <c r="K19" s="29">
        <f>IF(K9=0,"",K9/MBunk_act!K9*100)</f>
        <v>44375.126561091136</v>
      </c>
      <c r="L19" s="29">
        <f>IF(L9=0,"",L9/MBunk_act!L9*100)</f>
        <v>43902.576594586557</v>
      </c>
      <c r="M19" s="29">
        <f>IF(M9=0,"",M9/MBunk_act!M9*100)</f>
        <v>43481.532044890511</v>
      </c>
      <c r="N19" s="29">
        <f>IF(N9=0,"",N9/MBunk_act!N9*100)</f>
        <v>43025.621512900332</v>
      </c>
      <c r="O19" s="29">
        <f>IF(O9=0,"",O9/MBunk_act!O9*100)</f>
        <v>42549.897345131838</v>
      </c>
      <c r="P19" s="29">
        <f>IF(P9=0,"",P9/MBunk_act!P9*100)</f>
        <v>42079.007647784507</v>
      </c>
      <c r="Q19" s="29">
        <f>IF(Q9=0,"",Q9/MBunk_act!Q9*100)</f>
        <v>41595.832129052586</v>
      </c>
    </row>
    <row r="21" spans="1:17" ht="11.45" customHeight="1" x14ac:dyDescent="0.25">
      <c r="A21" s="17" t="s">
        <v>38</v>
      </c>
      <c r="B21" s="25">
        <f>IF(B7=0,"",B7/MBunk_act!B3*1000)</f>
        <v>13.350333743885919</v>
      </c>
      <c r="C21" s="25">
        <f>IF(C7=0,"",C7/MBunk_act!C3*1000)</f>
        <v>13.085805597417396</v>
      </c>
      <c r="D21" s="25">
        <f>IF(D7=0,"",D7/MBunk_act!D3*1000)</f>
        <v>12.884072771273614</v>
      </c>
      <c r="E21" s="25">
        <f>IF(E7=0,"",E7/MBunk_act!E3*1000)</f>
        <v>12.692614510009312</v>
      </c>
      <c r="F21" s="25">
        <f>IF(F7=0,"",F7/MBunk_act!F3*1000)</f>
        <v>12.486645384695176</v>
      </c>
      <c r="G21" s="25">
        <f>IF(G7=0,"",G7/MBunk_act!G3*1000)</f>
        <v>12.301659697553703</v>
      </c>
      <c r="H21" s="25">
        <f>IF(H7=0,"",H7/MBunk_act!H3*1000)</f>
        <v>12.021311822385897</v>
      </c>
      <c r="I21" s="25">
        <f>IF(I7=0,"",I7/MBunk_act!I3*1000)</f>
        <v>11.888388201925292</v>
      </c>
      <c r="J21" s="25">
        <f>IF(J7=0,"",J7/MBunk_act!J3*1000)</f>
        <v>11.741429665514378</v>
      </c>
      <c r="K21" s="25">
        <f>IF(K7=0,"",K7/MBunk_act!K3*1000)</f>
        <v>11.53393658839788</v>
      </c>
      <c r="L21" s="25">
        <f>IF(L7=0,"",L7/MBunk_act!L3*1000)</f>
        <v>11.323104401444372</v>
      </c>
      <c r="M21" s="25">
        <f>IF(M7=0,"",M7/MBunk_act!M3*1000)</f>
        <v>11.15618292395466</v>
      </c>
      <c r="N21" s="25">
        <f>IF(N7=0,"",N7/MBunk_act!N3*1000)</f>
        <v>11.155980281688459</v>
      </c>
      <c r="O21" s="25">
        <f>IF(O7=0,"",O7/MBunk_act!O3*1000)</f>
        <v>11.064580724692716</v>
      </c>
      <c r="P21" s="25">
        <f>IF(P7=0,"",P7/MBunk_act!P3*1000)</f>
        <v>11.061905385065231</v>
      </c>
      <c r="Q21" s="25">
        <f>IF(Q7=0,"",Q7/MBunk_act!Q3*1000)</f>
        <v>10.828308907916615</v>
      </c>
    </row>
    <row r="22" spans="1:17" ht="11.45" customHeight="1" x14ac:dyDescent="0.25">
      <c r="A22" s="40" t="s">
        <v>40</v>
      </c>
      <c r="B22" s="30">
        <f>IF(B8=0,"",B8/MBunk_act!B4*1000)</f>
        <v>25.532906680549686</v>
      </c>
      <c r="C22" s="30">
        <f>IF(C8=0,"",C8/MBunk_act!C4*1000)</f>
        <v>25.191719082577958</v>
      </c>
      <c r="D22" s="30">
        <f>IF(D8=0,"",D8/MBunk_act!D4*1000)</f>
        <v>24.813927302870542</v>
      </c>
      <c r="E22" s="30">
        <f>IF(E8=0,"",E8/MBunk_act!E4*1000)</f>
        <v>24.471744889621505</v>
      </c>
      <c r="F22" s="30">
        <f>IF(F8=0,"",F8/MBunk_act!F4*1000)</f>
        <v>24.116950174551114</v>
      </c>
      <c r="G22" s="30">
        <f>IF(G8=0,"",G8/MBunk_act!G4*1000)</f>
        <v>23.782632542038083</v>
      </c>
      <c r="H22" s="30">
        <f>IF(H8=0,"",H8/MBunk_act!H4*1000)</f>
        <v>23.43660780588376</v>
      </c>
      <c r="I22" s="30">
        <f>IF(I8=0,"",I8/MBunk_act!I4*1000)</f>
        <v>23.078848680928214</v>
      </c>
      <c r="J22" s="30">
        <f>IF(J8=0,"",J8/MBunk_act!J4*1000)</f>
        <v>22.768224716612213</v>
      </c>
      <c r="K22" s="30">
        <f>IF(K8=0,"",K8/MBunk_act!K4*1000)</f>
        <v>22.420837158071176</v>
      </c>
      <c r="L22" s="30">
        <f>IF(L8=0,"",L8/MBunk_act!L4*1000)</f>
        <v>22.083791043554609</v>
      </c>
      <c r="M22" s="30">
        <f>IF(M8=0,"",M8/MBunk_act!M4*1000)</f>
        <v>21.775084948456723</v>
      </c>
      <c r="N22" s="30">
        <f>IF(N8=0,"",N8/MBunk_act!N4*1000)</f>
        <v>21.451297841029245</v>
      </c>
      <c r="O22" s="30">
        <f>IF(O8=0,"",O8/MBunk_act!O4*1000)</f>
        <v>21.120117851616577</v>
      </c>
      <c r="P22" s="30">
        <f>IF(P8=0,"",P8/MBunk_act!P4*1000)</f>
        <v>20.793840582472257</v>
      </c>
      <c r="Q22" s="30">
        <f>IF(Q8=0,"",Q8/MBunk_act!Q4*1000)</f>
        <v>20.463995794279825</v>
      </c>
    </row>
    <row r="23" spans="1:17" ht="11.45" customHeight="1" x14ac:dyDescent="0.25">
      <c r="A23" s="39" t="s">
        <v>39</v>
      </c>
      <c r="B23" s="29">
        <f>IF(B9=0,"",B9/MBunk_act!B5*1000)</f>
        <v>12.744789055818625</v>
      </c>
      <c r="C23" s="29">
        <f>IF(C9=0,"",C9/MBunk_act!C5*1000)</f>
        <v>12.555777016331151</v>
      </c>
      <c r="D23" s="29">
        <f>IF(D9=0,"",D9/MBunk_act!D5*1000)</f>
        <v>12.349082466390414</v>
      </c>
      <c r="E23" s="29">
        <f>IF(E9=0,"",E9/MBunk_act!E5*1000)</f>
        <v>12.160670401526797</v>
      </c>
      <c r="F23" s="29">
        <f>IF(F9=0,"",F9/MBunk_act!F5*1000)</f>
        <v>11.966533555693818</v>
      </c>
      <c r="G23" s="29">
        <f>IF(G9=0,"",G9/MBunk_act!G5*1000)</f>
        <v>11.783092808633972</v>
      </c>
      <c r="H23" s="29">
        <f>IF(H9=0,"",H9/MBunk_act!H5*1000)</f>
        <v>11.594379754962716</v>
      </c>
      <c r="I23" s="29">
        <f>IF(I9=0,"",I9/MBunk_act!I5*1000)</f>
        <v>11.400405626816115</v>
      </c>
      <c r="J23" s="29">
        <f>IF(J9=0,"",J9/MBunk_act!J5*1000)</f>
        <v>11.230232021570719</v>
      </c>
      <c r="K23" s="29">
        <f>IF(K9=0,"",K9/MBunk_act!K5*1000)</f>
        <v>11.042433184928544</v>
      </c>
      <c r="L23" s="29">
        <f>IF(L9=0,"",L9/MBunk_act!L5*1000)</f>
        <v>10.860253950423392</v>
      </c>
      <c r="M23" s="29">
        <f>IF(M9=0,"",M9/MBunk_act!M5*1000)</f>
        <v>10.692508525347018</v>
      </c>
      <c r="N23" s="29">
        <f>IF(N9=0,"",N9/MBunk_act!N5*1000)</f>
        <v>10.517843777856179</v>
      </c>
      <c r="O23" s="29">
        <f>IF(O9=0,"",O9/MBunk_act!O5*1000)</f>
        <v>10.340055648528613</v>
      </c>
      <c r="P23" s="29">
        <f>IF(P9=0,"",P9/MBunk_act!P5*1000)</f>
        <v>10.165169967317416</v>
      </c>
      <c r="Q23" s="29">
        <f>IF(Q9=0,"",Q9/MBunk_act!Q5*1000)</f>
        <v>9.9890403684958535</v>
      </c>
    </row>
    <row r="25" spans="1:17" ht="11.45" customHeight="1" x14ac:dyDescent="0.25">
      <c r="A25" s="17" t="s">
        <v>7</v>
      </c>
      <c r="B25" s="24">
        <f t="shared" ref="B25:Q25" si="3">IF(B7=0,0,B7/B$7)</f>
        <v>1</v>
      </c>
      <c r="C25" s="24">
        <f t="shared" si="3"/>
        <v>1</v>
      </c>
      <c r="D25" s="24">
        <f t="shared" si="3"/>
        <v>1</v>
      </c>
      <c r="E25" s="24">
        <f t="shared" si="3"/>
        <v>1</v>
      </c>
      <c r="F25" s="24">
        <f t="shared" si="3"/>
        <v>1</v>
      </c>
      <c r="G25" s="24">
        <f t="shared" si="3"/>
        <v>1</v>
      </c>
      <c r="H25" s="24">
        <f t="shared" si="3"/>
        <v>1</v>
      </c>
      <c r="I25" s="24">
        <f t="shared" si="3"/>
        <v>1</v>
      </c>
      <c r="J25" s="24">
        <f t="shared" si="3"/>
        <v>1</v>
      </c>
      <c r="K25" s="24">
        <f t="shared" si="3"/>
        <v>1</v>
      </c>
      <c r="L25" s="24">
        <f t="shared" si="3"/>
        <v>1</v>
      </c>
      <c r="M25" s="24">
        <f t="shared" si="3"/>
        <v>1</v>
      </c>
      <c r="N25" s="24">
        <f t="shared" si="3"/>
        <v>1</v>
      </c>
      <c r="O25" s="24">
        <f t="shared" si="3"/>
        <v>1</v>
      </c>
      <c r="P25" s="24">
        <f t="shared" si="3"/>
        <v>1</v>
      </c>
      <c r="Q25" s="24">
        <f t="shared" si="3"/>
        <v>1</v>
      </c>
    </row>
    <row r="26" spans="1:17" ht="11.45" customHeight="1" x14ac:dyDescent="0.25">
      <c r="A26" s="40" t="s">
        <v>40</v>
      </c>
      <c r="B26" s="23">
        <f t="shared" ref="B26:Q26" si="4">IF(B8=0,0,B8/B$7)</f>
        <v>9.056235589540268E-2</v>
      </c>
      <c r="C26" s="23">
        <f t="shared" si="4"/>
        <v>8.0751203471933111E-2</v>
      </c>
      <c r="D26" s="23">
        <f t="shared" si="4"/>
        <v>8.2661136389735212E-2</v>
      </c>
      <c r="E26" s="23">
        <f t="shared" si="4"/>
        <v>8.3307459497181227E-2</v>
      </c>
      <c r="F26" s="23">
        <f t="shared" si="4"/>
        <v>8.2676516487881893E-2</v>
      </c>
      <c r="G26" s="23">
        <f t="shared" si="4"/>
        <v>8.3548068063091938E-2</v>
      </c>
      <c r="H26" s="23">
        <f t="shared" si="4"/>
        <v>7.0285905813693927E-2</v>
      </c>
      <c r="I26" s="23">
        <f t="shared" si="4"/>
        <v>8.111674751400276E-2</v>
      </c>
      <c r="J26" s="23">
        <f t="shared" si="4"/>
        <v>8.591456036750024E-2</v>
      </c>
      <c r="K26" s="23">
        <f t="shared" si="4"/>
        <v>8.396908984778724E-2</v>
      </c>
      <c r="L26" s="23">
        <f t="shared" si="4"/>
        <v>8.0430184070648059E-2</v>
      </c>
      <c r="M26" s="23">
        <f t="shared" si="4"/>
        <v>8.1661361022248913E-2</v>
      </c>
      <c r="N26" s="23">
        <f t="shared" si="4"/>
        <v>0.11222821072614997</v>
      </c>
      <c r="O26" s="23">
        <f t="shared" si="4"/>
        <v>0.1282902141226879</v>
      </c>
      <c r="P26" s="23">
        <f t="shared" si="4"/>
        <v>0.15859523884689442</v>
      </c>
      <c r="Q26" s="23">
        <f t="shared" si="4"/>
        <v>0.15141836804206157</v>
      </c>
    </row>
    <row r="27" spans="1:17" ht="11.45" customHeight="1" x14ac:dyDescent="0.25">
      <c r="A27" s="39" t="s">
        <v>39</v>
      </c>
      <c r="B27" s="22">
        <f t="shared" ref="B27:Q27" si="5">IF(B9=0,0,B9/B$7)</f>
        <v>0.90943764410459738</v>
      </c>
      <c r="C27" s="22">
        <f t="shared" si="5"/>
        <v>0.9192487965280669</v>
      </c>
      <c r="D27" s="22">
        <f t="shared" si="5"/>
        <v>0.91733886361026484</v>
      </c>
      <c r="E27" s="22">
        <f t="shared" si="5"/>
        <v>0.91669254050281868</v>
      </c>
      <c r="F27" s="22">
        <f t="shared" si="5"/>
        <v>0.91732348351211812</v>
      </c>
      <c r="G27" s="22">
        <f t="shared" si="5"/>
        <v>0.91645193193690822</v>
      </c>
      <c r="H27" s="22">
        <f t="shared" si="5"/>
        <v>0.92971409418630602</v>
      </c>
      <c r="I27" s="22">
        <f t="shared" si="5"/>
        <v>0.91888325248599723</v>
      </c>
      <c r="J27" s="22">
        <f t="shared" si="5"/>
        <v>0.91408543963249977</v>
      </c>
      <c r="K27" s="22">
        <f t="shared" si="5"/>
        <v>0.91603091015221283</v>
      </c>
      <c r="L27" s="22">
        <f t="shared" si="5"/>
        <v>0.91956981592935194</v>
      </c>
      <c r="M27" s="22">
        <f t="shared" si="5"/>
        <v>0.91833863897775103</v>
      </c>
      <c r="N27" s="22">
        <f t="shared" si="5"/>
        <v>0.88777178927385003</v>
      </c>
      <c r="O27" s="22">
        <f t="shared" si="5"/>
        <v>0.87170978587731207</v>
      </c>
      <c r="P27" s="22">
        <f t="shared" si="5"/>
        <v>0.84140476115310558</v>
      </c>
      <c r="Q27" s="22">
        <f t="shared" si="5"/>
        <v>0.84858163195793845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index</vt:lpstr>
      <vt:lpstr>MBunk_act</vt:lpstr>
      <vt:lpstr>MBunk_ene</vt:lpstr>
      <vt:lpstr>MBunk_emi</vt:lpstr>
      <vt:lpstr>MBunk_act!Print_Titles</vt:lpstr>
      <vt:lpstr>MBunk_emi!Print_Titles</vt:lpstr>
      <vt:lpstr>MBunk_ene!Print_Titles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2018-07-16T15:38:47Z</dcterms:created>
  <dcterms:modified xsi:type="dcterms:W3CDTF">2018-07-16T15:38:47Z</dcterms:modified>
</cp:coreProperties>
</file>