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80" windowWidth="27795" windowHeight="12015"/>
  </bookViews>
  <sheets>
    <sheet name="cover" sheetId="25" r:id="rId1"/>
    <sheet name="index" sheetId="4" r:id="rId2"/>
    <sheet name="MBunk_act" sheetId="22" r:id="rId3"/>
    <sheet name="MBunk_ene" sheetId="23" r:id="rId4"/>
    <sheet name="MBunk_emi" sheetId="24" r:id="rId5"/>
  </sheets>
  <definedNames>
    <definedName name="_xlnm.Print_Titles" localSheetId="2">MBunk_act!$1:$1</definedName>
    <definedName name="_xlnm.Print_Titles" localSheetId="4">MBunk_emi!$1:$1</definedName>
    <definedName name="_xlnm.Print_Titles" localSheetId="3">MBunk_ene!$1:$1</definedName>
  </definedNames>
  <calcPr calcId="145621"/>
</workbook>
</file>

<file path=xl/calcChain.xml><?xml version="1.0" encoding="utf-8"?>
<calcChain xmlns="http://schemas.openxmlformats.org/spreadsheetml/2006/main">
  <c r="H5" i="24" l="1"/>
  <c r="L5" i="24"/>
  <c r="M5" i="24"/>
  <c r="N5" i="24"/>
  <c r="O5" i="24"/>
  <c r="P5" i="24"/>
  <c r="Q5" i="24"/>
  <c r="B5" i="24"/>
  <c r="C5" i="24"/>
  <c r="D5" i="24"/>
  <c r="E5" i="24"/>
  <c r="F5" i="24"/>
  <c r="G5" i="24"/>
  <c r="I5" i="24"/>
  <c r="J5" i="24"/>
  <c r="K5" i="24"/>
  <c r="B14" i="24"/>
  <c r="B15" i="24" s="1"/>
  <c r="C14" i="24"/>
  <c r="C15" i="24" s="1"/>
  <c r="E14" i="24"/>
  <c r="E15" i="24" s="1"/>
  <c r="F14" i="24"/>
  <c r="F15" i="24" s="1"/>
  <c r="G14" i="24"/>
  <c r="G15" i="24" s="1"/>
  <c r="I14" i="24"/>
  <c r="I15" i="24" s="1"/>
  <c r="J14" i="24"/>
  <c r="J15" i="24" s="1"/>
  <c r="K14" i="24"/>
  <c r="K15" i="24" s="1"/>
  <c r="M14" i="24"/>
  <c r="M15" i="24" s="1"/>
  <c r="N14" i="24"/>
  <c r="N15" i="24" s="1"/>
  <c r="O14" i="24"/>
  <c r="O15" i="24" s="1"/>
  <c r="B30" i="23"/>
  <c r="C22" i="24"/>
  <c r="E22" i="24"/>
  <c r="F30" i="23"/>
  <c r="I22" i="24"/>
  <c r="G31" i="23"/>
  <c r="H23" i="24"/>
  <c r="I23" i="24"/>
  <c r="J31" i="23"/>
  <c r="K23" i="24"/>
  <c r="M23" i="24"/>
  <c r="N31" i="23"/>
  <c r="O23" i="24"/>
  <c r="Q23" i="24"/>
  <c r="B26" i="23"/>
  <c r="C18" i="24"/>
  <c r="E18" i="24"/>
  <c r="N26" i="23"/>
  <c r="Q14" i="22"/>
  <c r="B27" i="23"/>
  <c r="C19" i="24"/>
  <c r="D19" i="24"/>
  <c r="F27" i="23"/>
  <c r="G19" i="24"/>
  <c r="I19" i="24"/>
  <c r="J27" i="23"/>
  <c r="K19" i="24"/>
  <c r="M15" i="22"/>
  <c r="N27" i="23"/>
  <c r="O19" i="24"/>
  <c r="J14" i="22"/>
  <c r="K14" i="22"/>
  <c r="L14" i="22"/>
  <c r="M14" i="22"/>
  <c r="P14" i="22"/>
  <c r="D15" i="22"/>
  <c r="E15" i="22"/>
  <c r="G15" i="22"/>
  <c r="B6" i="4"/>
  <c r="B5" i="4"/>
  <c r="B4" i="4"/>
  <c r="O14" i="22" l="1"/>
  <c r="N15" i="22"/>
  <c r="J15" i="22"/>
  <c r="B31" i="23"/>
  <c r="B15" i="22"/>
  <c r="N14" i="22"/>
  <c r="G22" i="24"/>
  <c r="G14" i="22"/>
  <c r="O15" i="22"/>
  <c r="F31" i="23"/>
  <c r="F15" i="22"/>
  <c r="Q15" i="22"/>
  <c r="D18" i="24"/>
  <c r="H22" i="24"/>
  <c r="H15" i="22"/>
  <c r="D22" i="24"/>
  <c r="G30" i="23"/>
  <c r="C15" i="22"/>
  <c r="C30" i="23"/>
  <c r="E19" i="24"/>
  <c r="C26" i="23"/>
  <c r="G23" i="24"/>
  <c r="Q18" i="24"/>
  <c r="E23" i="24"/>
  <c r="P18" i="24"/>
  <c r="D23" i="24"/>
  <c r="O18" i="24"/>
  <c r="C23" i="24"/>
  <c r="I14" i="22"/>
  <c r="M18" i="24"/>
  <c r="Q22" i="24"/>
  <c r="H14" i="22"/>
  <c r="L18" i="24"/>
  <c r="P22" i="24"/>
  <c r="G27" i="23"/>
  <c r="K18" i="24"/>
  <c r="O22" i="24"/>
  <c r="F14" i="22"/>
  <c r="J26" i="23"/>
  <c r="N30" i="23"/>
  <c r="E14" i="22"/>
  <c r="I18" i="24"/>
  <c r="M22" i="24"/>
  <c r="D14" i="22"/>
  <c r="H18" i="24"/>
  <c r="L22" i="24"/>
  <c r="C31" i="23"/>
  <c r="C14" i="22"/>
  <c r="G18" i="24"/>
  <c r="K22" i="24"/>
  <c r="B14" i="22"/>
  <c r="F26" i="23"/>
  <c r="J30" i="23"/>
  <c r="Q14" i="24"/>
  <c r="Q15" i="24" s="1"/>
  <c r="P23" i="24"/>
  <c r="P15" i="22"/>
  <c r="L23" i="24"/>
  <c r="L15" i="22"/>
  <c r="G26" i="23"/>
  <c r="N7" i="24"/>
  <c r="N26" i="24" s="1"/>
  <c r="J7" i="24"/>
  <c r="F7" i="24"/>
  <c r="F26" i="24" s="1"/>
  <c r="B7" i="24"/>
  <c r="K31" i="23"/>
  <c r="K27" i="23"/>
  <c r="K26" i="23"/>
  <c r="K30" i="23"/>
  <c r="N19" i="23"/>
  <c r="N34" i="23" s="1"/>
  <c r="J19" i="23"/>
  <c r="F19" i="23"/>
  <c r="B19" i="23"/>
  <c r="Q7" i="24"/>
  <c r="M7" i="24"/>
  <c r="I7" i="24"/>
  <c r="E7" i="24"/>
  <c r="K15" i="22"/>
  <c r="Q19" i="23"/>
  <c r="M19" i="23"/>
  <c r="I19" i="23"/>
  <c r="E19" i="23"/>
  <c r="P7" i="24"/>
  <c r="L7" i="24"/>
  <c r="H7" i="24"/>
  <c r="D7" i="24"/>
  <c r="L19" i="23"/>
  <c r="H19" i="23"/>
  <c r="H35" i="23" s="1"/>
  <c r="D19" i="23"/>
  <c r="P14" i="24"/>
  <c r="P15" i="24" s="1"/>
  <c r="L14" i="24"/>
  <c r="L15" i="24" s="1"/>
  <c r="H14" i="24"/>
  <c r="H15" i="24" s="1"/>
  <c r="D14" i="24"/>
  <c r="D15" i="24" s="1"/>
  <c r="O7" i="24"/>
  <c r="K7" i="24"/>
  <c r="G7" i="24"/>
  <c r="C7" i="24"/>
  <c r="P19" i="24"/>
  <c r="P27" i="23"/>
  <c r="L19" i="24"/>
  <c r="L27" i="23"/>
  <c r="H19" i="24"/>
  <c r="H27" i="23"/>
  <c r="I15" i="22"/>
  <c r="I27" i="23"/>
  <c r="Q19" i="24"/>
  <c r="Q27" i="23"/>
  <c r="M19" i="24"/>
  <c r="M27" i="23"/>
  <c r="O7" i="22"/>
  <c r="K7" i="22"/>
  <c r="G7" i="22"/>
  <c r="C7" i="22"/>
  <c r="O3" i="22"/>
  <c r="K3" i="22"/>
  <c r="G3" i="22"/>
  <c r="C3" i="22"/>
  <c r="O31" i="23"/>
  <c r="I31" i="23"/>
  <c r="D31" i="23"/>
  <c r="O30" i="23"/>
  <c r="I30" i="23"/>
  <c r="D30" i="23"/>
  <c r="O27" i="23"/>
  <c r="D27" i="23"/>
  <c r="O26" i="23"/>
  <c r="I26" i="23"/>
  <c r="D26" i="23"/>
  <c r="O19" i="23"/>
  <c r="K19" i="23"/>
  <c r="G19" i="23"/>
  <c r="C19" i="23"/>
  <c r="J23" i="24"/>
  <c r="J22" i="24"/>
  <c r="J19" i="24"/>
  <c r="J18" i="24"/>
  <c r="N7" i="22"/>
  <c r="J7" i="22"/>
  <c r="F7" i="22"/>
  <c r="B7" i="22"/>
  <c r="N3" i="22"/>
  <c r="J3" i="22"/>
  <c r="F3" i="22"/>
  <c r="B3" i="22"/>
  <c r="M31" i="23"/>
  <c r="H31" i="23"/>
  <c r="M30" i="23"/>
  <c r="H30" i="23"/>
  <c r="C27" i="23"/>
  <c r="M26" i="23"/>
  <c r="H26" i="23"/>
  <c r="F23" i="24"/>
  <c r="F22" i="24"/>
  <c r="F19" i="24"/>
  <c r="F18" i="24"/>
  <c r="K25" i="24"/>
  <c r="Q7" i="22"/>
  <c r="M7" i="22"/>
  <c r="I7" i="22"/>
  <c r="E7" i="22"/>
  <c r="Q3" i="22"/>
  <c r="M3" i="22"/>
  <c r="I3" i="22"/>
  <c r="E3" i="22"/>
  <c r="Q31" i="23"/>
  <c r="L31" i="23"/>
  <c r="Q30" i="23"/>
  <c r="L30" i="23"/>
  <c r="Q26" i="23"/>
  <c r="L26" i="23"/>
  <c r="B23" i="24"/>
  <c r="B22" i="24"/>
  <c r="B19" i="24"/>
  <c r="B18" i="24"/>
  <c r="P7" i="22"/>
  <c r="L7" i="22"/>
  <c r="H7" i="22"/>
  <c r="D7" i="22"/>
  <c r="P3" i="22"/>
  <c r="L3" i="22"/>
  <c r="H3" i="22"/>
  <c r="D3" i="22"/>
  <c r="P31" i="23"/>
  <c r="E31" i="23"/>
  <c r="P30" i="23"/>
  <c r="E30" i="23"/>
  <c r="E27" i="23"/>
  <c r="P26" i="23"/>
  <c r="E26" i="23"/>
  <c r="P19" i="23"/>
  <c r="P35" i="23" s="1"/>
  <c r="N23" i="24"/>
  <c r="N22" i="24"/>
  <c r="N19" i="24"/>
  <c r="N18" i="24"/>
  <c r="I26" i="24" l="1"/>
  <c r="D26" i="24"/>
  <c r="C26" i="24"/>
  <c r="H25" i="24"/>
  <c r="O26" i="24"/>
  <c r="C25" i="24"/>
  <c r="M25" i="24"/>
  <c r="E35" i="23"/>
  <c r="Q25" i="24"/>
  <c r="O25" i="24"/>
  <c r="J17" i="24"/>
  <c r="E34" i="23"/>
  <c r="E17" i="24"/>
  <c r="Q26" i="24"/>
  <c r="E29" i="23"/>
  <c r="C27" i="24"/>
  <c r="O27" i="24"/>
  <c r="N33" i="23"/>
  <c r="D27" i="24"/>
  <c r="H26" i="24"/>
  <c r="O21" i="24"/>
  <c r="O17" i="24"/>
  <c r="J25" i="24"/>
  <c r="D21" i="24"/>
  <c r="D25" i="24"/>
  <c r="J27" i="24"/>
  <c r="E27" i="24"/>
  <c r="Q27" i="24"/>
  <c r="Q17" i="24"/>
  <c r="N29" i="23"/>
  <c r="H27" i="24"/>
  <c r="E33" i="23"/>
  <c r="J26" i="24"/>
  <c r="M34" i="23"/>
  <c r="F34" i="23"/>
  <c r="L27" i="24"/>
  <c r="G21" i="24"/>
  <c r="G17" i="24"/>
  <c r="L26" i="24"/>
  <c r="B25" i="24"/>
  <c r="M27" i="24"/>
  <c r="L21" i="24"/>
  <c r="L17" i="24"/>
  <c r="G26" i="24"/>
  <c r="L25" i="24"/>
  <c r="I25" i="24"/>
  <c r="G27" i="24"/>
  <c r="I27" i="24"/>
  <c r="M26" i="24"/>
  <c r="G25" i="24"/>
  <c r="P26" i="24"/>
  <c r="B34" i="23"/>
  <c r="I25" i="23"/>
  <c r="D25" i="23"/>
  <c r="F33" i="23"/>
  <c r="F29" i="23"/>
  <c r="I33" i="23"/>
  <c r="J29" i="23"/>
  <c r="F35" i="23"/>
  <c r="H25" i="23"/>
  <c r="I35" i="23"/>
  <c r="M35" i="23"/>
  <c r="Q33" i="23"/>
  <c r="D33" i="23"/>
  <c r="D34" i="23"/>
  <c r="I34" i="23"/>
  <c r="D35" i="23"/>
  <c r="M33" i="23"/>
  <c r="J34" i="23"/>
  <c r="J33" i="23"/>
  <c r="M29" i="23"/>
  <c r="L35" i="23"/>
  <c r="L34" i="23"/>
  <c r="L33" i="23"/>
  <c r="E21" i="24"/>
  <c r="M21" i="24"/>
  <c r="P21" i="24"/>
  <c r="K26" i="24"/>
  <c r="B35" i="23"/>
  <c r="B25" i="23"/>
  <c r="P27" i="24"/>
  <c r="D29" i="23"/>
  <c r="Q34" i="23"/>
  <c r="B26" i="24"/>
  <c r="H33" i="23"/>
  <c r="H34" i="23"/>
  <c r="N35" i="23"/>
  <c r="B33" i="23"/>
  <c r="P25" i="24"/>
  <c r="K17" i="24"/>
  <c r="Q25" i="23"/>
  <c r="N25" i="24"/>
  <c r="E26" i="24"/>
  <c r="K21" i="24"/>
  <c r="B21" i="24"/>
  <c r="E25" i="24"/>
  <c r="K27" i="24"/>
  <c r="B29" i="23"/>
  <c r="H17" i="24"/>
  <c r="Q35" i="23"/>
  <c r="B27" i="24"/>
  <c r="J35" i="23"/>
  <c r="F25" i="24"/>
  <c r="F27" i="24"/>
  <c r="N27" i="24"/>
  <c r="P21" i="22"/>
  <c r="P22" i="22"/>
  <c r="P23" i="22"/>
  <c r="I13" i="22"/>
  <c r="I17" i="22"/>
  <c r="I18" i="22"/>
  <c r="I19" i="22"/>
  <c r="G25" i="23"/>
  <c r="G29" i="23"/>
  <c r="G33" i="23"/>
  <c r="G34" i="23"/>
  <c r="G35" i="23"/>
  <c r="C13" i="22"/>
  <c r="C17" i="22"/>
  <c r="C18" i="22"/>
  <c r="C19" i="22"/>
  <c r="I21" i="24"/>
  <c r="P25" i="23"/>
  <c r="P29" i="23"/>
  <c r="P33" i="23"/>
  <c r="P34" i="23"/>
  <c r="D17" i="22"/>
  <c r="D18" i="22"/>
  <c r="D19" i="22"/>
  <c r="D13" i="22"/>
  <c r="D21" i="22"/>
  <c r="D22" i="22"/>
  <c r="D23" i="22"/>
  <c r="M13" i="22"/>
  <c r="M17" i="22"/>
  <c r="M18" i="22"/>
  <c r="M19" i="22"/>
  <c r="M21" i="22"/>
  <c r="M22" i="22"/>
  <c r="J13" i="22"/>
  <c r="J17" i="22"/>
  <c r="J18" i="22"/>
  <c r="J19" i="22"/>
  <c r="J21" i="22"/>
  <c r="J22" i="22"/>
  <c r="J23" i="22"/>
  <c r="K25" i="23"/>
  <c r="K29" i="23"/>
  <c r="K33" i="23"/>
  <c r="K34" i="23"/>
  <c r="K35" i="23"/>
  <c r="G13" i="22"/>
  <c r="G17" i="22"/>
  <c r="G18" i="22"/>
  <c r="G19" i="22"/>
  <c r="G21" i="22"/>
  <c r="G22" i="22"/>
  <c r="G23" i="22"/>
  <c r="I29" i="23"/>
  <c r="C21" i="22"/>
  <c r="C22" i="22"/>
  <c r="C23" i="22"/>
  <c r="I17" i="24"/>
  <c r="H29" i="23"/>
  <c r="H13" i="22"/>
  <c r="H17" i="22"/>
  <c r="H18" i="22"/>
  <c r="H19" i="22"/>
  <c r="H21" i="22"/>
  <c r="H22" i="22"/>
  <c r="H23" i="22"/>
  <c r="Q13" i="22"/>
  <c r="Q17" i="22"/>
  <c r="Q18" i="22"/>
  <c r="Q19" i="22"/>
  <c r="C21" i="24"/>
  <c r="N17" i="24"/>
  <c r="N21" i="22"/>
  <c r="N22" i="22"/>
  <c r="N23" i="22"/>
  <c r="O35" i="23"/>
  <c r="O25" i="23"/>
  <c r="O29" i="23"/>
  <c r="O33" i="23"/>
  <c r="O34" i="23"/>
  <c r="P13" i="22"/>
  <c r="P17" i="22"/>
  <c r="P18" i="22"/>
  <c r="P19" i="22"/>
  <c r="F21" i="24"/>
  <c r="F13" i="22"/>
  <c r="F17" i="22"/>
  <c r="F18" i="22"/>
  <c r="F19" i="22"/>
  <c r="F17" i="24"/>
  <c r="F21" i="22"/>
  <c r="F22" i="22"/>
  <c r="F23" i="22"/>
  <c r="Q21" i="22"/>
  <c r="Q22" i="22"/>
  <c r="Q23" i="22"/>
  <c r="N21" i="24"/>
  <c r="N13" i="22"/>
  <c r="N17" i="22"/>
  <c r="N18" i="22"/>
  <c r="N19" i="22"/>
  <c r="P17" i="24"/>
  <c r="K13" i="22"/>
  <c r="K17" i="22"/>
  <c r="K18" i="22"/>
  <c r="K19" i="22"/>
  <c r="K21" i="22"/>
  <c r="K22" i="22"/>
  <c r="K23" i="22"/>
  <c r="M17" i="24"/>
  <c r="Q21" i="24"/>
  <c r="L29" i="23"/>
  <c r="L13" i="22"/>
  <c r="L17" i="22"/>
  <c r="L18" i="22"/>
  <c r="L19" i="22"/>
  <c r="L25" i="23"/>
  <c r="L21" i="22"/>
  <c r="L22" i="22"/>
  <c r="L23" i="22"/>
  <c r="E17" i="22"/>
  <c r="E18" i="22"/>
  <c r="E19" i="22"/>
  <c r="E13" i="22"/>
  <c r="E21" i="22"/>
  <c r="E22" i="22"/>
  <c r="E23" i="22"/>
  <c r="C17" i="24"/>
  <c r="F25" i="23"/>
  <c r="J25" i="23"/>
  <c r="N25" i="23"/>
  <c r="B13" i="22"/>
  <c r="B17" i="22"/>
  <c r="B18" i="22"/>
  <c r="B19" i="22"/>
  <c r="B21" i="22"/>
  <c r="B22" i="22"/>
  <c r="B23" i="22"/>
  <c r="D17" i="24"/>
  <c r="H21" i="24"/>
  <c r="C25" i="23"/>
  <c r="C29" i="23"/>
  <c r="C33" i="23"/>
  <c r="C34" i="23"/>
  <c r="C35" i="23"/>
  <c r="O13" i="22"/>
  <c r="O17" i="22"/>
  <c r="O18" i="22"/>
  <c r="O19" i="22"/>
  <c r="O21" i="22"/>
  <c r="O22" i="22"/>
  <c r="O23" i="22"/>
  <c r="E25" i="23"/>
  <c r="M25" i="23"/>
  <c r="Q29" i="23"/>
  <c r="B17" i="24"/>
  <c r="J21" i="24"/>
  <c r="M23" i="22"/>
  <c r="I21" i="22"/>
  <c r="I22" i="22"/>
  <c r="I23" i="22"/>
</calcChain>
</file>

<file path=xl/sharedStrings.xml><?xml version="1.0" encoding="utf-8"?>
<sst xmlns="http://schemas.openxmlformats.org/spreadsheetml/2006/main" count="86" uniqueCount="58">
  <si>
    <t>CO2 emissions</t>
  </si>
  <si>
    <t>energy consumption</t>
  </si>
  <si>
    <t>Bunkers - activity related data</t>
  </si>
  <si>
    <t>Description</t>
  </si>
  <si>
    <t>Sheet</t>
  </si>
  <si>
    <t>Click on the link to jump to the sheet</t>
  </si>
  <si>
    <t>Natural gas</t>
  </si>
  <si>
    <t>Shares of CO2 emissions (%)</t>
  </si>
  <si>
    <t>Shares of total energy consumption (%)</t>
  </si>
  <si>
    <t>Indicators</t>
  </si>
  <si>
    <t>Energy consumption (ktoe)</t>
  </si>
  <si>
    <t>Market shares of vehicle km (% of km)</t>
  </si>
  <si>
    <t>Total energy consumption (ktoe)</t>
  </si>
  <si>
    <t>Other biofuels</t>
  </si>
  <si>
    <t>Biodiesel</t>
  </si>
  <si>
    <t>Biogasoline</t>
  </si>
  <si>
    <t>Biogas</t>
  </si>
  <si>
    <t>Renewable energies and wastes</t>
  </si>
  <si>
    <t>Gas/Diesel oil (without biofuels)</t>
  </si>
  <si>
    <t>Gasoline (without biofuels)</t>
  </si>
  <si>
    <t>Liquified petroleum gas (LPG)</t>
  </si>
  <si>
    <t>Liquids</t>
  </si>
  <si>
    <t>by fuel (EUROSTAT DATA)</t>
  </si>
  <si>
    <t>by fuel</t>
  </si>
  <si>
    <t>Emission factors (kt CO2 / ktoe)</t>
  </si>
  <si>
    <t>Split of CO2 emissions (kt CO2)</t>
  </si>
  <si>
    <t>CO2 emissions (kt CO2)</t>
  </si>
  <si>
    <t>Vehicle-km (mio km)</t>
  </si>
  <si>
    <t>Vehicle-efficiency (kgoe/100 km)</t>
  </si>
  <si>
    <t>Liquids (Petroleum products)</t>
  </si>
  <si>
    <t>Emission intensity (kg of CO2 / 100 km)</t>
  </si>
  <si>
    <t>Market shares of activity (% of tkm)</t>
  </si>
  <si>
    <t>Load factor of vehicles (t/movement)</t>
  </si>
  <si>
    <t>Transport activity (mio tkm)</t>
  </si>
  <si>
    <t>Energy intensity over activity (kgoe / 000 tkm)</t>
  </si>
  <si>
    <t>Other petroleum products</t>
  </si>
  <si>
    <t>Residual fuel oil</t>
  </si>
  <si>
    <t>Kerosene</t>
  </si>
  <si>
    <t>Emission intensity over activity (kg of CO2 / 000 tkm)</t>
  </si>
  <si>
    <t>Extra-EU</t>
  </si>
  <si>
    <t>Intra-EU</t>
  </si>
  <si>
    <t>JRC-IDEES - Integrated Database of the European Energy System (2000-2015)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</si>
  <si>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</si>
  <si>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</si>
  <si>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</si>
  <si>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</si>
  <si>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</si>
  <si>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</si>
  <si>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version 1.0</t>
  </si>
  <si>
    <t>© European Union 2017-2018</t>
  </si>
  <si>
    <t>Prepared by JRC C.6</t>
  </si>
  <si>
    <t>The information made available is property of the Joint Research Centre of the European Commission.</t>
  </si>
  <si>
    <t>International maritime bunkers</t>
  </si>
  <si>
    <t>IE</t>
  </si>
  <si>
    <t>Ireland</t>
  </si>
  <si>
    <t>IE - Maritime bunkers</t>
  </si>
  <si>
    <t>IE - Maritime bunkers / energy consumption</t>
  </si>
  <si>
    <t>IE - Maritime bunkers / CO2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</si>
</sst>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_-;\-* #,##0.00_-;_-* &quot;-&quot;??_-;_-@_-"/>
    <numFmt numFmtId="165" formatCode="#,##0.000;\-#,##0.000;&quot;-&quot;"/>
    <numFmt numFmtId="166" formatCode="#,##0.00;\-#,##0.00;&quot;-&quot;"/>
    <numFmt numFmtId="167" formatCode="0.00%;\-0.00%;&quot;-&quot;"/>
    <numFmt numFmtId="168" formatCode="#,##0.0;\-#,##0.0;&quot;-&quot;"/>
    <numFmt numFmtId="169" formatCode="mmmm\ yyyy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3" tint="-0.499984740745262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10"/>
      <color rgb="FF00206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i/>
      <sz val="8"/>
      <color rgb="FF002060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8" fillId="0" borderId="0"/>
    <xf numFmtId="0" fontId="9" fillId="0" borderId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59">
    <xf numFmtId="0" fontId="0" fillId="0" borderId="0" xfId="0"/>
    <xf numFmtId="0" fontId="3" fillId="0" borderId="0" xfId="0" applyFont="1" applyAlignment="1">
      <alignment horizontal="left" indent="1"/>
    </xf>
    <xf numFmtId="0" fontId="5" fillId="0" borderId="0" xfId="2" applyFont="1"/>
    <xf numFmtId="0" fontId="5" fillId="0" borderId="0" xfId="2" applyFont="1" applyAlignment="1">
      <alignment horizontal="left" indent="1"/>
    </xf>
    <xf numFmtId="0" fontId="3" fillId="0" borderId="0" xfId="0" applyFont="1"/>
    <xf numFmtId="0" fontId="6" fillId="0" borderId="1" xfId="0" applyFont="1" applyBorder="1"/>
    <xf numFmtId="0" fontId="6" fillId="0" borderId="0" xfId="0" applyFont="1" applyBorder="1"/>
    <xf numFmtId="0" fontId="7" fillId="0" borderId="0" xfId="0" applyFont="1"/>
    <xf numFmtId="0" fontId="6" fillId="0" borderId="0" xfId="0" applyFont="1"/>
    <xf numFmtId="0" fontId="10" fillId="0" borderId="0" xfId="4" applyFont="1" applyAlignment="1">
      <alignment vertical="center"/>
    </xf>
    <xf numFmtId="0" fontId="12" fillId="3" borderId="2" xfId="4" applyFont="1" applyFill="1" applyBorder="1" applyAlignment="1">
      <alignment horizontal="left" vertical="center"/>
    </xf>
    <xf numFmtId="1" fontId="11" fillId="3" borderId="2" xfId="4" applyNumberFormat="1" applyFont="1" applyFill="1" applyBorder="1" applyAlignment="1">
      <alignment horizontal="center" vertical="center"/>
    </xf>
    <xf numFmtId="0" fontId="10" fillId="2" borderId="0" xfId="4" applyFont="1" applyFill="1" applyAlignment="1">
      <alignment vertical="center"/>
    </xf>
    <xf numFmtId="0" fontId="10" fillId="2" borderId="1" xfId="4" applyFont="1" applyFill="1" applyBorder="1" applyAlignment="1">
      <alignment horizontal="left" vertical="center" indent="3"/>
    </xf>
    <xf numFmtId="0" fontId="10" fillId="2" borderId="0" xfId="4" applyFont="1" applyFill="1" applyBorder="1" applyAlignment="1">
      <alignment horizontal="left" vertical="center" indent="3"/>
    </xf>
    <xf numFmtId="166" fontId="10" fillId="0" borderId="0" xfId="4" applyNumberFormat="1" applyFont="1" applyBorder="1" applyAlignment="1">
      <alignment vertical="center"/>
    </xf>
    <xf numFmtId="165" fontId="13" fillId="5" borderId="2" xfId="4" applyNumberFormat="1" applyFont="1" applyFill="1" applyBorder="1" applyAlignment="1">
      <alignment vertical="center"/>
    </xf>
    <xf numFmtId="0" fontId="14" fillId="5" borderId="2" xfId="4" applyFont="1" applyFill="1" applyBorder="1" applyAlignment="1">
      <alignment horizontal="left" vertical="center"/>
    </xf>
    <xf numFmtId="167" fontId="10" fillId="0" borderId="1" xfId="4" applyNumberFormat="1" applyFont="1" applyBorder="1" applyAlignment="1">
      <alignment vertical="center"/>
    </xf>
    <xf numFmtId="167" fontId="13" fillId="5" borderId="2" xfId="4" applyNumberFormat="1" applyFont="1" applyFill="1" applyBorder="1" applyAlignment="1">
      <alignment vertical="center"/>
    </xf>
    <xf numFmtId="165" fontId="15" fillId="6" borderId="2" xfId="4" applyNumberFormat="1" applyFont="1" applyFill="1" applyBorder="1" applyAlignment="1">
      <alignment vertical="center"/>
    </xf>
    <xf numFmtId="0" fontId="16" fillId="6" borderId="2" xfId="4" applyFont="1" applyFill="1" applyBorder="1" applyAlignment="1">
      <alignment horizontal="left" vertical="center"/>
    </xf>
    <xf numFmtId="167" fontId="10" fillId="0" borderId="1" xfId="1" applyNumberFormat="1" applyFont="1" applyBorder="1" applyAlignment="1">
      <alignment vertical="center"/>
    </xf>
    <xf numFmtId="167" fontId="10" fillId="0" borderId="0" xfId="1" applyNumberFormat="1" applyFont="1" applyAlignment="1">
      <alignment vertical="center"/>
    </xf>
    <xf numFmtId="167" fontId="13" fillId="5" borderId="2" xfId="1" applyNumberFormat="1" applyFont="1" applyFill="1" applyBorder="1" applyAlignment="1">
      <alignment vertical="center"/>
    </xf>
    <xf numFmtId="168" fontId="13" fillId="5" borderId="2" xfId="4" applyNumberFormat="1" applyFont="1" applyFill="1" applyBorder="1" applyAlignment="1">
      <alignment vertical="center"/>
    </xf>
    <xf numFmtId="166" fontId="10" fillId="0" borderId="1" xfId="4" applyNumberFormat="1" applyFont="1" applyBorder="1" applyAlignment="1">
      <alignment vertical="center"/>
    </xf>
    <xf numFmtId="166" fontId="10" fillId="0" borderId="0" xfId="4" applyNumberFormat="1" applyFont="1" applyAlignment="1">
      <alignment vertical="center"/>
    </xf>
    <xf numFmtId="166" fontId="13" fillId="5" borderId="2" xfId="4" applyNumberFormat="1" applyFont="1" applyFill="1" applyBorder="1" applyAlignment="1">
      <alignment vertical="center"/>
    </xf>
    <xf numFmtId="168" fontId="10" fillId="0" borderId="1" xfId="4" applyNumberFormat="1" applyFont="1" applyBorder="1" applyAlignment="1">
      <alignment vertical="center"/>
    </xf>
    <xf numFmtId="168" fontId="10" fillId="0" borderId="0" xfId="4" applyNumberFormat="1" applyFont="1" applyAlignment="1">
      <alignment vertical="center"/>
    </xf>
    <xf numFmtId="0" fontId="10" fillId="2" borderId="0" xfId="4" applyFont="1" applyFill="1" applyBorder="1" applyAlignment="1">
      <alignment horizontal="left" vertical="center" indent="2"/>
    </xf>
    <xf numFmtId="0" fontId="17" fillId="4" borderId="2" xfId="4" applyFont="1" applyFill="1" applyBorder="1" applyAlignment="1">
      <alignment horizontal="left" vertical="center" indent="1"/>
    </xf>
    <xf numFmtId="166" fontId="13" fillId="4" borderId="2" xfId="4" applyNumberFormat="1" applyFont="1" applyFill="1" applyBorder="1" applyAlignment="1">
      <alignment vertical="center"/>
    </xf>
    <xf numFmtId="165" fontId="10" fillId="0" borderId="1" xfId="4" applyNumberFormat="1" applyFont="1" applyBorder="1" applyAlignment="1">
      <alignment vertical="center"/>
    </xf>
    <xf numFmtId="165" fontId="10" fillId="0" borderId="0" xfId="4" applyNumberFormat="1" applyFont="1" applyAlignment="1">
      <alignment vertical="center"/>
    </xf>
    <xf numFmtId="167" fontId="10" fillId="0" borderId="0" xfId="4" applyNumberFormat="1" applyFont="1" applyAlignment="1">
      <alignment vertical="center"/>
    </xf>
    <xf numFmtId="166" fontId="10" fillId="0" borderId="2" xfId="4" applyNumberFormat="1" applyFont="1" applyBorder="1" applyAlignment="1">
      <alignment vertical="center"/>
    </xf>
    <xf numFmtId="0" fontId="10" fillId="2" borderId="2" xfId="4" applyFont="1" applyFill="1" applyBorder="1" applyAlignment="1">
      <alignment horizontal="left" vertical="center" indent="2"/>
    </xf>
    <xf numFmtId="0" fontId="10" fillId="2" borderId="1" xfId="4" applyFont="1" applyFill="1" applyBorder="1" applyAlignment="1">
      <alignment horizontal="left" vertical="center" indent="1"/>
    </xf>
    <xf numFmtId="0" fontId="10" fillId="2" borderId="0" xfId="4" applyFont="1" applyFill="1" applyAlignment="1">
      <alignment horizontal="left" vertical="center" indent="1"/>
    </xf>
    <xf numFmtId="0" fontId="18" fillId="0" borderId="2" xfId="5" applyFont="1" applyBorder="1" applyAlignment="1">
      <alignment vertical="center"/>
    </xf>
    <xf numFmtId="0" fontId="19" fillId="0" borderId="2" xfId="5" applyFont="1" applyBorder="1" applyAlignment="1">
      <alignment vertical="center"/>
    </xf>
    <xf numFmtId="0" fontId="20" fillId="0" borderId="2" xfId="5" applyFont="1" applyBorder="1" applyAlignment="1">
      <alignment vertical="center"/>
    </xf>
    <xf numFmtId="0" fontId="20" fillId="0" borderId="0" xfId="5" applyFont="1" applyAlignment="1">
      <alignment vertical="center"/>
    </xf>
    <xf numFmtId="0" fontId="21" fillId="0" borderId="0" xfId="5" applyFont="1" applyAlignment="1">
      <alignment vertical="center"/>
    </xf>
    <xf numFmtId="0" fontId="20" fillId="0" borderId="0" xfId="5" applyFont="1" applyAlignment="1">
      <alignment horizontal="center" vertical="center"/>
    </xf>
    <xf numFmtId="0" fontId="18" fillId="0" borderId="0" xfId="5" applyFont="1" applyBorder="1" applyAlignment="1">
      <alignment horizontal="left" vertical="center"/>
    </xf>
    <xf numFmtId="0" fontId="22" fillId="0" borderId="0" xfId="5" applyFont="1" applyBorder="1" applyAlignment="1">
      <alignment horizontal="left" vertical="center"/>
    </xf>
    <xf numFmtId="0" fontId="18" fillId="0" borderId="0" xfId="5" applyFont="1" applyBorder="1" applyAlignment="1">
      <alignment horizontal="right" vertical="center"/>
    </xf>
    <xf numFmtId="0" fontId="22" fillId="0" borderId="0" xfId="5" applyFont="1" applyAlignment="1">
      <alignment vertical="center"/>
    </xf>
    <xf numFmtId="0" fontId="19" fillId="0" borderId="0" xfId="5" applyFont="1" applyAlignment="1">
      <alignment vertical="center"/>
    </xf>
    <xf numFmtId="0" fontId="23" fillId="0" borderId="0" xfId="5" applyFont="1" applyAlignment="1">
      <alignment horizontal="left" vertical="center"/>
    </xf>
    <xf numFmtId="169" fontId="24" fillId="0" borderId="0" xfId="5" quotePrefix="1" applyNumberFormat="1" applyFont="1" applyAlignment="1">
      <alignment horizontal="left" vertical="center"/>
    </xf>
    <xf numFmtId="0" fontId="9" fillId="0" borderId="0" xfId="5" applyFont="1" applyAlignment="1">
      <alignment vertical="center"/>
    </xf>
    <xf numFmtId="0" fontId="2" fillId="0" borderId="0" xfId="0" applyFont="1" applyAlignment="1">
      <alignment vertical="center"/>
    </xf>
    <xf numFmtId="0" fontId="9" fillId="0" borderId="0" xfId="5" applyFont="1" applyAlignment="1">
      <alignment horizontal="center" vertical="center"/>
    </xf>
    <xf numFmtId="0" fontId="9" fillId="0" borderId="0" xfId="5" applyFont="1" applyAlignment="1">
      <alignment horizontal="right" vertical="center"/>
    </xf>
    <xf numFmtId="0" fontId="9" fillId="0" borderId="0" xfId="5" applyFont="1" applyAlignment="1">
      <alignment horizontal="center" vertical="center"/>
    </xf>
  </cellXfs>
  <cellStyles count="8">
    <cellStyle name="Comma 2" xfId="3"/>
    <cellStyle name="Hyperlink" xfId="2" builtinId="8"/>
    <cellStyle name="Normal" xfId="0" builtinId="0"/>
    <cellStyle name="Normal 2" xfId="4"/>
    <cellStyle name="Normal 3" xfId="5"/>
    <cellStyle name="Percent" xfId="1" builtinId="5"/>
    <cellStyle name="Percent 2" xfId="6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45" customWidth="1"/>
    <col min="2" max="2" width="9.7109375" style="46" customWidth="1"/>
    <col min="3" max="3" width="107.42578125" style="44" customWidth="1"/>
    <col min="4" max="4" width="44.7109375" style="44" customWidth="1"/>
    <col min="5" max="6" width="9.7109375" style="44" customWidth="1"/>
    <col min="7" max="16384" width="9.140625" style="44"/>
  </cols>
  <sheetData>
    <row r="9" spans="1:10" ht="30" x14ac:dyDescent="0.25">
      <c r="A9" s="41"/>
      <c r="B9" s="42" t="s">
        <v>41</v>
      </c>
      <c r="C9" s="43"/>
      <c r="D9" s="43"/>
      <c r="E9" s="43"/>
      <c r="F9" s="43"/>
    </row>
    <row r="10" spans="1:10" hidden="1" x14ac:dyDescent="0.25"/>
    <row r="11" spans="1:10" hidden="1" x14ac:dyDescent="0.25">
      <c r="B11" s="45"/>
      <c r="C11" s="45"/>
    </row>
    <row r="12" spans="1:10" ht="11.25" hidden="1" customHeight="1" x14ac:dyDescent="0.25">
      <c r="B12" s="45"/>
      <c r="C12" s="45"/>
    </row>
    <row r="13" spans="1:10" s="45" customFormat="1" ht="11.25" hidden="1" customHeight="1" x14ac:dyDescent="0.25">
      <c r="D13" s="44"/>
      <c r="E13" s="44"/>
      <c r="F13" s="44"/>
      <c r="G13" s="44"/>
      <c r="H13" s="44"/>
      <c r="I13" s="44"/>
      <c r="J13" s="44"/>
    </row>
    <row r="14" spans="1:10" s="45" customFormat="1" ht="12.75" customHeight="1" x14ac:dyDescent="0.25">
      <c r="D14" s="44"/>
      <c r="E14" s="44"/>
      <c r="F14" s="44"/>
      <c r="G14" s="44"/>
      <c r="H14" s="44"/>
      <c r="I14" s="44"/>
      <c r="J14" s="44"/>
    </row>
    <row r="15" spans="1:10" s="45" customFormat="1" ht="12.75" customHeight="1" x14ac:dyDescent="0.25">
      <c r="D15" s="44"/>
      <c r="E15" s="44"/>
      <c r="F15" s="44"/>
      <c r="G15" s="44"/>
      <c r="H15" s="44"/>
      <c r="I15" s="44"/>
      <c r="J15" s="44"/>
    </row>
    <row r="16" spans="1:10" s="45" customFormat="1" ht="12.75" customHeight="1" x14ac:dyDescent="0.25">
      <c r="D16" s="44"/>
      <c r="E16" s="44"/>
      <c r="F16" s="44"/>
      <c r="G16" s="44"/>
      <c r="H16" s="44"/>
      <c r="I16" s="44"/>
      <c r="J16" s="44"/>
    </row>
    <row r="17" spans="1:10" s="45" customFormat="1" ht="12.75" customHeight="1" x14ac:dyDescent="0.25">
      <c r="D17" s="44"/>
      <c r="E17" s="44"/>
      <c r="F17" s="44"/>
      <c r="G17" s="44"/>
      <c r="H17" s="44"/>
      <c r="I17" s="44"/>
      <c r="J17" s="44"/>
    </row>
    <row r="18" spans="1:10" s="45" customFormat="1" ht="12.75" customHeight="1" x14ac:dyDescent="0.25">
      <c r="D18" s="44"/>
      <c r="E18" s="44"/>
      <c r="F18" s="44"/>
      <c r="G18" s="44"/>
      <c r="H18" s="44"/>
      <c r="I18" s="44"/>
      <c r="J18" s="44"/>
    </row>
    <row r="19" spans="1:10" s="45" customFormat="1" x14ac:dyDescent="0.25">
      <c r="D19" s="44"/>
      <c r="E19" s="44"/>
      <c r="F19" s="44"/>
      <c r="G19" s="44"/>
      <c r="H19" s="44"/>
      <c r="I19" s="44"/>
      <c r="J19" s="44"/>
    </row>
    <row r="20" spans="1:10" s="45" customFormat="1" ht="11.25" customHeight="1" x14ac:dyDescent="0.25">
      <c r="D20" s="44"/>
      <c r="E20" s="44"/>
      <c r="F20" s="44"/>
      <c r="G20" s="44"/>
      <c r="H20" s="44"/>
      <c r="I20" s="44"/>
      <c r="J20" s="44"/>
    </row>
    <row r="21" spans="1:10" s="45" customFormat="1" ht="11.25" customHeight="1" x14ac:dyDescent="0.25">
      <c r="D21" s="44"/>
      <c r="E21" s="44"/>
      <c r="F21" s="44"/>
      <c r="G21" s="44"/>
      <c r="H21" s="44"/>
      <c r="I21" s="44"/>
      <c r="J21" s="44"/>
    </row>
    <row r="22" spans="1:10" s="45" customFormat="1" ht="11.25" customHeight="1" x14ac:dyDescent="0.25">
      <c r="B22" s="46"/>
      <c r="C22" s="44"/>
      <c r="D22" s="44"/>
      <c r="E22" s="44"/>
      <c r="F22" s="44"/>
      <c r="G22" s="44"/>
      <c r="H22" s="44"/>
      <c r="I22" s="44"/>
      <c r="J22" s="44"/>
    </row>
    <row r="23" spans="1:10" s="45" customFormat="1" ht="27.75" x14ac:dyDescent="0.25">
      <c r="B23" s="47"/>
      <c r="C23" s="48" t="s">
        <v>54</v>
      </c>
      <c r="D23" s="49"/>
      <c r="E23" s="44"/>
      <c r="F23" s="44"/>
      <c r="G23" s="44"/>
      <c r="H23" s="44"/>
      <c r="I23" s="44"/>
      <c r="J23" s="44"/>
    </row>
    <row r="24" spans="1:10" s="45" customFormat="1" ht="11.25" customHeight="1" x14ac:dyDescent="0.25">
      <c r="B24" s="46"/>
      <c r="C24" s="44"/>
      <c r="D24" s="44"/>
      <c r="E24" s="44"/>
      <c r="F24" s="44"/>
      <c r="G24" s="44"/>
      <c r="H24" s="44"/>
      <c r="I24" s="44"/>
      <c r="J24" s="44"/>
    </row>
    <row r="25" spans="1:10" s="45" customFormat="1" ht="13.5" customHeight="1" x14ac:dyDescent="0.25">
      <c r="B25" s="46"/>
      <c r="C25" s="44"/>
      <c r="D25" s="44"/>
      <c r="E25" s="44"/>
      <c r="F25" s="44"/>
      <c r="G25" s="44"/>
      <c r="H25" s="44"/>
      <c r="I25" s="44"/>
      <c r="J25" s="44"/>
    </row>
    <row r="26" spans="1:10" s="45" customFormat="1" ht="10.5" customHeight="1" x14ac:dyDescent="0.25">
      <c r="B26" s="46"/>
      <c r="C26" s="44"/>
      <c r="D26" s="44"/>
      <c r="E26" s="44"/>
      <c r="F26" s="44"/>
      <c r="G26" s="44"/>
      <c r="H26" s="44"/>
      <c r="I26" s="44"/>
      <c r="J26" s="44"/>
    </row>
    <row r="27" spans="1:10" x14ac:dyDescent="0.25">
      <c r="A27" s="44"/>
    </row>
    <row r="28" spans="1:10" s="45" customFormat="1" ht="11.25" customHeight="1" x14ac:dyDescent="0.25">
      <c r="B28" s="46"/>
      <c r="C28" s="44"/>
      <c r="D28" s="44"/>
      <c r="E28" s="44"/>
      <c r="F28" s="44"/>
      <c r="G28" s="44"/>
      <c r="H28" s="44"/>
      <c r="I28" s="44"/>
      <c r="J28" s="44"/>
    </row>
    <row r="29" spans="1:10" s="45" customFormat="1" x14ac:dyDescent="0.25">
      <c r="B29" s="46"/>
      <c r="C29" s="44"/>
      <c r="D29" s="44"/>
      <c r="E29" s="44"/>
      <c r="F29" s="44"/>
      <c r="G29" s="44"/>
      <c r="H29" s="44"/>
      <c r="I29" s="44"/>
      <c r="J29" s="44"/>
    </row>
    <row r="30" spans="1:10" s="45" customFormat="1" ht="27.75" x14ac:dyDescent="0.25">
      <c r="B30" s="46"/>
      <c r="C30" s="50" t="s">
        <v>52</v>
      </c>
      <c r="D30" s="44"/>
      <c r="E30" s="44"/>
      <c r="F30" s="44"/>
      <c r="G30" s="44"/>
      <c r="H30" s="44"/>
      <c r="I30" s="44"/>
      <c r="J30" s="44"/>
    </row>
    <row r="31" spans="1:10" s="45" customFormat="1" ht="11.25" customHeight="1" x14ac:dyDescent="0.25">
      <c r="B31" s="46"/>
      <c r="C31" s="51"/>
      <c r="D31" s="44"/>
      <c r="E31" s="44"/>
      <c r="F31" s="44"/>
      <c r="G31" s="44"/>
      <c r="H31" s="44"/>
      <c r="I31" s="44"/>
      <c r="J31" s="44"/>
    </row>
    <row r="32" spans="1:10" s="45" customFormat="1" ht="11.25" customHeight="1" x14ac:dyDescent="0.25">
      <c r="B32" s="46"/>
      <c r="C32" s="51"/>
      <c r="D32" s="44"/>
      <c r="E32" s="44"/>
      <c r="F32" s="44"/>
      <c r="G32" s="44"/>
      <c r="H32" s="44"/>
      <c r="I32" s="44"/>
      <c r="J32" s="44"/>
    </row>
    <row r="33" spans="1:12" s="45" customFormat="1" ht="11.25" customHeight="1" x14ac:dyDescent="0.25">
      <c r="B33" s="46"/>
      <c r="C33" s="44"/>
      <c r="D33" s="44"/>
      <c r="E33" s="44"/>
      <c r="F33" s="44"/>
      <c r="G33" s="44"/>
      <c r="H33" s="44"/>
      <c r="I33" s="44"/>
      <c r="J33" s="44"/>
    </row>
    <row r="34" spans="1:12" s="45" customFormat="1" ht="11.25" customHeight="1" x14ac:dyDescent="0.25">
      <c r="B34" s="46"/>
      <c r="C34" s="44"/>
      <c r="D34" s="44"/>
      <c r="E34" s="44"/>
      <c r="F34" s="44"/>
      <c r="G34" s="44"/>
      <c r="H34" s="44"/>
      <c r="I34" s="44"/>
      <c r="J34" s="44"/>
    </row>
    <row r="35" spans="1:12" s="45" customFormat="1" ht="11.25" customHeight="1" x14ac:dyDescent="0.25">
      <c r="B35" s="46"/>
      <c r="C35" s="44"/>
      <c r="D35" s="44"/>
      <c r="E35" s="44"/>
      <c r="F35" s="44"/>
      <c r="G35" s="44"/>
      <c r="H35" s="44"/>
      <c r="I35" s="44"/>
      <c r="J35" s="44"/>
    </row>
    <row r="36" spans="1:12" s="45" customFormat="1" ht="13.5" customHeight="1" x14ac:dyDescent="0.25">
      <c r="B36" s="46"/>
      <c r="C36" s="44"/>
      <c r="D36" s="44"/>
      <c r="E36" s="44"/>
      <c r="F36" s="44"/>
      <c r="G36" s="44"/>
      <c r="H36" s="44"/>
      <c r="I36" s="44"/>
      <c r="J36" s="44"/>
    </row>
    <row r="37" spans="1:12" s="45" customFormat="1" ht="10.5" customHeight="1" x14ac:dyDescent="0.25">
      <c r="B37" s="46"/>
      <c r="C37" s="44"/>
      <c r="D37" s="44"/>
      <c r="E37" s="44"/>
      <c r="F37" s="44"/>
      <c r="G37" s="44"/>
      <c r="H37" s="44"/>
      <c r="I37" s="44"/>
      <c r="J37" s="44"/>
    </row>
    <row r="38" spans="1:12" x14ac:dyDescent="0.25">
      <c r="A38" s="44"/>
    </row>
    <row r="39" spans="1:12" s="45" customFormat="1" ht="12.75" customHeight="1" x14ac:dyDescent="0.25">
      <c r="B39" s="46"/>
      <c r="C39" s="44"/>
      <c r="E39" s="44"/>
      <c r="F39" s="44"/>
      <c r="G39" s="44"/>
      <c r="H39" s="44"/>
      <c r="I39" s="44"/>
      <c r="J39" s="44"/>
    </row>
    <row r="40" spans="1:12" s="45" customFormat="1" x14ac:dyDescent="0.25">
      <c r="B40" s="46"/>
      <c r="C40" s="44"/>
      <c r="E40" s="44"/>
      <c r="F40" s="44"/>
      <c r="G40" s="44"/>
      <c r="H40" s="44"/>
      <c r="I40" s="44"/>
      <c r="J40" s="44"/>
    </row>
    <row r="41" spans="1:12" s="45" customFormat="1" x14ac:dyDescent="0.25">
      <c r="B41" s="46"/>
      <c r="C41" s="44"/>
      <c r="D41" s="44"/>
      <c r="E41" s="44"/>
      <c r="F41" s="44"/>
      <c r="G41" s="44"/>
      <c r="H41" s="44"/>
      <c r="I41" s="44"/>
      <c r="J41" s="44"/>
    </row>
    <row r="42" spans="1:12" s="45" customFormat="1" ht="12.75" customHeight="1" x14ac:dyDescent="0.25">
      <c r="B42" s="46"/>
      <c r="C42" s="44"/>
      <c r="D42" s="44"/>
      <c r="E42" s="44"/>
      <c r="F42" s="44"/>
      <c r="G42" s="44"/>
      <c r="H42" s="44"/>
      <c r="I42" s="44"/>
      <c r="J42" s="44"/>
    </row>
    <row r="43" spans="1:12" ht="20.25" x14ac:dyDescent="0.25">
      <c r="D43" s="52" t="s">
        <v>50</v>
      </c>
    </row>
    <row r="44" spans="1:12" x14ac:dyDescent="0.25">
      <c r="A44" s="44"/>
      <c r="B44" s="44"/>
    </row>
    <row r="45" spans="1:12" ht="18" x14ac:dyDescent="0.25">
      <c r="A45" s="44"/>
      <c r="B45" s="44"/>
      <c r="D45" s="53">
        <v>43297.737256944441</v>
      </c>
    </row>
    <row r="46" spans="1:12" ht="12.75" x14ac:dyDescent="0.25">
      <c r="A46" s="44"/>
      <c r="B46" s="44"/>
      <c r="G46" s="54"/>
      <c r="H46" s="54"/>
      <c r="I46" s="54"/>
      <c r="J46" s="54"/>
      <c r="K46" s="54"/>
      <c r="L46" s="54"/>
    </row>
    <row r="47" spans="1:12" x14ac:dyDescent="0.25">
      <c r="A47" s="44"/>
      <c r="B47" s="44"/>
    </row>
    <row r="48" spans="1:12" x14ac:dyDescent="0.25">
      <c r="A48" s="44"/>
      <c r="B48" s="44"/>
    </row>
    <row r="49" spans="1:12" ht="15" x14ac:dyDescent="0.25">
      <c r="B49" s="55" t="s">
        <v>49</v>
      </c>
    </row>
    <row r="50" spans="1:12" ht="15" x14ac:dyDescent="0.25">
      <c r="B50" s="55"/>
    </row>
    <row r="51" spans="1:12" ht="15" x14ac:dyDescent="0.25">
      <c r="A51" s="54"/>
      <c r="B51" s="55" t="s">
        <v>42</v>
      </c>
      <c r="C51" s="54"/>
      <c r="D51" s="54"/>
      <c r="E51" s="54"/>
      <c r="F51" s="54"/>
    </row>
    <row r="52" spans="1:12" ht="15" x14ac:dyDescent="0.25">
      <c r="B52" s="55"/>
    </row>
    <row r="53" spans="1:12" ht="15" x14ac:dyDescent="0.25">
      <c r="B53" s="55" t="s">
        <v>51</v>
      </c>
    </row>
    <row r="54" spans="1:12" ht="15" x14ac:dyDescent="0.25">
      <c r="B54" s="55" t="s">
        <v>43</v>
      </c>
    </row>
    <row r="55" spans="1:12" ht="12.75" x14ac:dyDescent="0.25">
      <c r="B55" s="45"/>
      <c r="G55" s="54"/>
      <c r="H55" s="54"/>
      <c r="I55" s="54"/>
      <c r="J55" s="54"/>
      <c r="K55" s="54"/>
      <c r="L55" s="54"/>
    </row>
    <row r="56" spans="1:12" ht="15" x14ac:dyDescent="0.25">
      <c r="B56" s="55" t="s">
        <v>44</v>
      </c>
    </row>
    <row r="57" spans="1:12" ht="15" x14ac:dyDescent="0.25">
      <c r="B57" s="55" t="s">
        <v>45</v>
      </c>
    </row>
    <row r="62" spans="1:12" ht="12.75" x14ac:dyDescent="0.25">
      <c r="A62" s="54" t="s">
        <v>46</v>
      </c>
      <c r="B62" s="56"/>
      <c r="C62" s="58" t="s">
        <v>48</v>
      </c>
      <c r="D62" s="58"/>
      <c r="E62" s="57"/>
      <c r="F62" s="57" t="s">
        <v>47</v>
      </c>
    </row>
    <row r="65" spans="1:10" s="45" customFormat="1" ht="11.25" customHeight="1" x14ac:dyDescent="0.25">
      <c r="B65" s="46"/>
      <c r="C65" s="44"/>
      <c r="D65" s="44"/>
      <c r="E65" s="44"/>
      <c r="F65" s="44"/>
      <c r="G65" s="44"/>
      <c r="H65" s="44"/>
      <c r="I65" s="44"/>
      <c r="J65" s="44"/>
    </row>
    <row r="69" spans="1:10" x14ac:dyDescent="0.25">
      <c r="A69" s="44"/>
      <c r="B69" s="44"/>
    </row>
    <row r="70" spans="1:10" x14ac:dyDescent="0.25">
      <c r="A70" s="44"/>
      <c r="B70" s="44"/>
    </row>
    <row r="71" spans="1:10" x14ac:dyDescent="0.25">
      <c r="A71" s="44"/>
      <c r="B71" s="44"/>
    </row>
    <row r="72" spans="1:10" x14ac:dyDescent="0.25">
      <c r="A72" s="44"/>
      <c r="B72" s="44"/>
    </row>
    <row r="73" spans="1:10" x14ac:dyDescent="0.25">
      <c r="A73" s="44"/>
      <c r="B73" s="44"/>
    </row>
    <row r="74" spans="1:10" x14ac:dyDescent="0.25">
      <c r="A74" s="44"/>
      <c r="B74" s="44"/>
    </row>
    <row r="75" spans="1:10" x14ac:dyDescent="0.25">
      <c r="A75" s="44"/>
      <c r="B75" s="44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D6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7" t="s">
        <v>53</v>
      </c>
      <c r="B1" s="4"/>
      <c r="C1" s="4"/>
      <c r="D1" s="8" t="s">
        <v>5</v>
      </c>
    </row>
    <row r="2" spans="1:4" ht="18.75" x14ac:dyDescent="0.3">
      <c r="A2" s="7"/>
      <c r="B2" s="4"/>
      <c r="C2" s="4"/>
      <c r="D2" s="8"/>
    </row>
    <row r="3" spans="1:4" ht="18.75" x14ac:dyDescent="0.3">
      <c r="A3" s="7"/>
      <c r="B3" s="5" t="s">
        <v>4</v>
      </c>
      <c r="C3" s="6"/>
      <c r="D3" s="5" t="s">
        <v>3</v>
      </c>
    </row>
    <row r="4" spans="1:4" x14ac:dyDescent="0.25">
      <c r="B4" s="2" t="str">
        <f ca="1">HYPERLINK("#"&amp;CELL("address",MBunk_act!$B$2),MID(CELL("filename",MBunk_act!$B$2),FIND("]",CELL("filename",MBunk_act!$B$2))+1,256))</f>
        <v>MBunk_act</v>
      </c>
      <c r="C4" s="2"/>
      <c r="D4" s="4" t="s">
        <v>2</v>
      </c>
    </row>
    <row r="5" spans="1:4" x14ac:dyDescent="0.25">
      <c r="B5" s="3" t="str">
        <f ca="1">HYPERLINK("#"&amp;CELL("address",MBunk_ene!$B$2),MID(CELL("filename",MBunk_ene!$B$2),FIND("]",CELL("filename",MBunk_ene!$B$2))+1,256))</f>
        <v>MBunk_ene</v>
      </c>
      <c r="C5" s="2"/>
      <c r="D5" s="1" t="s">
        <v>1</v>
      </c>
    </row>
    <row r="6" spans="1:4" x14ac:dyDescent="0.25">
      <c r="B6" s="3" t="str">
        <f ca="1">HYPERLINK("#"&amp;CELL("address",MBunk_emi!$B$2),MID(CELL("filename",MBunk_emi!$B$2),FIND("]",CELL("filename",MBunk_emi!$B$2))+1,256))</f>
        <v>MBunk_emi</v>
      </c>
      <c r="C6" s="2"/>
      <c r="D6" s="1" t="s">
        <v>0</v>
      </c>
    </row>
  </sheetData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Q23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45" customHeight="1" x14ac:dyDescent="0.25"/>
  <cols>
    <col min="1" max="1" width="50.7109375" style="12" customWidth="1"/>
    <col min="2" max="17" width="10.7109375" style="9" customWidth="1"/>
    <col min="18" max="16384" width="9.140625" style="12"/>
  </cols>
  <sheetData>
    <row r="1" spans="1:17" ht="13.5" customHeight="1" x14ac:dyDescent="0.25">
      <c r="A1" s="10" t="s">
        <v>55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ht="11.45" customHeight="1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ht="11.45" customHeight="1" x14ac:dyDescent="0.25">
      <c r="A3" s="17" t="s">
        <v>33</v>
      </c>
      <c r="B3" s="25">
        <f t="shared" ref="B3:Q3" si="0">SUM(B4:B5)</f>
        <v>65253.602460345573</v>
      </c>
      <c r="C3" s="25">
        <f t="shared" si="0"/>
        <v>70659.039764946356</v>
      </c>
      <c r="D3" s="25">
        <f t="shared" si="0"/>
        <v>63733.149883321108</v>
      </c>
      <c r="E3" s="25">
        <f t="shared" si="0"/>
        <v>75563.526278453981</v>
      </c>
      <c r="F3" s="25">
        <f t="shared" si="0"/>
        <v>65140.497607213671</v>
      </c>
      <c r="G3" s="25">
        <f t="shared" si="0"/>
        <v>42661.872649967903</v>
      </c>
      <c r="H3" s="25">
        <f t="shared" si="0"/>
        <v>52532.647521838597</v>
      </c>
      <c r="I3" s="25">
        <f t="shared" si="0"/>
        <v>44382.463117531188</v>
      </c>
      <c r="J3" s="25">
        <f t="shared" si="0"/>
        <v>32973.593141341829</v>
      </c>
      <c r="K3" s="25">
        <f t="shared" si="0"/>
        <v>51840.197906859292</v>
      </c>
      <c r="L3" s="25">
        <f t="shared" si="0"/>
        <v>35960.610512351406</v>
      </c>
      <c r="M3" s="25">
        <f t="shared" si="0"/>
        <v>43402.403638543066</v>
      </c>
      <c r="N3" s="25">
        <f t="shared" si="0"/>
        <v>44167.792198319512</v>
      </c>
      <c r="O3" s="25">
        <f t="shared" si="0"/>
        <v>65110.309572880171</v>
      </c>
      <c r="P3" s="25">
        <f t="shared" si="0"/>
        <v>64070.654127523878</v>
      </c>
      <c r="Q3" s="25">
        <f t="shared" si="0"/>
        <v>82444.906187030007</v>
      </c>
    </row>
    <row r="4" spans="1:17" ht="11.45" customHeight="1" x14ac:dyDescent="0.25">
      <c r="A4" s="40" t="s">
        <v>40</v>
      </c>
      <c r="B4" s="30">
        <v>8980.4913608210245</v>
      </c>
      <c r="C4" s="30">
        <v>9872.080540459956</v>
      </c>
      <c r="D4" s="30">
        <v>11510.810844442793</v>
      </c>
      <c r="E4" s="30">
        <v>11724.731690035773</v>
      </c>
      <c r="F4" s="30">
        <v>13289.031450390614</v>
      </c>
      <c r="G4" s="30">
        <v>13500.636920980116</v>
      </c>
      <c r="H4" s="30">
        <v>14355.277076848128</v>
      </c>
      <c r="I4" s="30">
        <v>15715.24194531632</v>
      </c>
      <c r="J4" s="30">
        <v>14978.728981676541</v>
      </c>
      <c r="K4" s="30">
        <v>11236.767253712087</v>
      </c>
      <c r="L4" s="30">
        <v>12718.548643493828</v>
      </c>
      <c r="M4" s="30">
        <v>12638.280957356164</v>
      </c>
      <c r="N4" s="30">
        <v>13343.445444525329</v>
      </c>
      <c r="O4" s="30">
        <v>13542.171218098141</v>
      </c>
      <c r="P4" s="30">
        <v>14466.516540689001</v>
      </c>
      <c r="Q4" s="30">
        <v>14534.290729733071</v>
      </c>
    </row>
    <row r="5" spans="1:17" ht="11.45" customHeight="1" x14ac:dyDescent="0.25">
      <c r="A5" s="39" t="s">
        <v>39</v>
      </c>
      <c r="B5" s="29">
        <v>56273.111099524547</v>
      </c>
      <c r="C5" s="29">
        <v>60786.959224486403</v>
      </c>
      <c r="D5" s="29">
        <v>52222.339038878315</v>
      </c>
      <c r="E5" s="29">
        <v>63838.794588418212</v>
      </c>
      <c r="F5" s="29">
        <v>51851.466156823059</v>
      </c>
      <c r="G5" s="29">
        <v>29161.235728987791</v>
      </c>
      <c r="H5" s="29">
        <v>38177.370444990469</v>
      </c>
      <c r="I5" s="29">
        <v>28667.221172214868</v>
      </c>
      <c r="J5" s="29">
        <v>17994.864159665289</v>
      </c>
      <c r="K5" s="29">
        <v>40603.430653147203</v>
      </c>
      <c r="L5" s="29">
        <v>23242.061868857578</v>
      </c>
      <c r="M5" s="29">
        <v>30764.122681186902</v>
      </c>
      <c r="N5" s="29">
        <v>30824.34675379418</v>
      </c>
      <c r="O5" s="29">
        <v>51568.13835478203</v>
      </c>
      <c r="P5" s="29">
        <v>49604.137586834877</v>
      </c>
      <c r="Q5" s="29">
        <v>67910.615457296939</v>
      </c>
    </row>
    <row r="7" spans="1:17" ht="11.45" customHeight="1" x14ac:dyDescent="0.25">
      <c r="A7" s="17" t="s">
        <v>27</v>
      </c>
      <c r="B7" s="16">
        <f t="shared" ref="B7:Q7" si="1">SUM(B8:B9)</f>
        <v>1.4009100262895646</v>
      </c>
      <c r="C7" s="16">
        <f t="shared" si="1"/>
        <v>1.5156799736018056</v>
      </c>
      <c r="D7" s="16">
        <f t="shared" si="1"/>
        <v>1.4707310592565572</v>
      </c>
      <c r="E7" s="16">
        <f t="shared" si="1"/>
        <v>1.6539809492055966</v>
      </c>
      <c r="F7" s="16">
        <f t="shared" si="1"/>
        <v>1.552218408976511</v>
      </c>
      <c r="G7" s="16">
        <f t="shared" si="1"/>
        <v>1.2118206706761707</v>
      </c>
      <c r="H7" s="16">
        <f t="shared" si="1"/>
        <v>1.3905256086485038</v>
      </c>
      <c r="I7" s="16">
        <f t="shared" si="1"/>
        <v>1.3172647128246826</v>
      </c>
      <c r="J7" s="16">
        <f t="shared" si="1"/>
        <v>1.109700543706226</v>
      </c>
      <c r="K7" s="16">
        <f t="shared" si="1"/>
        <v>1.2319247179440556</v>
      </c>
      <c r="L7" s="16">
        <f t="shared" si="1"/>
        <v>1.0509128782512509</v>
      </c>
      <c r="M7" s="16">
        <f t="shared" si="1"/>
        <v>1.1521431458745921</v>
      </c>
      <c r="N7" s="16">
        <f t="shared" si="1"/>
        <v>1.1860973854787971</v>
      </c>
      <c r="O7" s="16">
        <f t="shared" si="1"/>
        <v>1.4937955359964976</v>
      </c>
      <c r="P7" s="16">
        <f t="shared" si="1"/>
        <v>1.5081956143928779</v>
      </c>
      <c r="Q7" s="16">
        <f t="shared" si="1"/>
        <v>1.7688321669295504</v>
      </c>
    </row>
    <row r="8" spans="1:17" ht="11.45" customHeight="1" x14ac:dyDescent="0.25">
      <c r="A8" s="40" t="s">
        <v>40</v>
      </c>
      <c r="B8" s="35">
        <v>0.52417255604936164</v>
      </c>
      <c r="C8" s="35">
        <v>0.57337427097599614</v>
      </c>
      <c r="D8" s="35">
        <v>0.66525900193089593</v>
      </c>
      <c r="E8" s="35">
        <v>0.67428436135789183</v>
      </c>
      <c r="F8" s="35">
        <v>0.76048181759404276</v>
      </c>
      <c r="G8" s="35">
        <v>0.76878534319538416</v>
      </c>
      <c r="H8" s="35">
        <v>0.81342543486884211</v>
      </c>
      <c r="I8" s="35">
        <v>0.88609966408469221</v>
      </c>
      <c r="J8" s="35">
        <v>0.84041112881894542</v>
      </c>
      <c r="K8" s="35">
        <v>0.62735526746522385</v>
      </c>
      <c r="L8" s="35">
        <v>0.70658603574965717</v>
      </c>
      <c r="M8" s="35">
        <v>0.69866796753857296</v>
      </c>
      <c r="N8" s="35">
        <v>0.73401704039626137</v>
      </c>
      <c r="O8" s="35">
        <v>0.74127915862262561</v>
      </c>
      <c r="P8" s="35">
        <v>0.78797563516329672</v>
      </c>
      <c r="Q8" s="35">
        <v>0.78776738399247148</v>
      </c>
    </row>
    <row r="9" spans="1:17" ht="11.45" customHeight="1" x14ac:dyDescent="0.25">
      <c r="A9" s="39" t="s">
        <v>39</v>
      </c>
      <c r="B9" s="34">
        <v>0.87673747024020299</v>
      </c>
      <c r="C9" s="34">
        <v>0.94230570262580948</v>
      </c>
      <c r="D9" s="34">
        <v>0.80547205732566141</v>
      </c>
      <c r="E9" s="34">
        <v>0.97969658784770475</v>
      </c>
      <c r="F9" s="34">
        <v>0.79173659138246821</v>
      </c>
      <c r="G9" s="34">
        <v>0.44303532748078656</v>
      </c>
      <c r="H9" s="34">
        <v>0.57710017377966172</v>
      </c>
      <c r="I9" s="34">
        <v>0.43116504873999051</v>
      </c>
      <c r="J9" s="34">
        <v>0.26928941488728059</v>
      </c>
      <c r="K9" s="34">
        <v>0.6045694504788317</v>
      </c>
      <c r="L9" s="34">
        <v>0.34432684250159373</v>
      </c>
      <c r="M9" s="34">
        <v>0.45347517833601908</v>
      </c>
      <c r="N9" s="34">
        <v>0.45208034508253575</v>
      </c>
      <c r="O9" s="34">
        <v>0.752516377373872</v>
      </c>
      <c r="P9" s="34">
        <v>0.72021997922958114</v>
      </c>
      <c r="Q9" s="34">
        <v>0.98106478293707899</v>
      </c>
    </row>
    <row r="11" spans="1:17" ht="11.45" customHeight="1" x14ac:dyDescent="0.25">
      <c r="A11" s="21" t="s">
        <v>9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</row>
    <row r="13" spans="1:17" ht="11.45" customHeight="1" x14ac:dyDescent="0.25">
      <c r="A13" s="17" t="s">
        <v>32</v>
      </c>
      <c r="B13" s="25">
        <f t="shared" ref="B13:Q13" si="2">IF(B3=0,"",B3/B7)</f>
        <v>46579.438533376459</v>
      </c>
      <c r="C13" s="25">
        <f t="shared" si="2"/>
        <v>46618.706452282822</v>
      </c>
      <c r="D13" s="25">
        <f t="shared" si="2"/>
        <v>43334.333277450263</v>
      </c>
      <c r="E13" s="25">
        <f t="shared" si="2"/>
        <v>45685.850441473936</v>
      </c>
      <c r="F13" s="25">
        <f t="shared" si="2"/>
        <v>41966.064331220936</v>
      </c>
      <c r="G13" s="25">
        <f t="shared" si="2"/>
        <v>35204.773843446215</v>
      </c>
      <c r="H13" s="25">
        <f t="shared" si="2"/>
        <v>37778.986014430004</v>
      </c>
      <c r="I13" s="25">
        <f t="shared" si="2"/>
        <v>33692.896109210618</v>
      </c>
      <c r="J13" s="25">
        <f t="shared" si="2"/>
        <v>29713.956011245336</v>
      </c>
      <c r="K13" s="25">
        <f t="shared" si="2"/>
        <v>42080.654078744992</v>
      </c>
      <c r="L13" s="25">
        <f t="shared" si="2"/>
        <v>34218.450698016844</v>
      </c>
      <c r="M13" s="25">
        <f t="shared" si="2"/>
        <v>37671.016656177992</v>
      </c>
      <c r="N13" s="25">
        <f t="shared" si="2"/>
        <v>37237.913799540256</v>
      </c>
      <c r="O13" s="25">
        <f t="shared" si="2"/>
        <v>43587.163037976054</v>
      </c>
      <c r="P13" s="25">
        <f t="shared" si="2"/>
        <v>42481.660545946776</v>
      </c>
      <c r="Q13" s="25">
        <f t="shared" si="2"/>
        <v>46609.795846342524</v>
      </c>
    </row>
    <row r="14" spans="1:17" ht="11.45" customHeight="1" x14ac:dyDescent="0.25">
      <c r="A14" s="40" t="s">
        <v>40</v>
      </c>
      <c r="B14" s="30">
        <f t="shared" ref="B14:Q14" si="3">IF(B4=0,"",B4/B8)</f>
        <v>17132.700400238671</v>
      </c>
      <c r="C14" s="30">
        <f t="shared" si="3"/>
        <v>17217.515748754697</v>
      </c>
      <c r="D14" s="30">
        <f t="shared" si="3"/>
        <v>17302.750975233677</v>
      </c>
      <c r="E14" s="30">
        <f t="shared" si="3"/>
        <v>17388.408158279388</v>
      </c>
      <c r="F14" s="30">
        <f t="shared" si="3"/>
        <v>17474.489386785721</v>
      </c>
      <c r="G14" s="30">
        <f t="shared" si="3"/>
        <v>17560.996759987625</v>
      </c>
      <c r="H14" s="30">
        <f t="shared" si="3"/>
        <v>17647.932387512315</v>
      </c>
      <c r="I14" s="30">
        <f t="shared" si="3"/>
        <v>17735.298389430693</v>
      </c>
      <c r="J14" s="30">
        <f t="shared" si="3"/>
        <v>17823.09689630906</v>
      </c>
      <c r="K14" s="30">
        <f t="shared" si="3"/>
        <v>17911.330049261083</v>
      </c>
      <c r="L14" s="30">
        <f t="shared" si="3"/>
        <v>18000</v>
      </c>
      <c r="M14" s="30">
        <f t="shared" si="3"/>
        <v>18089.108910891086</v>
      </c>
      <c r="N14" s="30">
        <f t="shared" si="3"/>
        <v>18178.658955004408</v>
      </c>
      <c r="O14" s="30">
        <f t="shared" si="3"/>
        <v>18268.652316167791</v>
      </c>
      <c r="P14" s="30">
        <f t="shared" si="3"/>
        <v>18359.091189020106</v>
      </c>
      <c r="Q14" s="30">
        <f t="shared" si="3"/>
        <v>18449.977779064757</v>
      </c>
    </row>
    <row r="15" spans="1:17" ht="11.45" customHeight="1" x14ac:dyDescent="0.25">
      <c r="A15" s="39" t="s">
        <v>39</v>
      </c>
      <c r="B15" s="29">
        <f t="shared" ref="B15:Q15" si="4">IF(B5=0,"",B5/B9)</f>
        <v>64184.676724387289</v>
      </c>
      <c r="C15" s="29">
        <f t="shared" si="4"/>
        <v>64508.74599941264</v>
      </c>
      <c r="D15" s="29">
        <f t="shared" si="4"/>
        <v>64834.451504460121</v>
      </c>
      <c r="E15" s="29">
        <f t="shared" si="4"/>
        <v>65161.801500876558</v>
      </c>
      <c r="F15" s="29">
        <f t="shared" si="4"/>
        <v>65490.804291720437</v>
      </c>
      <c r="G15" s="29">
        <f t="shared" si="4"/>
        <v>65821.468221972536</v>
      </c>
      <c r="H15" s="29">
        <f t="shared" si="4"/>
        <v>66153.801678747521</v>
      </c>
      <c r="I15" s="29">
        <f t="shared" si="4"/>
        <v>66487.813091506701</v>
      </c>
      <c r="J15" s="29">
        <f t="shared" si="4"/>
        <v>66823.510932271864</v>
      </c>
      <c r="K15" s="29">
        <f t="shared" si="4"/>
        <v>67160.903715840148</v>
      </c>
      <c r="L15" s="29">
        <f t="shared" si="4"/>
        <v>67500</v>
      </c>
      <c r="M15" s="29">
        <f t="shared" si="4"/>
        <v>67840.808385748285</v>
      </c>
      <c r="N15" s="29">
        <f t="shared" si="4"/>
        <v>68183.337517508349</v>
      </c>
      <c r="O15" s="29">
        <f t="shared" si="4"/>
        <v>68527.596083349403</v>
      </c>
      <c r="P15" s="29">
        <f t="shared" si="4"/>
        <v>68873.592815206808</v>
      </c>
      <c r="Q15" s="29">
        <f t="shared" si="4"/>
        <v>69221.336489103604</v>
      </c>
    </row>
    <row r="17" spans="1:17" ht="11.45" customHeight="1" x14ac:dyDescent="0.25">
      <c r="A17" s="17" t="s">
        <v>31</v>
      </c>
      <c r="B17" s="19">
        <f t="shared" ref="B17:Q17" si="5">IF(B3=0,0,B3/B$3)</f>
        <v>1</v>
      </c>
      <c r="C17" s="19">
        <f t="shared" si="5"/>
        <v>1</v>
      </c>
      <c r="D17" s="19">
        <f t="shared" si="5"/>
        <v>1</v>
      </c>
      <c r="E17" s="19">
        <f t="shared" si="5"/>
        <v>1</v>
      </c>
      <c r="F17" s="19">
        <f t="shared" si="5"/>
        <v>1</v>
      </c>
      <c r="G17" s="19">
        <f t="shared" si="5"/>
        <v>1</v>
      </c>
      <c r="H17" s="19">
        <f t="shared" si="5"/>
        <v>1</v>
      </c>
      <c r="I17" s="19">
        <f t="shared" si="5"/>
        <v>1</v>
      </c>
      <c r="J17" s="19">
        <f t="shared" si="5"/>
        <v>1</v>
      </c>
      <c r="K17" s="19">
        <f t="shared" si="5"/>
        <v>1</v>
      </c>
      <c r="L17" s="19">
        <f t="shared" si="5"/>
        <v>1</v>
      </c>
      <c r="M17" s="19">
        <f t="shared" si="5"/>
        <v>1</v>
      </c>
      <c r="N17" s="19">
        <f t="shared" si="5"/>
        <v>1</v>
      </c>
      <c r="O17" s="19">
        <f t="shared" si="5"/>
        <v>1</v>
      </c>
      <c r="P17" s="19">
        <f t="shared" si="5"/>
        <v>1</v>
      </c>
      <c r="Q17" s="19">
        <f t="shared" si="5"/>
        <v>1</v>
      </c>
    </row>
    <row r="18" spans="1:17" ht="11.45" customHeight="1" x14ac:dyDescent="0.25">
      <c r="A18" s="40" t="s">
        <v>40</v>
      </c>
      <c r="B18" s="36">
        <f t="shared" ref="B18:Q18" si="6">IF(B4=0,0,B4/B$3)</f>
        <v>0.13762445324422423</v>
      </c>
      <c r="C18" s="36">
        <f t="shared" si="6"/>
        <v>0.13971433199913724</v>
      </c>
      <c r="D18" s="36">
        <f t="shared" si="6"/>
        <v>0.18060947663054636</v>
      </c>
      <c r="E18" s="36">
        <f t="shared" si="6"/>
        <v>0.15516390337356367</v>
      </c>
      <c r="F18" s="36">
        <f t="shared" si="6"/>
        <v>0.20400567908647638</v>
      </c>
      <c r="G18" s="36">
        <f t="shared" si="6"/>
        <v>0.31645673484026665</v>
      </c>
      <c r="H18" s="36">
        <f t="shared" si="6"/>
        <v>0.27326391784995085</v>
      </c>
      <c r="I18" s="36">
        <f t="shared" si="6"/>
        <v>0.35408674601272316</v>
      </c>
      <c r="J18" s="36">
        <f t="shared" si="6"/>
        <v>0.45426438415340364</v>
      </c>
      <c r="K18" s="36">
        <f t="shared" si="6"/>
        <v>0.21675780007439521</v>
      </c>
      <c r="L18" s="36">
        <f t="shared" si="6"/>
        <v>0.35367999770541669</v>
      </c>
      <c r="M18" s="36">
        <f t="shared" si="6"/>
        <v>0.2911885033512952</v>
      </c>
      <c r="N18" s="36">
        <f t="shared" si="6"/>
        <v>0.30210804707220612</v>
      </c>
      <c r="O18" s="36">
        <f t="shared" si="6"/>
        <v>0.20798812518223295</v>
      </c>
      <c r="P18" s="36">
        <f t="shared" si="6"/>
        <v>0.22579005533321664</v>
      </c>
      <c r="Q18" s="36">
        <f t="shared" si="6"/>
        <v>0.17629094873079695</v>
      </c>
    </row>
    <row r="19" spans="1:17" ht="11.45" customHeight="1" x14ac:dyDescent="0.25">
      <c r="A19" s="39" t="s">
        <v>39</v>
      </c>
      <c r="B19" s="18">
        <f t="shared" ref="B19:Q19" si="7">IF(B5=0,0,B5/B$3)</f>
        <v>0.86237554675577577</v>
      </c>
      <c r="C19" s="18">
        <f t="shared" si="7"/>
        <v>0.86028566800086281</v>
      </c>
      <c r="D19" s="18">
        <f t="shared" si="7"/>
        <v>0.81939052336945362</v>
      </c>
      <c r="E19" s="18">
        <f t="shared" si="7"/>
        <v>0.84483609662643633</v>
      </c>
      <c r="F19" s="18">
        <f t="shared" si="7"/>
        <v>0.79599432091352362</v>
      </c>
      <c r="G19" s="18">
        <f t="shared" si="7"/>
        <v>0.6835432651597334</v>
      </c>
      <c r="H19" s="18">
        <f t="shared" si="7"/>
        <v>0.72673608215004915</v>
      </c>
      <c r="I19" s="18">
        <f t="shared" si="7"/>
        <v>0.64591325398727684</v>
      </c>
      <c r="J19" s="18">
        <f t="shared" si="7"/>
        <v>0.54573561584659636</v>
      </c>
      <c r="K19" s="18">
        <f t="shared" si="7"/>
        <v>0.78324219992560473</v>
      </c>
      <c r="L19" s="18">
        <f t="shared" si="7"/>
        <v>0.64632000229458331</v>
      </c>
      <c r="M19" s="18">
        <f t="shared" si="7"/>
        <v>0.7088114966487048</v>
      </c>
      <c r="N19" s="18">
        <f t="shared" si="7"/>
        <v>0.69789195292779382</v>
      </c>
      <c r="O19" s="18">
        <f t="shared" si="7"/>
        <v>0.79201187481776703</v>
      </c>
      <c r="P19" s="18">
        <f t="shared" si="7"/>
        <v>0.77420994466678339</v>
      </c>
      <c r="Q19" s="18">
        <f t="shared" si="7"/>
        <v>0.82370905126920313</v>
      </c>
    </row>
    <row r="20" spans="1:17" ht="11.45" customHeight="1" x14ac:dyDescent="0.2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ht="11.45" customHeight="1" x14ac:dyDescent="0.25">
      <c r="A21" s="17" t="s">
        <v>11</v>
      </c>
      <c r="B21" s="19">
        <f t="shared" ref="B21:Q21" si="8">IF(B7=0,0,B7/B$7)</f>
        <v>1</v>
      </c>
      <c r="C21" s="19">
        <f t="shared" si="8"/>
        <v>1</v>
      </c>
      <c r="D21" s="19">
        <f t="shared" si="8"/>
        <v>1</v>
      </c>
      <c r="E21" s="19">
        <f t="shared" si="8"/>
        <v>1</v>
      </c>
      <c r="F21" s="19">
        <f t="shared" si="8"/>
        <v>1</v>
      </c>
      <c r="G21" s="19">
        <f t="shared" si="8"/>
        <v>1</v>
      </c>
      <c r="H21" s="19">
        <f t="shared" si="8"/>
        <v>1</v>
      </c>
      <c r="I21" s="19">
        <f t="shared" si="8"/>
        <v>1</v>
      </c>
      <c r="J21" s="19">
        <f t="shared" si="8"/>
        <v>1</v>
      </c>
      <c r="K21" s="19">
        <f t="shared" si="8"/>
        <v>1</v>
      </c>
      <c r="L21" s="19">
        <f t="shared" si="8"/>
        <v>1</v>
      </c>
      <c r="M21" s="19">
        <f t="shared" si="8"/>
        <v>1</v>
      </c>
      <c r="N21" s="19">
        <f t="shared" si="8"/>
        <v>1</v>
      </c>
      <c r="O21" s="19">
        <f t="shared" si="8"/>
        <v>1</v>
      </c>
      <c r="P21" s="19">
        <f t="shared" si="8"/>
        <v>1</v>
      </c>
      <c r="Q21" s="19">
        <f t="shared" si="8"/>
        <v>1</v>
      </c>
    </row>
    <row r="22" spans="1:17" ht="11.45" customHeight="1" x14ac:dyDescent="0.25">
      <c r="A22" s="40" t="s">
        <v>40</v>
      </c>
      <c r="B22" s="36">
        <f t="shared" ref="B22:Q22" si="9">IF(B8=0,0,B8/B$7)</f>
        <v>0.3741657538405086</v>
      </c>
      <c r="C22" s="36">
        <f t="shared" si="9"/>
        <v>0.37829507611257196</v>
      </c>
      <c r="D22" s="36">
        <f t="shared" si="9"/>
        <v>0.45233219067745739</v>
      </c>
      <c r="E22" s="36">
        <f t="shared" si="9"/>
        <v>0.40767359604821879</v>
      </c>
      <c r="F22" s="36">
        <f t="shared" si="9"/>
        <v>0.48993222422576665</v>
      </c>
      <c r="G22" s="36">
        <f t="shared" si="9"/>
        <v>0.63440520680870871</v>
      </c>
      <c r="H22" s="36">
        <f t="shared" si="9"/>
        <v>0.58497695390122029</v>
      </c>
      <c r="I22" s="36">
        <f t="shared" si="9"/>
        <v>0.67268154643312383</v>
      </c>
      <c r="J22" s="36">
        <f t="shared" si="9"/>
        <v>0.75733145629730336</v>
      </c>
      <c r="K22" s="36">
        <f t="shared" si="9"/>
        <v>0.50924805576773358</v>
      </c>
      <c r="L22" s="36">
        <f t="shared" si="9"/>
        <v>0.67235453135319512</v>
      </c>
      <c r="M22" s="36">
        <f t="shared" si="9"/>
        <v>0.60640725941064721</v>
      </c>
      <c r="N22" s="36">
        <f t="shared" si="9"/>
        <v>0.61885056773812674</v>
      </c>
      <c r="O22" s="36">
        <f t="shared" si="9"/>
        <v>0.4962387025263969</v>
      </c>
      <c r="P22" s="36">
        <f t="shared" si="9"/>
        <v>0.5224624893770794</v>
      </c>
      <c r="Q22" s="36">
        <f t="shared" si="9"/>
        <v>0.44536016402275602</v>
      </c>
    </row>
    <row r="23" spans="1:17" ht="11.45" customHeight="1" x14ac:dyDescent="0.25">
      <c r="A23" s="39" t="s">
        <v>39</v>
      </c>
      <c r="B23" s="18">
        <f t="shared" ref="B23:Q23" si="10">IF(B9=0,0,B9/B$7)</f>
        <v>0.62583424615949146</v>
      </c>
      <c r="C23" s="18">
        <f t="shared" si="10"/>
        <v>0.62170492388742804</v>
      </c>
      <c r="D23" s="18">
        <f t="shared" si="10"/>
        <v>0.54766780932254266</v>
      </c>
      <c r="E23" s="18">
        <f t="shared" si="10"/>
        <v>0.59232640395178127</v>
      </c>
      <c r="F23" s="18">
        <f t="shared" si="10"/>
        <v>0.51006777577423335</v>
      </c>
      <c r="G23" s="18">
        <f t="shared" si="10"/>
        <v>0.36559479319129129</v>
      </c>
      <c r="H23" s="18">
        <f t="shared" si="10"/>
        <v>0.41502304609877971</v>
      </c>
      <c r="I23" s="18">
        <f t="shared" si="10"/>
        <v>0.32731845356687628</v>
      </c>
      <c r="J23" s="18">
        <f t="shared" si="10"/>
        <v>0.24266854370269669</v>
      </c>
      <c r="K23" s="18">
        <f t="shared" si="10"/>
        <v>0.49075194423226642</v>
      </c>
      <c r="L23" s="18">
        <f t="shared" si="10"/>
        <v>0.32764546864680488</v>
      </c>
      <c r="M23" s="18">
        <f t="shared" si="10"/>
        <v>0.39359274058935273</v>
      </c>
      <c r="N23" s="18">
        <f t="shared" si="10"/>
        <v>0.38114943226187326</v>
      </c>
      <c r="O23" s="18">
        <f t="shared" si="10"/>
        <v>0.5037612974736031</v>
      </c>
      <c r="P23" s="18">
        <f t="shared" si="10"/>
        <v>0.4775375106229206</v>
      </c>
      <c r="Q23" s="18">
        <f t="shared" si="10"/>
        <v>0.55463983597724409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Q3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45" customHeight="1" x14ac:dyDescent="0.25"/>
  <cols>
    <col min="1" max="1" width="50.7109375" style="12" customWidth="1"/>
    <col min="2" max="17" width="10.7109375" style="9" customWidth="1"/>
    <col min="18" max="16384" width="9.140625" style="12"/>
  </cols>
  <sheetData>
    <row r="1" spans="1:17" ht="13.5" customHeight="1" x14ac:dyDescent="0.25">
      <c r="A1" s="10" t="s">
        <v>56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ht="11.45" customHeight="1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ht="11.45" customHeight="1" x14ac:dyDescent="0.25">
      <c r="A3" s="17" t="s">
        <v>10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</row>
    <row r="4" spans="1:17" ht="11.45" customHeight="1" x14ac:dyDescent="0.25">
      <c r="A4" s="32" t="s">
        <v>22</v>
      </c>
      <c r="B4" s="33">
        <v>153.2674118658644</v>
      </c>
      <c r="C4" s="33">
        <v>163.70000000000002</v>
      </c>
      <c r="D4" s="33">
        <v>150</v>
      </c>
      <c r="E4" s="33">
        <v>171.8</v>
      </c>
      <c r="F4" s="33">
        <v>151.30000000000001</v>
      </c>
      <c r="G4" s="33">
        <v>105.68930925766689</v>
      </c>
      <c r="H4" s="33">
        <v>124.39999999999999</v>
      </c>
      <c r="I4" s="33">
        <v>109.4</v>
      </c>
      <c r="J4" s="33">
        <v>85.4</v>
      </c>
      <c r="K4" s="33">
        <v>112.60000000000001</v>
      </c>
      <c r="L4" s="33">
        <v>84.670870354447274</v>
      </c>
      <c r="M4" s="33">
        <v>96.445973058182801</v>
      </c>
      <c r="N4" s="33">
        <v>97.401356644692797</v>
      </c>
      <c r="O4" s="33">
        <v>132.1773191936567</v>
      </c>
      <c r="P4" s="33">
        <v>129.78886022738172</v>
      </c>
      <c r="Q4" s="33">
        <v>158.49813700200585</v>
      </c>
    </row>
    <row r="5" spans="1:17" ht="11.45" customHeight="1" x14ac:dyDescent="0.25">
      <c r="A5" s="31" t="s">
        <v>29</v>
      </c>
      <c r="B5" s="15">
        <v>153.2674118658644</v>
      </c>
      <c r="C5" s="15">
        <v>163.70000000000002</v>
      </c>
      <c r="D5" s="15">
        <v>150</v>
      </c>
      <c r="E5" s="15">
        <v>171.8</v>
      </c>
      <c r="F5" s="15">
        <v>151.30000000000001</v>
      </c>
      <c r="G5" s="15">
        <v>105.68930925766689</v>
      </c>
      <c r="H5" s="15">
        <v>124.39999999999999</v>
      </c>
      <c r="I5" s="15">
        <v>109.4</v>
      </c>
      <c r="J5" s="15">
        <v>85.4</v>
      </c>
      <c r="K5" s="15">
        <v>112.60000000000001</v>
      </c>
      <c r="L5" s="15">
        <v>84.670870354447274</v>
      </c>
      <c r="M5" s="15">
        <v>96.445973058182801</v>
      </c>
      <c r="N5" s="15">
        <v>97.401356644692797</v>
      </c>
      <c r="O5" s="15">
        <v>132.1773191936567</v>
      </c>
      <c r="P5" s="15">
        <v>129.78886022738172</v>
      </c>
      <c r="Q5" s="15">
        <v>158.49813700200585</v>
      </c>
    </row>
    <row r="6" spans="1:17" ht="11.45" customHeight="1" x14ac:dyDescent="0.25">
      <c r="A6" s="14" t="s">
        <v>20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</row>
    <row r="7" spans="1:17" ht="11.45" customHeight="1" x14ac:dyDescent="0.25">
      <c r="A7" s="14" t="s">
        <v>19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</row>
    <row r="8" spans="1:17" ht="11.45" customHeight="1" x14ac:dyDescent="0.25">
      <c r="A8" s="14" t="s">
        <v>37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</row>
    <row r="9" spans="1:17" ht="11.45" customHeight="1" x14ac:dyDescent="0.25">
      <c r="A9" s="14" t="s">
        <v>18</v>
      </c>
      <c r="B9" s="15">
        <v>117.91821916499499</v>
      </c>
      <c r="C9" s="15">
        <v>129.30000000000001</v>
      </c>
      <c r="D9" s="15">
        <v>100.3</v>
      </c>
      <c r="E9" s="15">
        <v>110.7</v>
      </c>
      <c r="F9" s="15">
        <v>104.5</v>
      </c>
      <c r="G9" s="15">
        <v>82.760103181427297</v>
      </c>
      <c r="H9" s="15">
        <v>77.599999999999994</v>
      </c>
      <c r="I9" s="15">
        <v>44.459360000000004</v>
      </c>
      <c r="J9" s="15">
        <v>42.4</v>
      </c>
      <c r="K9" s="15">
        <v>73.400000000000006</v>
      </c>
      <c r="L9" s="15">
        <v>82.760103181427297</v>
      </c>
      <c r="M9" s="15">
        <v>74.472150568453202</v>
      </c>
      <c r="N9" s="15">
        <v>74.472150568453202</v>
      </c>
      <c r="O9" s="15">
        <v>116.891181809497</v>
      </c>
      <c r="P9" s="15">
        <v>110.68118849718201</v>
      </c>
      <c r="Q9" s="15">
        <v>148.94430113690601</v>
      </c>
    </row>
    <row r="10" spans="1:17" ht="11.45" customHeight="1" x14ac:dyDescent="0.25">
      <c r="A10" s="14" t="s">
        <v>36</v>
      </c>
      <c r="B10" s="15">
        <v>35.349192700869402</v>
      </c>
      <c r="C10" s="15">
        <v>34.4</v>
      </c>
      <c r="D10" s="15">
        <v>49.7</v>
      </c>
      <c r="E10" s="15">
        <v>61.1</v>
      </c>
      <c r="F10" s="15">
        <v>46.8</v>
      </c>
      <c r="G10" s="15">
        <v>22.929206076239598</v>
      </c>
      <c r="H10" s="15">
        <v>46.8</v>
      </c>
      <c r="I10" s="15">
        <v>64.940640000000002</v>
      </c>
      <c r="J10" s="15">
        <v>43</v>
      </c>
      <c r="K10" s="15">
        <v>39.200000000000003</v>
      </c>
      <c r="L10" s="15">
        <v>1.91076717301997</v>
      </c>
      <c r="M10" s="15">
        <v>21.973822489729599</v>
      </c>
      <c r="N10" s="15">
        <v>22.929206076239598</v>
      </c>
      <c r="O10" s="15">
        <v>15.2861373841597</v>
      </c>
      <c r="P10" s="15">
        <v>19.107671730199701</v>
      </c>
      <c r="Q10" s="15">
        <v>9.5538358650998401</v>
      </c>
    </row>
    <row r="11" spans="1:17" ht="11.45" customHeight="1" x14ac:dyDescent="0.25">
      <c r="A11" s="14" t="s">
        <v>35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</row>
    <row r="12" spans="1:17" ht="11.45" customHeight="1" x14ac:dyDescent="0.25">
      <c r="A12" s="31" t="s">
        <v>6</v>
      </c>
      <c r="B12" s="15">
        <v>0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</row>
    <row r="13" spans="1:17" ht="11.45" customHeight="1" x14ac:dyDescent="0.25">
      <c r="A13" s="31" t="s">
        <v>17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</row>
    <row r="14" spans="1:17" ht="11.45" customHeight="1" x14ac:dyDescent="0.25">
      <c r="A14" s="14" t="s">
        <v>16</v>
      </c>
      <c r="B14" s="15">
        <v>0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</row>
    <row r="15" spans="1:17" ht="11.45" customHeight="1" x14ac:dyDescent="0.25">
      <c r="A15" s="14" t="s">
        <v>15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</row>
    <row r="16" spans="1:17" ht="11.45" customHeight="1" x14ac:dyDescent="0.25">
      <c r="A16" s="14" t="s">
        <v>14</v>
      </c>
      <c r="B16" s="15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</row>
    <row r="17" spans="1:17" ht="11.45" customHeight="1" x14ac:dyDescent="0.25">
      <c r="A17" s="13" t="s">
        <v>13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</row>
    <row r="19" spans="1:17" ht="11.45" customHeight="1" x14ac:dyDescent="0.25">
      <c r="A19" s="17" t="s">
        <v>12</v>
      </c>
      <c r="B19" s="28">
        <f t="shared" ref="B19:Q19" si="0">SUM(B20:B21)</f>
        <v>153.2674118658644</v>
      </c>
      <c r="C19" s="28">
        <f t="shared" si="0"/>
        <v>163.70000000000002</v>
      </c>
      <c r="D19" s="28">
        <f t="shared" si="0"/>
        <v>150</v>
      </c>
      <c r="E19" s="28">
        <f t="shared" si="0"/>
        <v>171.8</v>
      </c>
      <c r="F19" s="28">
        <f t="shared" si="0"/>
        <v>151.30000000000001</v>
      </c>
      <c r="G19" s="28">
        <f t="shared" si="0"/>
        <v>105.68930925766689</v>
      </c>
      <c r="H19" s="28">
        <f t="shared" si="0"/>
        <v>124.39999999999999</v>
      </c>
      <c r="I19" s="28">
        <f t="shared" si="0"/>
        <v>109.4</v>
      </c>
      <c r="J19" s="28">
        <f t="shared" si="0"/>
        <v>85.4</v>
      </c>
      <c r="K19" s="28">
        <f t="shared" si="0"/>
        <v>112.6</v>
      </c>
      <c r="L19" s="28">
        <f t="shared" si="0"/>
        <v>84.670870354447274</v>
      </c>
      <c r="M19" s="28">
        <f t="shared" si="0"/>
        <v>96.445973058182801</v>
      </c>
      <c r="N19" s="28">
        <f t="shared" si="0"/>
        <v>97.401356644692797</v>
      </c>
      <c r="O19" s="28">
        <f t="shared" si="0"/>
        <v>132.1773191936567</v>
      </c>
      <c r="P19" s="28">
        <f t="shared" si="0"/>
        <v>129.78886022738172</v>
      </c>
      <c r="Q19" s="28">
        <f t="shared" si="0"/>
        <v>158.49813700200585</v>
      </c>
    </row>
    <row r="20" spans="1:17" ht="11.45" customHeight="1" x14ac:dyDescent="0.25">
      <c r="A20" s="40" t="s">
        <v>40</v>
      </c>
      <c r="B20" s="27">
        <v>35.13769018210985</v>
      </c>
      <c r="C20" s="27">
        <v>38.05535323052495</v>
      </c>
      <c r="D20" s="27">
        <v>43.716656841161267</v>
      </c>
      <c r="E20" s="27">
        <v>43.87103659469102</v>
      </c>
      <c r="F20" s="27">
        <v>48.989416877499075</v>
      </c>
      <c r="G20" s="27">
        <v>49.033981211448271</v>
      </c>
      <c r="H20" s="27">
        <v>51.367500724452768</v>
      </c>
      <c r="I20" s="27">
        <v>55.402821893755288</v>
      </c>
      <c r="J20" s="27">
        <v>52.025915920973581</v>
      </c>
      <c r="K20" s="27">
        <v>38.452104598883103</v>
      </c>
      <c r="L20" s="27">
        <v>42.879552335953015</v>
      </c>
      <c r="M20" s="27">
        <v>41.979247645726041</v>
      </c>
      <c r="N20" s="27">
        <v>43.666520495024415</v>
      </c>
      <c r="O20" s="27">
        <v>43.661923160617832</v>
      </c>
      <c r="P20" s="27">
        <v>45.952853674119979</v>
      </c>
      <c r="Q20" s="27">
        <v>45.485850459519362</v>
      </c>
    </row>
    <row r="21" spans="1:17" ht="11.45" customHeight="1" x14ac:dyDescent="0.25">
      <c r="A21" s="39" t="s">
        <v>39</v>
      </c>
      <c r="B21" s="26">
        <v>118.12972168375454</v>
      </c>
      <c r="C21" s="26">
        <v>125.64464676947507</v>
      </c>
      <c r="D21" s="26">
        <v>106.28334315883873</v>
      </c>
      <c r="E21" s="26">
        <v>127.92896340530899</v>
      </c>
      <c r="F21" s="26">
        <v>102.31058312250093</v>
      </c>
      <c r="G21" s="26">
        <v>56.655328046218621</v>
      </c>
      <c r="H21" s="26">
        <v>73.032499275547224</v>
      </c>
      <c r="I21" s="26">
        <v>53.997178106244718</v>
      </c>
      <c r="J21" s="26">
        <v>33.374084079026417</v>
      </c>
      <c r="K21" s="26">
        <v>74.147895401116898</v>
      </c>
      <c r="L21" s="26">
        <v>41.791318018494259</v>
      </c>
      <c r="M21" s="26">
        <v>54.466725412456761</v>
      </c>
      <c r="N21" s="26">
        <v>53.734836149668382</v>
      </c>
      <c r="O21" s="26">
        <v>88.515396033038868</v>
      </c>
      <c r="P21" s="26">
        <v>83.83600655326174</v>
      </c>
      <c r="Q21" s="26">
        <v>113.01228654248649</v>
      </c>
    </row>
    <row r="23" spans="1:17" ht="11.45" customHeight="1" x14ac:dyDescent="0.25">
      <c r="A23" s="21" t="s">
        <v>9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</row>
    <row r="25" spans="1:17" ht="11.45" customHeight="1" x14ac:dyDescent="0.25">
      <c r="A25" s="17" t="s">
        <v>28</v>
      </c>
      <c r="B25" s="25">
        <f>IF(B19=0,"",B19/MBunk_act!B7*100)</f>
        <v>10940.560706229424</v>
      </c>
      <c r="C25" s="25">
        <f>IF(C19=0,"",C19/MBunk_act!C7*100)</f>
        <v>10800.432997144471</v>
      </c>
      <c r="D25" s="25">
        <f>IF(D19=0,"",D19/MBunk_act!D7*100)</f>
        <v>10199.009469197163</v>
      </c>
      <c r="E25" s="25">
        <f>IF(E19=0,"",E19/MBunk_act!E7*100)</f>
        <v>10387.060387999945</v>
      </c>
      <c r="F25" s="25">
        <f>IF(F19=0,"",F19/MBunk_act!F7*100)</f>
        <v>9747.339622119478</v>
      </c>
      <c r="G25" s="25">
        <f>IF(G19=0,"",G19/MBunk_act!G7*100)</f>
        <v>8721.5304883926801</v>
      </c>
      <c r="H25" s="25">
        <f>IF(H19=0,"",H19/MBunk_act!H7*100)</f>
        <v>8946.2573883057303</v>
      </c>
      <c r="I25" s="25">
        <f>IF(I19=0,"",I19/MBunk_act!I7*100)</f>
        <v>8305.088486383851</v>
      </c>
      <c r="J25" s="25">
        <f>IF(J19=0,"",J19/MBunk_act!J7*100)</f>
        <v>7695.7698619104376</v>
      </c>
      <c r="K25" s="25">
        <f>IF(K19=0,"",K19/MBunk_act!K7*100)</f>
        <v>9140.1689047945074</v>
      </c>
      <c r="L25" s="25">
        <f>IF(L19=0,"",L19/MBunk_act!L7*100)</f>
        <v>8056.8876932350495</v>
      </c>
      <c r="M25" s="25">
        <f>IF(M19=0,"",M19/MBunk_act!M7*100)</f>
        <v>8371.0061031496771</v>
      </c>
      <c r="N25" s="25">
        <f>IF(N19=0,"",N19/MBunk_act!N7*100)</f>
        <v>8211.9190074240287</v>
      </c>
      <c r="O25" s="25">
        <f>IF(O19=0,"",O19/MBunk_act!O7*100)</f>
        <v>8848.4210863223925</v>
      </c>
      <c r="P25" s="25">
        <f>IF(P19=0,"",P19/MBunk_act!P7*100)</f>
        <v>8605.5720483995738</v>
      </c>
      <c r="Q25" s="25">
        <f>IF(Q19=0,"",Q19/MBunk_act!Q7*100)</f>
        <v>8960.6091502246272</v>
      </c>
    </row>
    <row r="26" spans="1:17" ht="11.45" customHeight="1" x14ac:dyDescent="0.25">
      <c r="A26" s="40" t="s">
        <v>40</v>
      </c>
      <c r="B26" s="30">
        <f>IF(B20=0,"",B20/MBunk_act!B8*100)</f>
        <v>6703.4585799262859</v>
      </c>
      <c r="C26" s="30">
        <f>IF(C20=0,"",C20/MBunk_act!C8*100)</f>
        <v>6637.0877028973109</v>
      </c>
      <c r="D26" s="30">
        <f>IF(D20=0,"",D20/MBunk_act!D8*100)</f>
        <v>6571.3739632646648</v>
      </c>
      <c r="E26" s="30">
        <f>IF(E20=0,"",E20/MBunk_act!E8*100)</f>
        <v>6506.3108547174907</v>
      </c>
      <c r="F26" s="30">
        <f>IF(F20=0,"",F20/MBunk_act!F8*100)</f>
        <v>6441.8919353638512</v>
      </c>
      <c r="G26" s="30">
        <f>IF(G20=0,"",G20/MBunk_act!G8*100)</f>
        <v>6378.1108270929217</v>
      </c>
      <c r="H26" s="30">
        <f>IF(H20=0,"",H20/MBunk_act!H8*100)</f>
        <v>6314.9612149434861</v>
      </c>
      <c r="I26" s="30">
        <f>IF(I20=0,"",I20/MBunk_act!I8*100)</f>
        <v>6252.4368464787003</v>
      </c>
      <c r="J26" s="30">
        <f>IF(J20=0,"",J20/MBunk_act!J8*100)</f>
        <v>6190.5315311670302</v>
      </c>
      <c r="K26" s="30">
        <f>IF(K20=0,"",K20/MBunk_act!K8*100)</f>
        <v>6129.2391397693355</v>
      </c>
      <c r="L26" s="30">
        <f>IF(L20=0,"",L20/MBunk_act!L8*100)</f>
        <v>6068.5536037320171</v>
      </c>
      <c r="M26" s="30">
        <f>IF(M20=0,"",M20/MBunk_act!M8*100)</f>
        <v>6008.4689145861548</v>
      </c>
      <c r="N26" s="30">
        <f>IF(N20=0,"",N20/MBunk_act!N8*100)</f>
        <v>5948.9791233526284</v>
      </c>
      <c r="O26" s="30">
        <f>IF(O20=0,"",O20/MBunk_act!O8*100)</f>
        <v>5890.0783399530974</v>
      </c>
      <c r="P26" s="30">
        <f>IF(P20=0,"",P20/MBunk_act!P8*100)</f>
        <v>5831.7607326268289</v>
      </c>
      <c r="Q26" s="30">
        <f>IF(Q20=0,"",Q20/MBunk_act!Q8*100)</f>
        <v>5774.0205273532956</v>
      </c>
    </row>
    <row r="27" spans="1:17" ht="11.45" customHeight="1" x14ac:dyDescent="0.25">
      <c r="A27" s="39" t="s">
        <v>39</v>
      </c>
      <c r="B27" s="29">
        <f>IF(B21=0,"",B21/MBunk_act!B9*100)</f>
        <v>13473.784991918972</v>
      </c>
      <c r="C27" s="29">
        <f>IF(C21=0,"",C21/MBunk_act!C9*100)</f>
        <v>13333.745770545198</v>
      </c>
      <c r="D27" s="29">
        <f>IF(D21=0,"",D21/MBunk_act!D9*100)</f>
        <v>13195.162040967882</v>
      </c>
      <c r="E27" s="29">
        <f>IF(E21=0,"",E21/MBunk_act!E9*100)</f>
        <v>13058.018675593848</v>
      </c>
      <c r="F27" s="29">
        <f>IF(F21=0,"",F21/MBunk_act!F9*100)</f>
        <v>12922.300704057929</v>
      </c>
      <c r="G27" s="29">
        <f>IF(G21=0,"",G21/MBunk_act!G9*100)</f>
        <v>12787.993311588822</v>
      </c>
      <c r="H27" s="29">
        <f>IF(H21=0,"",H21/MBunk_act!H9*100)</f>
        <v>12655.081837391928</v>
      </c>
      <c r="I27" s="29">
        <f>IF(I21=0,"",I21/MBunk_act!I9*100)</f>
        <v>12523.551773049012</v>
      </c>
      <c r="J27" s="29">
        <f>IF(J21=0,"",J21/MBunk_act!J9*100)</f>
        <v>12393.388760934467</v>
      </c>
      <c r="K27" s="29">
        <f>IF(K21=0,"",K21/MBunk_act!K9*100)</f>
        <v>12264.578592648075</v>
      </c>
      <c r="L27" s="29">
        <f>IF(L21=0,"",L21/MBunk_act!L9*100)</f>
        <v>12137.107207464032</v>
      </c>
      <c r="M27" s="29">
        <f>IF(M21=0,"",M21/MBunk_act!M9*100)</f>
        <v>12010.960690796099</v>
      </c>
      <c r="N27" s="29">
        <f>IF(N21=0,"",N21/MBunk_act!N9*100)</f>
        <v>11886.125272678704</v>
      </c>
      <c r="O27" s="29">
        <f>IF(O21=0,"",O21/MBunk_act!O9*100)</f>
        <v>11762.587326263843</v>
      </c>
      <c r="P27" s="29">
        <f>IF(P21=0,"",P21/MBunk_act!P9*100)</f>
        <v>11640.333366333583</v>
      </c>
      <c r="Q27" s="29">
        <f>IF(Q21=0,"",Q21/MBunk_act!Q9*100)</f>
        <v>11519.350047828042</v>
      </c>
    </row>
    <row r="29" spans="1:17" ht="11.45" customHeight="1" x14ac:dyDescent="0.25">
      <c r="A29" s="17" t="s">
        <v>34</v>
      </c>
      <c r="B29" s="25">
        <f>IF(B19=0,"",B19/MBunk_act!B3*1000)</f>
        <v>2.3487961750311723</v>
      </c>
      <c r="C29" s="25">
        <f>IF(C19=0,"",C19/MBunk_act!C3*1000)</f>
        <v>2.3167594768420683</v>
      </c>
      <c r="D29" s="25">
        <f>IF(D19=0,"",D19/MBunk_act!D3*1000)</f>
        <v>2.3535632598516023</v>
      </c>
      <c r="E29" s="25">
        <f>IF(E19=0,"",E19/MBunk_act!E3*1000)</f>
        <v>2.2735836780156551</v>
      </c>
      <c r="F29" s="25">
        <f>IF(F19=0,"",F19/MBunk_act!F3*1000)</f>
        <v>2.3226718486603182</v>
      </c>
      <c r="G29" s="25">
        <f>IF(G19=0,"",G19/MBunk_act!G3*1000)</f>
        <v>2.4773715426143257</v>
      </c>
      <c r="H29" s="25">
        <f>IF(H19=0,"",H19/MBunk_act!H3*1000)</f>
        <v>2.3680512189735929</v>
      </c>
      <c r="I29" s="25">
        <f>IF(I19=0,"",I19/MBunk_act!I3*1000)</f>
        <v>2.4649375522555603</v>
      </c>
      <c r="J29" s="25">
        <f>IF(J19=0,"",J19/MBunk_act!J3*1000)</f>
        <v>2.5899512871991703</v>
      </c>
      <c r="K29" s="25">
        <f>IF(K19=0,"",K19/MBunk_act!K3*1000)</f>
        <v>2.1720596090760913</v>
      </c>
      <c r="L29" s="25">
        <f>IF(L19=0,"",L19/MBunk_act!L3*1000)</f>
        <v>2.3545448519391887</v>
      </c>
      <c r="M29" s="25">
        <f>IF(M19=0,"",M19/MBunk_act!M3*1000)</f>
        <v>2.2221343744320863</v>
      </c>
      <c r="N29" s="25">
        <f>IF(N19=0,"",N19/MBunk_act!N3*1000)</f>
        <v>2.2052575371516689</v>
      </c>
      <c r="O29" s="25">
        <f>IF(O19=0,"",O19/MBunk_act!O3*1000)</f>
        <v>2.0300520771707613</v>
      </c>
      <c r="P29" s="25">
        <f>IF(P19=0,"",P19/MBunk_act!P3*1000)</f>
        <v>2.0257146113890885</v>
      </c>
      <c r="Q29" s="25">
        <f>IF(Q19=0,"",Q19/MBunk_act!Q3*1000)</f>
        <v>1.9224733744307458</v>
      </c>
    </row>
    <row r="30" spans="1:17" ht="11.45" customHeight="1" x14ac:dyDescent="0.25">
      <c r="A30" s="40" t="s">
        <v>40</v>
      </c>
      <c r="B30" s="30">
        <f>IF(B20=0,"",B20/MBunk_act!B4*1000)</f>
        <v>3.9126690033247193</v>
      </c>
      <c r="C30" s="30">
        <f>IF(C20=0,"",C20/MBunk_act!C4*1000)</f>
        <v>3.8548463086943059</v>
      </c>
      <c r="D30" s="30">
        <f>IF(D20=0,"",D20/MBunk_act!D4*1000)</f>
        <v>3.7978781366446364</v>
      </c>
      <c r="E30" s="30">
        <f>IF(E20=0,"",E20/MBunk_act!E4*1000)</f>
        <v>3.7417518587631893</v>
      </c>
      <c r="F30" s="30">
        <f>IF(F20=0,"",F20/MBunk_act!F4*1000)</f>
        <v>3.6864550332642261</v>
      </c>
      <c r="G30" s="30">
        <f>IF(G20=0,"",G20/MBunk_act!G4*1000)</f>
        <v>3.6319754022307649</v>
      </c>
      <c r="H30" s="30">
        <f>IF(H20=0,"",H20/MBunk_act!H4*1000)</f>
        <v>3.5783008888973056</v>
      </c>
      <c r="I30" s="30">
        <f>IF(I20=0,"",I20/MBunk_act!I4*1000)</f>
        <v>3.5254195949727154</v>
      </c>
      <c r="J30" s="30">
        <f>IF(J20=0,"",J20/MBunk_act!J4*1000)</f>
        <v>3.4733197980026755</v>
      </c>
      <c r="K30" s="30">
        <f>IF(K20=0,"",K20/MBunk_act!K4*1000)</f>
        <v>3.4219899487711092</v>
      </c>
      <c r="L30" s="30">
        <f>IF(L20=0,"",L20/MBunk_act!L4*1000)</f>
        <v>3.3714186687400094</v>
      </c>
      <c r="M30" s="30">
        <f>IF(M20=0,"",M20/MBunk_act!M4*1000)</f>
        <v>3.321594747527103</v>
      </c>
      <c r="N30" s="30">
        <f>IF(N20=0,"",N20/MBunk_act!N4*1000)</f>
        <v>3.272507140420791</v>
      </c>
      <c r="O30" s="30">
        <f>IF(O20=0,"",O20/MBunk_act!O4*1000)</f>
        <v>3.2241449659318144</v>
      </c>
      <c r="P30" s="30">
        <f>IF(P20=0,"",P20/MBunk_act!P4*1000)</f>
        <v>3.1764975033810985</v>
      </c>
      <c r="Q30" s="30">
        <f>IF(Q20=0,"",Q20/MBunk_act!Q4*1000)</f>
        <v>3.1295541905232507</v>
      </c>
    </row>
    <row r="31" spans="1:17" ht="11.45" customHeight="1" x14ac:dyDescent="0.25">
      <c r="A31" s="39" t="s">
        <v>39</v>
      </c>
      <c r="B31" s="29">
        <f>IF(B21=0,"",B21/MBunk_act!B5*1000)</f>
        <v>2.0992214465418568</v>
      </c>
      <c r="C31" s="29">
        <f>IF(C21=0,"",C21/MBunk_act!C5*1000)</f>
        <v>2.0669671319710048</v>
      </c>
      <c r="D31" s="29">
        <f>IF(D21=0,"",D21/MBunk_act!D5*1000)</f>
        <v>2.0352084015178495</v>
      </c>
      <c r="E31" s="29">
        <f>IF(E21=0,"",E21/MBunk_act!E5*1000)</f>
        <v>2.0039376405850584</v>
      </c>
      <c r="F31" s="29">
        <f>IF(F21=0,"",F21/MBunk_act!F5*1000)</f>
        <v>1.9731473515727775</v>
      </c>
      <c r="G31" s="29">
        <f>IF(G21=0,"",G21/MBunk_act!G5*1000)</f>
        <v>1.9428301520809788</v>
      </c>
      <c r="H31" s="29">
        <f>IF(H21=0,"",H21/MBunk_act!H5*1000)</f>
        <v>1.9129787731394254</v>
      </c>
      <c r="I31" s="29">
        <f>IF(I21=0,"",I21/MBunk_act!I5*1000)</f>
        <v>1.8835860574648373</v>
      </c>
      <c r="J31" s="29">
        <f>IF(J21=0,"",J21/MBunk_act!J5*1000)</f>
        <v>1.8546449577448316</v>
      </c>
      <c r="K31" s="29">
        <f>IF(K21=0,"",K21/MBunk_act!K5*1000)</f>
        <v>1.826148534948232</v>
      </c>
      <c r="L31" s="29">
        <f>IF(L21=0,"",L21/MBunk_act!L5*1000)</f>
        <v>1.798089956661338</v>
      </c>
      <c r="M31" s="29">
        <f>IF(M21=0,"",M21/MBunk_act!M5*1000)</f>
        <v>1.7704624954497612</v>
      </c>
      <c r="N31" s="29">
        <f>IF(N21=0,"",N21/MBunk_act!N5*1000)</f>
        <v>1.7432595272454279</v>
      </c>
      <c r="O31" s="29">
        <f>IF(O21=0,"",O21/MBunk_act!O5*1000)</f>
        <v>1.7164745297583666</v>
      </c>
      <c r="P31" s="29">
        <f>IF(P21=0,"",P21/MBunk_act!P5*1000)</f>
        <v>1.690101080912898</v>
      </c>
      <c r="Q31" s="29">
        <f>IF(Q21=0,"",Q21/MBunk_act!Q5*1000)</f>
        <v>1.6641328573078542</v>
      </c>
    </row>
    <row r="33" spans="1:17" ht="11.45" customHeight="1" x14ac:dyDescent="0.25">
      <c r="A33" s="17" t="s">
        <v>8</v>
      </c>
      <c r="B33" s="24">
        <f t="shared" ref="B33:Q33" si="1">IF(B19=0,0,B19/B$19)</f>
        <v>1</v>
      </c>
      <c r="C33" s="24">
        <f t="shared" si="1"/>
        <v>1</v>
      </c>
      <c r="D33" s="24">
        <f t="shared" si="1"/>
        <v>1</v>
      </c>
      <c r="E33" s="24">
        <f t="shared" si="1"/>
        <v>1</v>
      </c>
      <c r="F33" s="24">
        <f t="shared" si="1"/>
        <v>1</v>
      </c>
      <c r="G33" s="24">
        <f t="shared" si="1"/>
        <v>1</v>
      </c>
      <c r="H33" s="24">
        <f t="shared" si="1"/>
        <v>1</v>
      </c>
      <c r="I33" s="24">
        <f t="shared" si="1"/>
        <v>1</v>
      </c>
      <c r="J33" s="24">
        <f t="shared" si="1"/>
        <v>1</v>
      </c>
      <c r="K33" s="24">
        <f t="shared" si="1"/>
        <v>1</v>
      </c>
      <c r="L33" s="24">
        <f t="shared" si="1"/>
        <v>1</v>
      </c>
      <c r="M33" s="24">
        <f t="shared" si="1"/>
        <v>1</v>
      </c>
      <c r="N33" s="24">
        <f t="shared" si="1"/>
        <v>1</v>
      </c>
      <c r="O33" s="24">
        <f t="shared" si="1"/>
        <v>1</v>
      </c>
      <c r="P33" s="24">
        <f t="shared" si="1"/>
        <v>1</v>
      </c>
      <c r="Q33" s="24">
        <f t="shared" si="1"/>
        <v>1</v>
      </c>
    </row>
    <row r="34" spans="1:17" ht="11.45" customHeight="1" x14ac:dyDescent="0.25">
      <c r="A34" s="40" t="s">
        <v>40</v>
      </c>
      <c r="B34" s="23">
        <f t="shared" ref="B34:Q34" si="2">IF(B20=0,0,B20/B$19)</f>
        <v>0.22925741195957186</v>
      </c>
      <c r="C34" s="23">
        <f t="shared" si="2"/>
        <v>0.2324700869305128</v>
      </c>
      <c r="D34" s="23">
        <f t="shared" si="2"/>
        <v>0.29144437894107511</v>
      </c>
      <c r="E34" s="23">
        <f t="shared" si="2"/>
        <v>0.2553610977572236</v>
      </c>
      <c r="F34" s="23">
        <f t="shared" si="2"/>
        <v>0.3237899330964909</v>
      </c>
      <c r="G34" s="23">
        <f t="shared" si="2"/>
        <v>0.46394457070303219</v>
      </c>
      <c r="H34" s="23">
        <f t="shared" si="2"/>
        <v>0.41292203154704799</v>
      </c>
      <c r="I34" s="23">
        <f t="shared" si="2"/>
        <v>0.50642433175279056</v>
      </c>
      <c r="J34" s="23">
        <f t="shared" si="2"/>
        <v>0.60920276254067418</v>
      </c>
      <c r="K34" s="23">
        <f t="shared" si="2"/>
        <v>0.34149293604691922</v>
      </c>
      <c r="L34" s="23">
        <f t="shared" si="2"/>
        <v>0.50642626155195536</v>
      </c>
      <c r="M34" s="23">
        <f t="shared" si="2"/>
        <v>0.4352617980265624</v>
      </c>
      <c r="N34" s="23">
        <f t="shared" si="2"/>
        <v>0.44831532125691098</v>
      </c>
      <c r="O34" s="23">
        <f t="shared" si="2"/>
        <v>0.33032840601531283</v>
      </c>
      <c r="P34" s="23">
        <f t="shared" si="2"/>
        <v>0.3540585347125596</v>
      </c>
      <c r="Q34" s="23">
        <f t="shared" si="2"/>
        <v>0.28698034765508773</v>
      </c>
    </row>
    <row r="35" spans="1:17" ht="11.45" customHeight="1" x14ac:dyDescent="0.25">
      <c r="A35" s="39" t="s">
        <v>39</v>
      </c>
      <c r="B35" s="22">
        <f t="shared" ref="B35:Q35" si="3">IF(B21=0,0,B21/B$19)</f>
        <v>0.77074258804042806</v>
      </c>
      <c r="C35" s="22">
        <f t="shared" si="3"/>
        <v>0.76752991306948726</v>
      </c>
      <c r="D35" s="22">
        <f t="shared" si="3"/>
        <v>0.70855562105892489</v>
      </c>
      <c r="E35" s="22">
        <f t="shared" si="3"/>
        <v>0.7446389022427764</v>
      </c>
      <c r="F35" s="22">
        <f t="shared" si="3"/>
        <v>0.67621006690350904</v>
      </c>
      <c r="G35" s="22">
        <f t="shared" si="3"/>
        <v>0.53605542929696781</v>
      </c>
      <c r="H35" s="22">
        <f t="shared" si="3"/>
        <v>0.58707796845295201</v>
      </c>
      <c r="I35" s="22">
        <f t="shared" si="3"/>
        <v>0.49357566824720944</v>
      </c>
      <c r="J35" s="22">
        <f t="shared" si="3"/>
        <v>0.39079723745932571</v>
      </c>
      <c r="K35" s="22">
        <f t="shared" si="3"/>
        <v>0.65850706395308078</v>
      </c>
      <c r="L35" s="22">
        <f t="shared" si="3"/>
        <v>0.4935737384480447</v>
      </c>
      <c r="M35" s="22">
        <f t="shared" si="3"/>
        <v>0.5647382019734376</v>
      </c>
      <c r="N35" s="22">
        <f t="shared" si="3"/>
        <v>0.55168467874308902</v>
      </c>
      <c r="O35" s="22">
        <f t="shared" si="3"/>
        <v>0.66967159398468712</v>
      </c>
      <c r="P35" s="22">
        <f t="shared" si="3"/>
        <v>0.64594146528744034</v>
      </c>
      <c r="Q35" s="22">
        <f t="shared" si="3"/>
        <v>0.71301965234491227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Q2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45" customHeight="1" x14ac:dyDescent="0.25"/>
  <cols>
    <col min="1" max="1" width="50.7109375" style="12" customWidth="1"/>
    <col min="2" max="17" width="10.7109375" style="9" customWidth="1"/>
    <col min="18" max="16384" width="9.140625" style="12"/>
  </cols>
  <sheetData>
    <row r="1" spans="1:17" ht="13.5" customHeight="1" x14ac:dyDescent="0.25">
      <c r="A1" s="10" t="s">
        <v>57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ht="11.45" customHeight="1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ht="11.45" customHeight="1" x14ac:dyDescent="0.25">
      <c r="A3" s="17" t="s">
        <v>26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</row>
    <row r="4" spans="1:17" ht="11.45" customHeight="1" x14ac:dyDescent="0.25">
      <c r="A4" s="32" t="s">
        <v>23</v>
      </c>
      <c r="B4" s="33">
        <v>480.38370000000083</v>
      </c>
      <c r="C4" s="33">
        <v>512.6188129200001</v>
      </c>
      <c r="D4" s="33">
        <v>472.22959068000006</v>
      </c>
      <c r="E4" s="33">
        <v>541.43739468000012</v>
      </c>
      <c r="F4" s="33">
        <v>475.86205836000005</v>
      </c>
      <c r="G4" s="33">
        <v>331.06049999999982</v>
      </c>
      <c r="H4" s="33">
        <v>392.40699264</v>
      </c>
      <c r="I4" s="33">
        <v>348.37710128121603</v>
      </c>
      <c r="J4" s="33">
        <v>270.88763472000005</v>
      </c>
      <c r="K4" s="33">
        <v>354.74840136000006</v>
      </c>
      <c r="L4" s="33">
        <v>262.94849999999985</v>
      </c>
      <c r="M4" s="33">
        <v>302.25179999999983</v>
      </c>
      <c r="N4" s="33">
        <v>305.34779999999989</v>
      </c>
      <c r="O4" s="33">
        <v>412.18140000000142</v>
      </c>
      <c r="P4" s="33">
        <v>405.2994000000013</v>
      </c>
      <c r="Q4" s="33">
        <v>493.04759999999862</v>
      </c>
    </row>
    <row r="5" spans="1:17" ht="11.45" customHeight="1" x14ac:dyDescent="0.25">
      <c r="A5" s="38" t="s">
        <v>21</v>
      </c>
      <c r="B5" s="37">
        <f t="shared" ref="B5:Q5" si="0">B4</f>
        <v>480.38370000000083</v>
      </c>
      <c r="C5" s="37">
        <f t="shared" si="0"/>
        <v>512.6188129200001</v>
      </c>
      <c r="D5" s="37">
        <f t="shared" si="0"/>
        <v>472.22959068000006</v>
      </c>
      <c r="E5" s="37">
        <f t="shared" si="0"/>
        <v>541.43739468000012</v>
      </c>
      <c r="F5" s="37">
        <f t="shared" si="0"/>
        <v>475.86205836000005</v>
      </c>
      <c r="G5" s="37">
        <f t="shared" si="0"/>
        <v>331.06049999999982</v>
      </c>
      <c r="H5" s="37">
        <f t="shared" si="0"/>
        <v>392.40699264</v>
      </c>
      <c r="I5" s="37">
        <f t="shared" si="0"/>
        <v>348.37710128121603</v>
      </c>
      <c r="J5" s="37">
        <f t="shared" si="0"/>
        <v>270.88763472000005</v>
      </c>
      <c r="K5" s="37">
        <f t="shared" si="0"/>
        <v>354.74840136000006</v>
      </c>
      <c r="L5" s="37">
        <f t="shared" si="0"/>
        <v>262.94849999999985</v>
      </c>
      <c r="M5" s="37">
        <f t="shared" si="0"/>
        <v>302.25179999999983</v>
      </c>
      <c r="N5" s="37">
        <f t="shared" si="0"/>
        <v>305.34779999999989</v>
      </c>
      <c r="O5" s="37">
        <f t="shared" si="0"/>
        <v>412.18140000000142</v>
      </c>
      <c r="P5" s="37">
        <f t="shared" si="0"/>
        <v>405.2994000000013</v>
      </c>
      <c r="Q5" s="37">
        <f t="shared" si="0"/>
        <v>493.04759999999862</v>
      </c>
    </row>
    <row r="7" spans="1:17" ht="11.45" customHeight="1" x14ac:dyDescent="0.25">
      <c r="A7" s="17" t="s">
        <v>25</v>
      </c>
      <c r="B7" s="28">
        <f t="shared" ref="B7:Q7" si="1">SUM(B8:B9)</f>
        <v>480.38370000000077</v>
      </c>
      <c r="C7" s="28">
        <f t="shared" si="1"/>
        <v>512.6188129200001</v>
      </c>
      <c r="D7" s="28">
        <f t="shared" si="1"/>
        <v>472.22959068</v>
      </c>
      <c r="E7" s="28">
        <f t="shared" si="1"/>
        <v>541.43739468000012</v>
      </c>
      <c r="F7" s="28">
        <f t="shared" si="1"/>
        <v>475.86205835999999</v>
      </c>
      <c r="G7" s="28">
        <f t="shared" si="1"/>
        <v>331.06049999999982</v>
      </c>
      <c r="H7" s="28">
        <f t="shared" si="1"/>
        <v>392.40699264</v>
      </c>
      <c r="I7" s="28">
        <f t="shared" si="1"/>
        <v>348.37710128121603</v>
      </c>
      <c r="J7" s="28">
        <f t="shared" si="1"/>
        <v>270.88763472000005</v>
      </c>
      <c r="K7" s="28">
        <f t="shared" si="1"/>
        <v>354.74840136000006</v>
      </c>
      <c r="L7" s="28">
        <f t="shared" si="1"/>
        <v>262.94849999999985</v>
      </c>
      <c r="M7" s="28">
        <f t="shared" si="1"/>
        <v>302.25179999999983</v>
      </c>
      <c r="N7" s="28">
        <f t="shared" si="1"/>
        <v>305.34779999999989</v>
      </c>
      <c r="O7" s="28">
        <f t="shared" si="1"/>
        <v>412.18140000000142</v>
      </c>
      <c r="P7" s="28">
        <f t="shared" si="1"/>
        <v>405.29940000000136</v>
      </c>
      <c r="Q7" s="28">
        <f t="shared" si="1"/>
        <v>493.04759999999862</v>
      </c>
    </row>
    <row r="8" spans="1:17" ht="11.45" customHeight="1" x14ac:dyDescent="0.25">
      <c r="A8" s="40" t="s">
        <v>40</v>
      </c>
      <c r="B8" s="27">
        <v>110.13152380956357</v>
      </c>
      <c r="C8" s="27">
        <v>119.16854000172872</v>
      </c>
      <c r="D8" s="27">
        <v>137.62865977333072</v>
      </c>
      <c r="E8" s="27">
        <v>138.26204747229599</v>
      </c>
      <c r="F8" s="27">
        <v>154.07934403954286</v>
      </c>
      <c r="G8" s="27">
        <v>153.59372154923111</v>
      </c>
      <c r="H8" s="27">
        <v>162.03349259417629</v>
      </c>
      <c r="I8" s="27">
        <v>176.42664071431406</v>
      </c>
      <c r="J8" s="27">
        <v>165.02549540953308</v>
      </c>
      <c r="K8" s="27">
        <v>121.14407313837732</v>
      </c>
      <c r="L8" s="27">
        <v>133.16402583569425</v>
      </c>
      <c r="M8" s="27">
        <v>131.55866192476486</v>
      </c>
      <c r="N8" s="27">
        <v>136.89209705209097</v>
      </c>
      <c r="O8" s="27">
        <v>136.15522485116051</v>
      </c>
      <c r="P8" s="27">
        <v>143.49971168388007</v>
      </c>
      <c r="Q8" s="27">
        <v>141.49497165850624</v>
      </c>
    </row>
    <row r="9" spans="1:17" ht="11.45" customHeight="1" x14ac:dyDescent="0.25">
      <c r="A9" s="39" t="s">
        <v>39</v>
      </c>
      <c r="B9" s="26">
        <v>370.25217619043718</v>
      </c>
      <c r="C9" s="26">
        <v>393.45027291827142</v>
      </c>
      <c r="D9" s="26">
        <v>334.6009309066693</v>
      </c>
      <c r="E9" s="26">
        <v>403.17534720770414</v>
      </c>
      <c r="F9" s="26">
        <v>321.78271432045716</v>
      </c>
      <c r="G9" s="26">
        <v>177.46677845076871</v>
      </c>
      <c r="H9" s="26">
        <v>230.37350004582368</v>
      </c>
      <c r="I9" s="26">
        <v>171.95046056690197</v>
      </c>
      <c r="J9" s="26">
        <v>105.86213931046694</v>
      </c>
      <c r="K9" s="26">
        <v>233.60432822162272</v>
      </c>
      <c r="L9" s="26">
        <v>129.78447416430561</v>
      </c>
      <c r="M9" s="26">
        <v>170.69313807523497</v>
      </c>
      <c r="N9" s="26">
        <v>168.45570294790892</v>
      </c>
      <c r="O9" s="26">
        <v>276.02617514884088</v>
      </c>
      <c r="P9" s="26">
        <v>261.79968831612126</v>
      </c>
      <c r="Q9" s="26">
        <v>351.55262834149238</v>
      </c>
    </row>
    <row r="11" spans="1:17" ht="11.45" customHeight="1" x14ac:dyDescent="0.25">
      <c r="A11" s="21" t="s">
        <v>9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</row>
    <row r="13" spans="1:17" ht="11.45" customHeight="1" x14ac:dyDescent="0.25">
      <c r="A13" s="17" t="s">
        <v>24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</row>
    <row r="14" spans="1:17" ht="11.45" customHeight="1" x14ac:dyDescent="0.25">
      <c r="A14" s="32" t="s">
        <v>23</v>
      </c>
      <c r="B14" s="33">
        <f>IF(B4=0,0,B4/MBunk_ene!B4)</f>
        <v>3.134284673772791</v>
      </c>
      <c r="C14" s="33">
        <f>IF(C4=0,0,C4/MBunk_ene!C4)</f>
        <v>3.1314527362248019</v>
      </c>
      <c r="D14" s="33">
        <f>IF(D4=0,0,D4/MBunk_ene!D4)</f>
        <v>3.1481972712000004</v>
      </c>
      <c r="E14" s="33">
        <f>IF(E4=0,0,E4/MBunk_ene!E4)</f>
        <v>3.1515564300349248</v>
      </c>
      <c r="F14" s="33">
        <f>IF(F4=0,0,F4/MBunk_ene!F4)</f>
        <v>3.1451557062789162</v>
      </c>
      <c r="G14" s="33">
        <f>IF(G4=0,0,G4/MBunk_ene!G4)</f>
        <v>3.1323934494915253</v>
      </c>
      <c r="H14" s="33">
        <f>IF(H4=0,0,H4/MBunk_ene!H4)</f>
        <v>3.1543970469453377</v>
      </c>
      <c r="I14" s="33">
        <f>IF(I4=0,0,I4/MBunk_ene!I4)</f>
        <v>3.1844341981829616</v>
      </c>
      <c r="J14" s="33">
        <f>IF(J4=0,0,J4/MBunk_ene!J4)</f>
        <v>3.1719863550351293</v>
      </c>
      <c r="K14" s="33">
        <f>IF(K4=0,0,K4/MBunk_ene!K4)</f>
        <v>3.150518662166963</v>
      </c>
      <c r="L14" s="33">
        <f>IF(L4=0,0,L4/MBunk_ene!L4)</f>
        <v>3.1055367554301831</v>
      </c>
      <c r="M14" s="33">
        <f>IF(M4=0,0,M4/MBunk_ene!M4)</f>
        <v>3.1338975637444282</v>
      </c>
      <c r="N14" s="33">
        <f>IF(N4=0,0,N4/MBunk_ene!N4)</f>
        <v>3.1349440143207459</v>
      </c>
      <c r="O14" s="33">
        <f>IF(O4=0,0,O4/MBunk_ene!O4)</f>
        <v>3.1183973355981207</v>
      </c>
      <c r="P14" s="33">
        <f>IF(P4=0,0,P4/MBunk_ene!P4)</f>
        <v>3.1227595287449392</v>
      </c>
      <c r="Q14" s="33">
        <f>IF(Q4=0,0,Q4/MBunk_ene!Q4)</f>
        <v>3.1107469735985536</v>
      </c>
    </row>
    <row r="15" spans="1:17" ht="11.45" customHeight="1" x14ac:dyDescent="0.25">
      <c r="A15" s="38" t="s">
        <v>21</v>
      </c>
      <c r="B15" s="37">
        <f t="shared" ref="B15:Q15" si="2">B14</f>
        <v>3.134284673772791</v>
      </c>
      <c r="C15" s="37">
        <f t="shared" si="2"/>
        <v>3.1314527362248019</v>
      </c>
      <c r="D15" s="37">
        <f t="shared" si="2"/>
        <v>3.1481972712000004</v>
      </c>
      <c r="E15" s="37">
        <f t="shared" si="2"/>
        <v>3.1515564300349248</v>
      </c>
      <c r="F15" s="37">
        <f t="shared" si="2"/>
        <v>3.1451557062789162</v>
      </c>
      <c r="G15" s="37">
        <f t="shared" si="2"/>
        <v>3.1323934494915253</v>
      </c>
      <c r="H15" s="37">
        <f t="shared" si="2"/>
        <v>3.1543970469453377</v>
      </c>
      <c r="I15" s="37">
        <f t="shared" si="2"/>
        <v>3.1844341981829616</v>
      </c>
      <c r="J15" s="37">
        <f t="shared" si="2"/>
        <v>3.1719863550351293</v>
      </c>
      <c r="K15" s="37">
        <f t="shared" si="2"/>
        <v>3.150518662166963</v>
      </c>
      <c r="L15" s="37">
        <f t="shared" si="2"/>
        <v>3.1055367554301831</v>
      </c>
      <c r="M15" s="37">
        <f t="shared" si="2"/>
        <v>3.1338975637444282</v>
      </c>
      <c r="N15" s="37">
        <f t="shared" si="2"/>
        <v>3.1349440143207459</v>
      </c>
      <c r="O15" s="37">
        <f t="shared" si="2"/>
        <v>3.1183973355981207</v>
      </c>
      <c r="P15" s="37">
        <f t="shared" si="2"/>
        <v>3.1227595287449392</v>
      </c>
      <c r="Q15" s="37">
        <f t="shared" si="2"/>
        <v>3.1107469735985536</v>
      </c>
    </row>
    <row r="17" spans="1:17" ht="11.45" customHeight="1" x14ac:dyDescent="0.25">
      <c r="A17" s="17" t="s">
        <v>30</v>
      </c>
      <c r="B17" s="25">
        <f>IF(B7=0,"",B7/MBunk_act!B7*100)</f>
        <v>34290.831744015704</v>
      </c>
      <c r="C17" s="25">
        <f>IF(C7=0,"",C7/MBunk_act!C7*100)</f>
        <v>33821.045461320689</v>
      </c>
      <c r="D17" s="25">
        <f>IF(D7=0,"",D7/MBunk_act!D7*100)</f>
        <v>32108.493779869466</v>
      </c>
      <c r="E17" s="25">
        <f>IF(E7=0,"",E7/MBunk_act!E7*100)</f>
        <v>32735.406954962287</v>
      </c>
      <c r="F17" s="25">
        <f>IF(F7=0,"",F7/MBunk_act!F7*100)</f>
        <v>30656.900833547643</v>
      </c>
      <c r="G17" s="25">
        <f>IF(G7=0,"",G7/MBunk_act!G7*100)</f>
        <v>27319.264971381857</v>
      </c>
      <c r="H17" s="25">
        <f>IF(H7=0,"",H7/MBunk_act!H7*100)</f>
        <v>28220.047886884502</v>
      </c>
      <c r="I17" s="25">
        <f>IF(I7=0,"",I7/MBunk_act!I7*100)</f>
        <v>26447.007794976304</v>
      </c>
      <c r="J17" s="25">
        <f>IF(J7=0,"",J7/MBunk_act!J7*100)</f>
        <v>24410.876993470491</v>
      </c>
      <c r="K17" s="25">
        <f>IF(K7=0,"",K7/MBunk_act!K7*100)</f>
        <v>28796.272709913268</v>
      </c>
      <c r="L17" s="25">
        <f>IF(L7=0,"",L7/MBunk_act!L7*100)</f>
        <v>25020.960865714547</v>
      </c>
      <c r="M17" s="25">
        <f>IF(M7=0,"",M7/MBunk_act!M7*100)</f>
        <v>26233.875632750518</v>
      </c>
      <c r="N17" s="25">
        <f>IF(N7=0,"",N7/MBunk_act!N7*100)</f>
        <v>25743.906338410721</v>
      </c>
      <c r="O17" s="25">
        <f>IF(O7=0,"",O7/MBunk_act!O7*100)</f>
        <v>27592.892739837982</v>
      </c>
      <c r="P17" s="25">
        <f>IF(P7=0,"",P7/MBunk_act!P7*100)</f>
        <v>26873.132114440876</v>
      </c>
      <c r="Q17" s="25">
        <f>IF(Q7=0,"",Q7/MBunk_act!Q7*100)</f>
        <v>27874.187795660764</v>
      </c>
    </row>
    <row r="18" spans="1:17" ht="11.45" customHeight="1" x14ac:dyDescent="0.25">
      <c r="A18" s="40" t="s">
        <v>40</v>
      </c>
      <c r="B18" s="30">
        <f>IF(B8=0,"",B8/MBunk_act!B8*100)</f>
        <v>21010.547488333676</v>
      </c>
      <c r="C18" s="30">
        <f>IF(C8=0,"",C8/MBunk_act!C8*100)</f>
        <v>20783.726447801775</v>
      </c>
      <c r="D18" s="30">
        <f>IF(D8=0,"",D8/MBunk_act!D8*100)</f>
        <v>20687.98157918455</v>
      </c>
      <c r="E18" s="30">
        <f>IF(E8=0,"",E8/MBunk_act!E8*100)</f>
        <v>20505.005809990933</v>
      </c>
      <c r="F18" s="30">
        <f>IF(F8=0,"",F8/MBunk_act!F8*100)</f>
        <v>20260.753179741751</v>
      </c>
      <c r="G18" s="30">
        <f>IF(G8=0,"",G8/MBunk_act!G8*100)</f>
        <v>19978.752574916842</v>
      </c>
      <c r="H18" s="30">
        <f>IF(H8=0,"",H8/MBunk_act!H8*100)</f>
        <v>19919.895007992072</v>
      </c>
      <c r="I18" s="30">
        <f>IF(I8=0,"",I8/MBunk_act!I8*100)</f>
        <v>19910.47371590601</v>
      </c>
      <c r="J18" s="30">
        <f>IF(J8=0,"",J8/MBunk_act!J8*100)</f>
        <v>19636.281547276543</v>
      </c>
      <c r="K18" s="30">
        <f>IF(K8=0,"",K8/MBunk_act!K8*100)</f>
        <v>19310.282294727476</v>
      </c>
      <c r="L18" s="30">
        <f>IF(L8=0,"",L8/MBunk_act!L8*100)</f>
        <v>18846.116268688071</v>
      </c>
      <c r="M18" s="30">
        <f>IF(M8=0,"",M8/MBunk_act!M8*100)</f>
        <v>18829.926093255679</v>
      </c>
      <c r="N18" s="30">
        <f>IF(N8=0,"",N8/MBunk_act!N8*100)</f>
        <v>18649.716494073404</v>
      </c>
      <c r="O18" s="30">
        <f>IF(O8=0,"",O8/MBunk_act!O8*100)</f>
        <v>18367.604601773935</v>
      </c>
      <c r="P18" s="30">
        <f>IF(P8=0,"",P8/MBunk_act!P8*100)</f>
        <v>18211.186397171001</v>
      </c>
      <c r="Q18" s="30">
        <f>IF(Q8=0,"",Q8/MBunk_act!Q8*100)</f>
        <v>17961.516880960189</v>
      </c>
    </row>
    <row r="19" spans="1:17" ht="11.45" customHeight="1" x14ac:dyDescent="0.25">
      <c r="A19" s="39" t="s">
        <v>39</v>
      </c>
      <c r="B19" s="29">
        <f>IF(B9=0,"",B9/MBunk_act!B9*100)</f>
        <v>42230.677797881486</v>
      </c>
      <c r="C19" s="29">
        <f>IF(C9=0,"",C9/MBunk_act!C9*100)</f>
        <v>41753.994677299634</v>
      </c>
      <c r="D19" s="29">
        <f>IF(D9=0,"",D9/MBunk_act!D9*100)</f>
        <v>41540.973130416911</v>
      </c>
      <c r="E19" s="29">
        <f>IF(E9=0,"",E9/MBunk_act!E9*100)</f>
        <v>41153.08272058393</v>
      </c>
      <c r="F19" s="29">
        <f>IF(F9=0,"",F9/MBunk_act!F9*100)</f>
        <v>40642.647797619844</v>
      </c>
      <c r="G19" s="29">
        <f>IF(G9=0,"",G9/MBunk_act!G9*100)</f>
        <v>40057.026481362263</v>
      </c>
      <c r="H19" s="29">
        <f>IF(H9=0,"",H9/MBunk_act!H9*100)</f>
        <v>39919.152776720679</v>
      </c>
      <c r="I19" s="29">
        <f>IF(I9=0,"",I9/MBunk_act!I9*100)</f>
        <v>39880.426548812138</v>
      </c>
      <c r="J19" s="29">
        <f>IF(J9=0,"",J9/MBunk_act!J9*100)</f>
        <v>39311.660042329859</v>
      </c>
      <c r="K19" s="29">
        <f>IF(K9=0,"",K9/MBunk_act!K9*100)</f>
        <v>38639.783739751183</v>
      </c>
      <c r="L19" s="29">
        <f>IF(L9=0,"",L9/MBunk_act!L9*100)</f>
        <v>37692.232537376141</v>
      </c>
      <c r="M19" s="29">
        <f>IF(M9=0,"",M9/MBunk_act!M9*100)</f>
        <v>37641.120447115987</v>
      </c>
      <c r="N19" s="29">
        <f>IF(N9=0,"",N9/MBunk_act!N9*100)</f>
        <v>37262.337277050647</v>
      </c>
      <c r="O19" s="29">
        <f>IF(O9=0,"",O9/MBunk_act!O9*100)</f>
        <v>36680.420977961396</v>
      </c>
      <c r="P19" s="29">
        <f>IF(P9=0,"",P9/MBunk_act!P9*100)</f>
        <v>36349.961937485852</v>
      </c>
      <c r="Q19" s="29">
        <f>IF(Q9=0,"",Q9/MBunk_act!Q9*100)</f>
        <v>35833.783299103437</v>
      </c>
    </row>
    <row r="21" spans="1:17" ht="11.45" customHeight="1" x14ac:dyDescent="0.25">
      <c r="A21" s="17" t="s">
        <v>38</v>
      </c>
      <c r="B21" s="25">
        <f>IF(B7=0,"",B7/MBunk_act!B3*1000)</f>
        <v>7.3617958532163579</v>
      </c>
      <c r="C21" s="25">
        <f>IF(C7=0,"",C7/MBunk_act!C3*1000)</f>
        <v>7.2548228029318347</v>
      </c>
      <c r="D21" s="25">
        <f>IF(D7=0,"",D7/MBunk_act!D3*1000)</f>
        <v>7.4094814322613916</v>
      </c>
      <c r="E21" s="25">
        <f>IF(E7=0,"",E7/MBunk_act!E3*1000)</f>
        <v>7.1653272596726918</v>
      </c>
      <c r="F21" s="25">
        <f>IF(F7=0,"",F7/MBunk_act!F3*1000)</f>
        <v>7.3051646186273977</v>
      </c>
      <c r="G21" s="25">
        <f>IF(G7=0,"",G7/MBunk_act!G3*1000)</f>
        <v>7.7601023920418291</v>
      </c>
      <c r="H21" s="25">
        <f>IF(H7=0,"",H7/MBunk_act!H3*1000)</f>
        <v>7.4697737721456097</v>
      </c>
      <c r="I21" s="25">
        <f>IF(I7=0,"",I7/MBunk_act!I3*1000)</f>
        <v>7.8494314377880077</v>
      </c>
      <c r="J21" s="25">
        <f>IF(J7=0,"",J7/MBunk_act!J3*1000)</f>
        <v>8.215290143201436</v>
      </c>
      <c r="K21" s="25">
        <f>IF(K7=0,"",K7/MBunk_act!K3*1000)</f>
        <v>6.843114333733304</v>
      </c>
      <c r="L21" s="25">
        <f>IF(L7=0,"",L7/MBunk_act!L3*1000)</f>
        <v>7.312125580006068</v>
      </c>
      <c r="M21" s="25">
        <f>IF(M7=0,"",M7/MBunk_act!M3*1000)</f>
        <v>6.9639415023454641</v>
      </c>
      <c r="N21" s="25">
        <f>IF(N7=0,"",N7/MBunk_act!N3*1000)</f>
        <v>6.9133589161293356</v>
      </c>
      <c r="O21" s="25">
        <f>IF(O7=0,"",O7/MBunk_act!O3*1000)</f>
        <v>6.3305089885747332</v>
      </c>
      <c r="P21" s="25">
        <f>IF(P7=0,"",P7/MBunk_act!P3*1000)</f>
        <v>6.3258196052331277</v>
      </c>
      <c r="Q21" s="25">
        <f>IF(Q7=0,"",Q7/MBunk_act!Q3*1000)</f>
        <v>5.9803282313342416</v>
      </c>
    </row>
    <row r="22" spans="1:17" ht="11.45" customHeight="1" x14ac:dyDescent="0.25">
      <c r="A22" s="40" t="s">
        <v>40</v>
      </c>
      <c r="B22" s="30">
        <f>IF(B8=0,"",B8/MBunk_act!B4*1000)</f>
        <v>12.263418490666529</v>
      </c>
      <c r="C22" s="30">
        <f>IF(C8=0,"",C8/MBunk_act!C4*1000)</f>
        <v>12.071269021086863</v>
      </c>
      <c r="D22" s="30">
        <f>IF(D8=0,"",D8/MBunk_act!D4*1000)</f>
        <v>11.956469586134785</v>
      </c>
      <c r="E22" s="30">
        <f>IF(E8=0,"",E8/MBunk_act!E4*1000)</f>
        <v>11.792342130080261</v>
      </c>
      <c r="F22" s="30">
        <f>IF(F8=0,"",F8/MBunk_act!F4*1000)</f>
        <v>11.594475083811613</v>
      </c>
      <c r="G22" s="30">
        <f>IF(G8=0,"",G8/MBunk_act!G4*1000)</f>
        <v>11.376775958661998</v>
      </c>
      <c r="H22" s="30">
        <f>IF(H8=0,"",H8/MBunk_act!H4*1000)</f>
        <v>11.287381757019537</v>
      </c>
      <c r="I22" s="30">
        <f>IF(I8=0,"",I8/MBunk_act!I4*1000)</f>
        <v>11.22646672117544</v>
      </c>
      <c r="J22" s="30">
        <f>IF(J8=0,"",J8/MBunk_act!J4*1000)</f>
        <v>11.017323005937858</v>
      </c>
      <c r="K22" s="30">
        <f>IF(K8=0,"",K8/MBunk_act!K4*1000)</f>
        <v>10.781043195351149</v>
      </c>
      <c r="L22" s="30">
        <f>IF(L8=0,"",L8/MBunk_act!L4*1000)</f>
        <v>10.470064593715595</v>
      </c>
      <c r="M22" s="30">
        <f>IF(M8=0,"",M8/MBunk_act!M4*1000)</f>
        <v>10.409537687021476</v>
      </c>
      <c r="N22" s="30">
        <f>IF(N8=0,"",N8/MBunk_act!N4*1000)</f>
        <v>10.259126671684061</v>
      </c>
      <c r="O22" s="30">
        <f>IF(O8=0,"",O8/MBunk_act!O4*1000)</f>
        <v>10.054165071343864</v>
      </c>
      <c r="P22" s="30">
        <f>IF(P8=0,"",P8/MBunk_act!P4*1000)</f>
        <v>9.9194378467178357</v>
      </c>
      <c r="Q22" s="30">
        <f>IF(Q8=0,"",Q8/MBunk_act!Q4*1000)</f>
        <v>9.7352512268828715</v>
      </c>
    </row>
    <row r="23" spans="1:17" ht="11.45" customHeight="1" x14ac:dyDescent="0.25">
      <c r="A23" s="39" t="s">
        <v>39</v>
      </c>
      <c r="B23" s="29">
        <f>IF(B9=0,"",B9/MBunk_act!B5*1000)</f>
        <v>6.5795576067512895</v>
      </c>
      <c r="C23" s="29">
        <f>IF(C9=0,"",C9/MBunk_act!C5*1000)</f>
        <v>6.472609881097334</v>
      </c>
      <c r="D23" s="29">
        <f>IF(D9=0,"",D9/MBunk_act!D5*1000)</f>
        <v>6.4072375359818086</v>
      </c>
      <c r="E23" s="29">
        <f>IF(E9=0,"",E9/MBunk_act!E5*1000)</f>
        <v>6.3155225565748569</v>
      </c>
      <c r="F23" s="29">
        <f>IF(F9=0,"",F9/MBunk_act!F5*1000)</f>
        <v>6.2058556521282524</v>
      </c>
      <c r="G23" s="29">
        <f>IF(G9=0,"",G9/MBunk_act!G5*1000)</f>
        <v>6.0857084418530825</v>
      </c>
      <c r="H23" s="29">
        <f>IF(H9=0,"",H9/MBunk_act!H5*1000)</f>
        <v>6.0342945928601184</v>
      </c>
      <c r="I23" s="29">
        <f>IF(I9=0,"",I9/MBunk_act!I5*1000)</f>
        <v>5.9981558566116453</v>
      </c>
      <c r="J23" s="29">
        <f>IF(J9=0,"",J9/MBunk_act!J5*1000)</f>
        <v>5.8829084994013101</v>
      </c>
      <c r="K23" s="29">
        <f>IF(K9=0,"",K9/MBunk_act!K5*1000)</f>
        <v>5.7533150392432635</v>
      </c>
      <c r="L23" s="29">
        <f>IF(L9=0,"",L9/MBunk_act!L5*1000)</f>
        <v>5.5840344499816501</v>
      </c>
      <c r="M23" s="29">
        <f>IF(M9=0,"",M9/MBunk_act!M5*1000)</f>
        <v>5.5484481011908873</v>
      </c>
      <c r="N23" s="29">
        <f>IF(N9=0,"",N9/MBunk_act!N5*1000)</f>
        <v>5.4650210203456675</v>
      </c>
      <c r="O23" s="29">
        <f>IF(O9=0,"",O9/MBunk_act!O5*1000)</f>
        <v>5.352649600220527</v>
      </c>
      <c r="P23" s="29">
        <f>IF(P9=0,"",P9/MBunk_act!P5*1000)</f>
        <v>5.2777792549628737</v>
      </c>
      <c r="Q23" s="29">
        <f>IF(Q9=0,"",Q9/MBunk_act!Q5*1000)</f>
        <v>5.1766962495363211</v>
      </c>
    </row>
    <row r="25" spans="1:17" ht="11.45" customHeight="1" x14ac:dyDescent="0.25">
      <c r="A25" s="17" t="s">
        <v>7</v>
      </c>
      <c r="B25" s="24">
        <f t="shared" ref="B25:Q25" si="3">IF(B7=0,0,B7/B$7)</f>
        <v>1</v>
      </c>
      <c r="C25" s="24">
        <f t="shared" si="3"/>
        <v>1</v>
      </c>
      <c r="D25" s="24">
        <f t="shared" si="3"/>
        <v>1</v>
      </c>
      <c r="E25" s="24">
        <f t="shared" si="3"/>
        <v>1</v>
      </c>
      <c r="F25" s="24">
        <f t="shared" si="3"/>
        <v>1</v>
      </c>
      <c r="G25" s="24">
        <f t="shared" si="3"/>
        <v>1</v>
      </c>
      <c r="H25" s="24">
        <f t="shared" si="3"/>
        <v>1</v>
      </c>
      <c r="I25" s="24">
        <f t="shared" si="3"/>
        <v>1</v>
      </c>
      <c r="J25" s="24">
        <f t="shared" si="3"/>
        <v>1</v>
      </c>
      <c r="K25" s="24">
        <f t="shared" si="3"/>
        <v>1</v>
      </c>
      <c r="L25" s="24">
        <f t="shared" si="3"/>
        <v>1</v>
      </c>
      <c r="M25" s="24">
        <f t="shared" si="3"/>
        <v>1</v>
      </c>
      <c r="N25" s="24">
        <f t="shared" si="3"/>
        <v>1</v>
      </c>
      <c r="O25" s="24">
        <f t="shared" si="3"/>
        <v>1</v>
      </c>
      <c r="P25" s="24">
        <f t="shared" si="3"/>
        <v>1</v>
      </c>
      <c r="Q25" s="24">
        <f t="shared" si="3"/>
        <v>1</v>
      </c>
    </row>
    <row r="26" spans="1:17" ht="11.45" customHeight="1" x14ac:dyDescent="0.25">
      <c r="A26" s="40" t="s">
        <v>40</v>
      </c>
      <c r="B26" s="23">
        <f t="shared" ref="B26:Q26" si="4">IF(B8=0,0,B8/B$7)</f>
        <v>0.22925741195957189</v>
      </c>
      <c r="C26" s="23">
        <f t="shared" si="4"/>
        <v>0.23247008693051283</v>
      </c>
      <c r="D26" s="23">
        <f t="shared" si="4"/>
        <v>0.29144437894107511</v>
      </c>
      <c r="E26" s="23">
        <f t="shared" si="4"/>
        <v>0.25536109775722365</v>
      </c>
      <c r="F26" s="23">
        <f t="shared" si="4"/>
        <v>0.32378993309649096</v>
      </c>
      <c r="G26" s="23">
        <f t="shared" si="4"/>
        <v>0.46394457070303219</v>
      </c>
      <c r="H26" s="23">
        <f t="shared" si="4"/>
        <v>0.41292203154704793</v>
      </c>
      <c r="I26" s="23">
        <f t="shared" si="4"/>
        <v>0.50642433175279056</v>
      </c>
      <c r="J26" s="23">
        <f t="shared" si="4"/>
        <v>0.60920276254067418</v>
      </c>
      <c r="K26" s="23">
        <f t="shared" si="4"/>
        <v>0.34149293604691922</v>
      </c>
      <c r="L26" s="23">
        <f t="shared" si="4"/>
        <v>0.50642626155195536</v>
      </c>
      <c r="M26" s="23">
        <f t="shared" si="4"/>
        <v>0.4352617980265624</v>
      </c>
      <c r="N26" s="23">
        <f t="shared" si="4"/>
        <v>0.44831532125691104</v>
      </c>
      <c r="O26" s="23">
        <f t="shared" si="4"/>
        <v>0.33032840601531277</v>
      </c>
      <c r="P26" s="23">
        <f t="shared" si="4"/>
        <v>0.3540585347125596</v>
      </c>
      <c r="Q26" s="23">
        <f t="shared" si="4"/>
        <v>0.28698034765508773</v>
      </c>
    </row>
    <row r="27" spans="1:17" ht="11.45" customHeight="1" x14ac:dyDescent="0.25">
      <c r="A27" s="39" t="s">
        <v>39</v>
      </c>
      <c r="B27" s="22">
        <f t="shared" ref="B27:Q27" si="5">IF(B9=0,0,B9/B$7)</f>
        <v>0.77074258804042806</v>
      </c>
      <c r="C27" s="22">
        <f t="shared" si="5"/>
        <v>0.76752991306948726</v>
      </c>
      <c r="D27" s="22">
        <f t="shared" si="5"/>
        <v>0.70855562105892489</v>
      </c>
      <c r="E27" s="22">
        <f t="shared" si="5"/>
        <v>0.7446389022427764</v>
      </c>
      <c r="F27" s="22">
        <f t="shared" si="5"/>
        <v>0.67621006690350915</v>
      </c>
      <c r="G27" s="22">
        <f t="shared" si="5"/>
        <v>0.53605542929696781</v>
      </c>
      <c r="H27" s="22">
        <f t="shared" si="5"/>
        <v>0.58707796845295201</v>
      </c>
      <c r="I27" s="22">
        <f t="shared" si="5"/>
        <v>0.49357566824720944</v>
      </c>
      <c r="J27" s="22">
        <f t="shared" si="5"/>
        <v>0.39079723745932571</v>
      </c>
      <c r="K27" s="22">
        <f t="shared" si="5"/>
        <v>0.65850706395308078</v>
      </c>
      <c r="L27" s="22">
        <f t="shared" si="5"/>
        <v>0.4935737384480447</v>
      </c>
      <c r="M27" s="22">
        <f t="shared" si="5"/>
        <v>0.5647382019734376</v>
      </c>
      <c r="N27" s="22">
        <f t="shared" si="5"/>
        <v>0.55168467874308891</v>
      </c>
      <c r="O27" s="22">
        <f t="shared" si="5"/>
        <v>0.66967159398468712</v>
      </c>
      <c r="P27" s="22">
        <f t="shared" si="5"/>
        <v>0.64594146528744034</v>
      </c>
      <c r="Q27" s="22">
        <f t="shared" si="5"/>
        <v>0.71301965234491227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cover</vt:lpstr>
      <vt:lpstr>index</vt:lpstr>
      <vt:lpstr>MBunk_act</vt:lpstr>
      <vt:lpstr>MBunk_ene</vt:lpstr>
      <vt:lpstr>MBunk_emi</vt:lpstr>
      <vt:lpstr>MBunk_act!Print_Titles</vt:lpstr>
      <vt:lpstr>MBunk_emi!Print_Titles</vt:lpstr>
      <vt:lpstr>MBunk_ene!Print_Titles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2018-07-16T15:41:39Z</dcterms:created>
  <dcterms:modified xsi:type="dcterms:W3CDTF">2018-07-16T15:41:39Z</dcterms:modified>
</cp:coreProperties>
</file>