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jie\Downloads\"/>
    </mc:Choice>
  </mc:AlternateContent>
  <xr:revisionPtr revIDLastSave="0" documentId="13_ncr:1_{CF02CDE7-5B70-4CC5-A563-40DE6F77D8A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設計書概算見積" sheetId="3" r:id="rId1"/>
    <sheet name="フロー概算見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E8" i="3"/>
  <c r="F8" i="3"/>
  <c r="G8" i="3"/>
  <c r="D8" i="3"/>
  <c r="K22" i="2"/>
  <c r="L22" i="2" s="1"/>
  <c r="K21" i="2"/>
  <c r="K20" i="2"/>
  <c r="K19" i="2"/>
  <c r="L19" i="2" s="1"/>
  <c r="K18" i="2"/>
  <c r="K17" i="2"/>
  <c r="K16" i="2"/>
  <c r="L16" i="2" s="1"/>
  <c r="K15" i="2"/>
  <c r="K14" i="2"/>
  <c r="K13" i="2"/>
  <c r="L13" i="2" s="1"/>
  <c r="K12" i="2"/>
  <c r="L12" i="2" s="1"/>
  <c r="K11" i="2"/>
  <c r="L11" i="2" s="1"/>
  <c r="K10" i="2"/>
  <c r="L10" i="2" s="1"/>
  <c r="K9" i="2"/>
  <c r="K8" i="2"/>
  <c r="L8" i="2" s="1"/>
  <c r="K7" i="2"/>
  <c r="L7" i="2" s="1"/>
  <c r="K6" i="2"/>
  <c r="L6" i="2" s="1"/>
  <c r="K24" i="2" l="1"/>
  <c r="D9" i="3"/>
  <c r="K25" i="2"/>
  <c r="E9" i="3"/>
  <c r="F9" i="3"/>
  <c r="L9" i="2"/>
  <c r="L24" i="2" s="1"/>
  <c r="L25" i="2" s="1"/>
  <c r="F10" i="3" l="1"/>
  <c r="F11" i="3" s="1"/>
  <c r="F13" i="3" s="1"/>
  <c r="D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chenjie</author>
  </authors>
  <commentList>
    <comment ref="J13" authorId="0" shapeId="0" xr:uid="{C2146164-CFC0-4C16-A00A-D1F2C60254E0}">
      <text>
        <r>
          <rPr>
            <b/>
            <sz val="9"/>
            <color indexed="81"/>
            <rFont val="MS P ゴシック"/>
            <family val="3"/>
            <charset val="128"/>
          </rPr>
          <t>MCP</t>
        </r>
      </text>
    </comment>
    <comment ref="J16" authorId="0" shapeId="0" xr:uid="{6D35ECC7-7146-4744-ADC8-4BC99E15E0F5}">
      <text>
        <r>
          <rPr>
            <b/>
            <sz val="9"/>
            <color indexed="81"/>
            <rFont val="MS P ゴシック"/>
            <family val="3"/>
            <charset val="128"/>
          </rPr>
          <t>MCP</t>
        </r>
      </text>
    </comment>
    <comment ref="J19" authorId="0" shapeId="0" xr:uid="{C3A64FC5-690F-4BFB-8DB2-71F97A2F4CF5}">
      <text>
        <r>
          <rPr>
            <b/>
            <sz val="9"/>
            <color indexed="81"/>
            <rFont val="MS P ゴシック"/>
            <family val="3"/>
            <charset val="128"/>
          </rPr>
          <t>MCP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<sst xmlns="http://schemas.openxmlformats.org/spreadsheetml/2006/main" count="115" uniqueCount="85">
  <si>
    <t>分類</t>
  </si>
  <si>
    <t>要望概要</t>
  </si>
  <si>
    <t>タスク詳細</t>
  </si>
  <si>
    <t>根拠</t>
  </si>
  <si>
    <t>難易度</t>
  </si>
  <si>
    <t>仕様検討
(人/日)</t>
  </si>
  <si>
    <t>開発
(人/日)</t>
  </si>
  <si>
    <t>検証
(人/日)</t>
  </si>
  <si>
    <t>合計工数
(人/日)</t>
  </si>
  <si>
    <t>現新検証工数最大期待効果</t>
  </si>
  <si>
    <t>維持保守保守性向上効果</t>
  </si>
  <si>
    <t>優先</t>
  </si>
  <si>
    <t>処理内に稼働日表示</t>
  </si>
  <si>
    <t>各処理の稼働日を表示する</t>
  </si>
  <si>
    <t>・周期/補足を正規化して“稼働サイクル”に統一。</t>
  </si>
  <si>
    <t>既存の周期情報を正規化する処理が必要であり、複数シート・設計書の差異を吸収する必要がある。例外処理やデータ不整合対応に工数を要する。</t>
  </si>
  <si>
    <t>中</t>
  </si>
  <si>
    <t>○</t>
  </si>
  <si>
    <t>テーブル内にビュー名表示</t>
  </si>
  <si>
    <t>バッチ参照ビューを使用している場合ビュー名情報を表示する</t>
  </si>
  <si>
    <t>・プログラム修正とフロー図の表示変更</t>
  </si>
  <si>
    <t>① 処理ID、テーブルおよびビューの関係を確認する必要がある。  
② 「設計書・資材整合性チェック.xlsx」の IN_VIEW列には物理名のみが記載されているため、ビューの論理名を表示したい場合、物理名から論理名へのマッピング ロジックを追加必要</t>
  </si>
  <si>
    <t>稼働日フィルタ</t>
  </si>
  <si>
    <t>稼働日を指定できるようにして、該当の日付で動作しない処理やテーブルはグレーアウト表示する</t>
  </si>
  <si>
    <t>・UIで稼働日を指定→検索条件に新しいロジックとコンポーネントの追加、該当稼働日ロジックの実現、フローのノードに追加ロジック</t>
  </si>
  <si>
    <t>UI、検索ロジック、休日計算アルゴリズム（祝日・月末補正）を含む複合的な改修。
表示面では既存ノードの状態管理やレンダリングに影響する。
システム全体に跨る修正が必要なため「高」と判断。</t>
  </si>
  <si>
    <t>高</t>
  </si>
  <si>
    <t>大</t>
  </si>
  <si>
    <t>・基準日から次回稼働日を算出（祝日除外などの拡張枠）</t>
  </si>
  <si>
    <t>・非稼働ノードはグレーアウト/非活性範囲や表現に関わるロジック実現、既存ロジックの上追加表現にそれぞれ</t>
  </si>
  <si>
    <t>処理内に現新結果の想定差分番号表示</t>
  </si>
  <si>
    <t>想定差分番号を表示する。[件数004][項目109]など</t>
  </si>
  <si>
    <t>・差分番号を付に関する機能やソートロジック追加</t>
  </si>
  <si>
    <t>処理内に階層表示</t>
  </si>
  <si>
    <t>バッチ階層(何番目に動く処理か)を表示する</t>
  </si>
  <si>
    <t>・処理idに該当内容を追加</t>
  </si>
  <si>
    <t>1つのファイルからデータを取得する</t>
  </si>
  <si>
    <t>小</t>
  </si>
  <si>
    <t>SQLステップ内にSQL単位の処理時間表示(中央値or直近値)</t>
  </si>
  <si>
    <t>実績値を取得してSQLの処理時間を表示する(中央値or直近値)</t>
  </si>
  <si>
    <t>・プログラムからテーブルへの接続を確立</t>
  </si>
  <si>
    <t>最大の課題は、データベースとの接続を確立し、必要なデータを取得する点にあります。加えて、SQLを作成する、あるいは他の手段を用いて、ユーザーの入力に基づきデータ表から必要な情報を取得する必要があります。</t>
  </si>
  <si>
    <t>・テーブルからレコードを取得し、各SQLに対応する処理時間を算出</t>
  </si>
  <si>
    <t>・データ取得と表示に関するロジック実現</t>
  </si>
  <si>
    <t>テーブル・ワークテーブル内にレコード件数表示(中央値or直近値)</t>
  </si>
  <si>
    <t>実績値を取得してレコード件数を表示する(中央値or直近値)を</t>
  </si>
  <si>
    <t>上記6番内容と同じ</t>
  </si>
  <si>
    <t>・テーブルからレコード件数を取得</t>
  </si>
  <si>
    <t>テーブル・ワークテーブル内に作成時刻表示(中央値or直近値)</t>
  </si>
  <si>
    <t>実績値を取得してテーブル・ワークテーブルのレコード作成時刻を表示する(中央値or直近値)</t>
  </si>
  <si>
    <t>・テーブルから各レコードの作成時刻を取得</t>
  </si>
  <si>
    <t>簡易表示・詳細表示の切替え②</t>
  </si>
  <si>
    <t>表示する情報が増えた際に表示までの時間がかからないように、表示する情報を最低限のものに絞って出力する。
　簡易版：ID・論理名のみ？
　詳細版：そのほかすべて</t>
  </si>
  <si>
    <t>・処理ロジック追加や実装プロンプト調節などの再検討</t>
  </si>
  <si>
    <t>「簡易表示」と「詳細表示」の表示内容および仕様を明確に確定する必要</t>
  </si>
  <si>
    <t>顧客</t>
  </si>
  <si>
    <t>TB</t>
  </si>
  <si>
    <t>TC</t>
  </si>
  <si>
    <t>顧客別サマリ</t>
  </si>
  <si>
    <t>TD</t>
  </si>
  <si>
    <t>店別サマリ</t>
  </si>
  <si>
    <t>基本設計書</t>
    <rPh sb="0" eb="2">
      <t>キホン</t>
    </rPh>
    <rPh sb="2" eb="4">
      <t>セッケイ</t>
    </rPh>
    <rPh sb="4" eb="5">
      <t>ショ</t>
    </rPh>
    <phoneticPr fontId="5"/>
  </si>
  <si>
    <t>詳細設計書</t>
    <rPh sb="0" eb="2">
      <t>ショウサイ</t>
    </rPh>
    <rPh sb="2" eb="5">
      <t>セッケイショ</t>
    </rPh>
    <phoneticPr fontId="5"/>
  </si>
  <si>
    <t>エンティティ定義書</t>
    <rPh sb="6" eb="8">
      <t>テイギ</t>
    </rPh>
    <rPh sb="8" eb="9">
      <t>ショ</t>
    </rPh>
    <phoneticPr fontId="5"/>
  </si>
  <si>
    <t>HULFT I/F定義書</t>
    <rPh sb="9" eb="11">
      <t>テイギ</t>
    </rPh>
    <rPh sb="11" eb="12">
      <t>ショ</t>
    </rPh>
    <phoneticPr fontId="5"/>
  </si>
  <si>
    <t>TM(参照)</t>
    <rPh sb="3" eb="5">
      <t>サンショウ</t>
    </rPh>
    <phoneticPr fontId="5"/>
  </si>
  <si>
    <t>工数（人/日）</t>
    <rPh sb="3" eb="4">
      <t>ニン</t>
    </rPh>
    <rPh sb="5" eb="6">
      <t>ニチ</t>
    </rPh>
    <phoneticPr fontId="5"/>
  </si>
  <si>
    <t>件別計数</t>
    <phoneticPr fontId="5"/>
  </si>
  <si>
    <t>合計ファイル数</t>
    <rPh sb="0" eb="2">
      <t>ゴウケイ</t>
    </rPh>
    <rPh sb="6" eb="7">
      <t>スウ</t>
    </rPh>
    <phoneticPr fontId="5"/>
  </si>
  <si>
    <t>合計工数（人/日）</t>
    <phoneticPr fontId="5"/>
  </si>
  <si>
    <t>２．レベルアップ</t>
    <phoneticPr fontId="5"/>
  </si>
  <si>
    <t>工数（人/月）</t>
    <phoneticPr fontId="5"/>
  </si>
  <si>
    <t>自然言語に対して検索、回答(会話式検索)</t>
    <rPh sb="0" eb="2">
      <t>シゼン</t>
    </rPh>
    <rPh sb="2" eb="4">
      <t>ゲンゴ</t>
    </rPh>
    <rPh sb="5" eb="6">
      <t>タイ</t>
    </rPh>
    <rPh sb="8" eb="10">
      <t>ケンサク</t>
    </rPh>
    <rPh sb="11" eb="13">
      <t>カイトウ</t>
    </rPh>
    <rPh sb="14" eb="16">
      <t>カイワ</t>
    </rPh>
    <rPh sb="16" eb="17">
      <t>シキ</t>
    </rPh>
    <rPh sb="17" eb="19">
      <t>ケンサク</t>
    </rPh>
    <phoneticPr fontId="5"/>
  </si>
  <si>
    <t xml:space="preserve">TMの仕組み流用の可能性あり
- 工数（人/月）
</t>
    <rPh sb="3" eb="5">
      <t>シク</t>
    </rPh>
    <rPh sb="6" eb="8">
      <t>リュウヨウ</t>
    </rPh>
    <rPh sb="9" eb="11">
      <t>カノウ</t>
    </rPh>
    <rPh sb="11" eb="12">
      <t>セイ</t>
    </rPh>
    <phoneticPr fontId="5"/>
  </si>
  <si>
    <t>工数（人/日）</t>
    <phoneticPr fontId="5"/>
  </si>
  <si>
    <t>合計工数（人/月）</t>
    <rPh sb="7" eb="8">
      <t>ガツ</t>
    </rPh>
    <phoneticPr fontId="5"/>
  </si>
  <si>
    <t>※前提条件：データ構造保持すること</t>
    <rPh sb="1" eb="3">
      <t>ゼンテイ</t>
    </rPh>
    <rPh sb="3" eb="5">
      <t>ジョウケン</t>
    </rPh>
    <rPh sb="9" eb="11">
      <t>コウゾウ</t>
    </rPh>
    <rPh sb="11" eb="13">
      <t>ホジ</t>
    </rPh>
    <phoneticPr fontId="5"/>
  </si>
  <si>
    <t>設計書概算見積：</t>
    <rPh sb="0" eb="3">
      <t>セッケイショ</t>
    </rPh>
    <phoneticPr fontId="5"/>
  </si>
  <si>
    <t>人/月</t>
    <phoneticPr fontId="5"/>
  </si>
  <si>
    <t>１．４種類文書検索</t>
    <rPh sb="3" eb="5">
      <t>シュルイ</t>
    </rPh>
    <rPh sb="5" eb="7">
      <t>ブンショ</t>
    </rPh>
    <rPh sb="7" eb="9">
      <t>ケンサク</t>
    </rPh>
    <phoneticPr fontId="5"/>
  </si>
  <si>
    <t>レベルアップ
(人/日)</t>
    <phoneticPr fontId="5"/>
  </si>
  <si>
    <t>人/日</t>
    <phoneticPr fontId="5"/>
  </si>
  <si>
    <t>レベルアップ含めて合計工数(人/日)</t>
    <phoneticPr fontId="5"/>
  </si>
  <si>
    <t>人/月</t>
    <rPh sb="2" eb="3">
      <t>ガツ</t>
    </rPh>
    <phoneticPr fontId="5"/>
  </si>
  <si>
    <t>2つのファイルからデータを取得する、レベルアップ段階の追加表示を実現の工数が必須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</si>
</sst>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_);\(0.00\)"/>
    <numFmt numFmtId="179" formatCode="0.0_ "/>
    <numFmt numFmtId="180" formatCode="0_ "/>
  </numFmts>
  <fonts count="8">
    <font>
      <sz val="10"/>
      <color theme="1"/>
      <name val="游ゴシック"/>
      <family val="2"/>
      <scheme val="minor"/>
    </font>
    <font>
      <sz val="9.75"/>
      <color rgb="FF000000"/>
      <name val="游ゴシック"/>
      <family val="2"/>
      <scheme val="minor"/>
    </font>
    <font>
      <sz val="9"/>
      <color rgb="FF000000"/>
      <name val="游ゴシック"/>
      <family val="2"/>
      <scheme val="minor"/>
    </font>
    <font>
      <sz val="10.5"/>
      <color rgb="FF000000"/>
      <name val="游ゴシック"/>
      <family val="2"/>
      <scheme val="minor"/>
    </font>
    <font>
      <sz val="9.75"/>
      <color rgb="FF1F2329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EE0E3"/>
      </patternFill>
    </fill>
    <fill>
      <patternFill patternType="solid">
        <fgColor rgb="FFD2DAE4"/>
      </patternFill>
    </fill>
    <fill>
      <patternFill patternType="solid">
        <fgColor rgb="FFEEF6C6"/>
      </patternFill>
    </fill>
    <fill>
      <patternFill patternType="solid">
        <fgColor rgb="FFD2DAE4"/>
      </patternFill>
    </fill>
    <fill>
      <patternFill patternType="solid">
        <fgColor rgb="FFEEF6C6"/>
      </patternFill>
    </fill>
    <fill>
      <patternFill patternType="solid">
        <fgColor rgb="FFEEF6C6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rgb="FFD2DA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72FA78"/>
      </top>
      <bottom style="thin">
        <color rgb="FF000000"/>
      </bottom>
      <diagonal/>
    </border>
    <border>
      <left style="thin">
        <color rgb="FF72FA78"/>
      </left>
      <right/>
      <top style="thin">
        <color rgb="FF72FA7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2FA7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ont="0" applyFill="0" applyBorder="0" applyProtection="0"/>
  </cellStyleXfs>
  <cellXfs count="6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top" wrapText="1"/>
    </xf>
    <xf numFmtId="177" fontId="1" fillId="0" borderId="18" xfId="0" applyNumberFormat="1" applyFont="1" applyBorder="1" applyAlignment="1">
      <alignment horizontal="left" vertical="center"/>
    </xf>
    <xf numFmtId="177" fontId="4" fillId="0" borderId="19" xfId="0" applyNumberFormat="1" applyFont="1" applyBorder="1" applyAlignment="1">
      <alignment horizontal="center" vertical="center" wrapText="1"/>
    </xf>
    <xf numFmtId="177" fontId="4" fillId="0" borderId="20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top" wrapText="1"/>
    </xf>
    <xf numFmtId="177" fontId="1" fillId="0" borderId="22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left" vertical="center"/>
    </xf>
    <xf numFmtId="177" fontId="4" fillId="0" borderId="24" xfId="0" applyNumberFormat="1" applyFont="1" applyBorder="1" applyAlignment="1">
      <alignment horizontal="center" vertical="center" wrapText="1"/>
    </xf>
    <xf numFmtId="177" fontId="4" fillId="0" borderId="26" xfId="0" applyNumberFormat="1" applyFont="1" applyBorder="1" applyAlignment="1">
      <alignment horizontal="center" vertical="center"/>
    </xf>
    <xf numFmtId="177" fontId="4" fillId="0" borderId="27" xfId="0" applyNumberFormat="1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left" vertical="top"/>
    </xf>
    <xf numFmtId="0" fontId="3" fillId="0" borderId="32" xfId="0" applyFont="1" applyBorder="1" applyAlignment="1">
      <alignment horizontal="left" vertical="top" wrapText="1"/>
    </xf>
    <xf numFmtId="177" fontId="4" fillId="0" borderId="35" xfId="0" applyNumberFormat="1" applyFont="1" applyBorder="1" applyAlignment="1">
      <alignment horizontal="center" vertical="center"/>
    </xf>
    <xf numFmtId="177" fontId="4" fillId="0" borderId="36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left" vertical="center"/>
    </xf>
    <xf numFmtId="0" fontId="0" fillId="0" borderId="44" xfId="0" applyBorder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0" fillId="16" borderId="44" xfId="0" applyFill="1" applyBorder="1" applyAlignment="1">
      <alignment vertical="center"/>
    </xf>
    <xf numFmtId="0" fontId="0" fillId="17" borderId="44" xfId="0" applyFill="1" applyBorder="1" applyAlignment="1">
      <alignment vertical="center"/>
    </xf>
    <xf numFmtId="179" fontId="0" fillId="18" borderId="44" xfId="0" applyNumberFormat="1" applyFill="1" applyBorder="1" applyAlignment="1">
      <alignment vertical="center"/>
    </xf>
    <xf numFmtId="49" fontId="3" fillId="0" borderId="17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top" wrapText="1"/>
    </xf>
    <xf numFmtId="49" fontId="1" fillId="5" borderId="9" xfId="0" applyNumberFormat="1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left" vertical="center" wrapText="1"/>
    </xf>
    <xf numFmtId="0" fontId="2" fillId="14" borderId="42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177" fontId="1" fillId="0" borderId="22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2" fillId="15" borderId="43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177" fontId="4" fillId="0" borderId="25" xfId="0" applyNumberFormat="1" applyFont="1" applyBorder="1" applyAlignment="1">
      <alignment horizontal="left" vertical="center"/>
    </xf>
    <xf numFmtId="177" fontId="4" fillId="0" borderId="29" xfId="0" applyNumberFormat="1" applyFont="1" applyBorder="1" applyAlignment="1">
      <alignment vertical="center"/>
    </xf>
    <xf numFmtId="49" fontId="1" fillId="12" borderId="38" xfId="0" applyNumberFormat="1" applyFont="1" applyFill="1" applyBorder="1" applyAlignment="1">
      <alignment horizontal="center" vertical="center" wrapText="1"/>
    </xf>
    <xf numFmtId="49" fontId="1" fillId="10" borderId="16" xfId="0" applyNumberFormat="1" applyFont="1" applyFill="1" applyBorder="1" applyAlignment="1">
      <alignment horizontal="center" vertical="center" wrapText="1"/>
    </xf>
    <xf numFmtId="177" fontId="2" fillId="0" borderId="23" xfId="0" applyNumberFormat="1" applyFont="1" applyBorder="1" applyAlignment="1">
      <alignment horizontal="left" vertical="center"/>
    </xf>
    <xf numFmtId="177" fontId="2" fillId="0" borderId="23" xfId="0" applyNumberFormat="1" applyFont="1" applyBorder="1" applyAlignment="1">
      <alignment horizontal="left" vertical="center" wrapText="1"/>
    </xf>
    <xf numFmtId="177" fontId="4" fillId="0" borderId="30" xfId="0" applyNumberFormat="1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77" fontId="4" fillId="0" borderId="20" xfId="0" applyNumberFormat="1" applyFont="1" applyBorder="1" applyAlignment="1">
      <alignment horizontal="center" vertical="center" wrapText="1"/>
    </xf>
    <xf numFmtId="177" fontId="4" fillId="0" borderId="24" xfId="0" applyNumberFormat="1" applyFont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177" fontId="4" fillId="0" borderId="26" xfId="0" applyNumberFormat="1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177" fontId="4" fillId="0" borderId="27" xfId="0" applyNumberFormat="1" applyFont="1" applyBorder="1" applyAlignment="1">
      <alignment horizontal="center" vertical="center"/>
    </xf>
    <xf numFmtId="177" fontId="4" fillId="0" borderId="33" xfId="0" applyNumberFormat="1" applyFont="1" applyBorder="1" applyAlignment="1">
      <alignment horizontal="center" vertical="center"/>
    </xf>
    <xf numFmtId="0" fontId="0" fillId="19" borderId="44" xfId="0" applyFill="1" applyBorder="1" applyAlignment="1">
      <alignment vertical="center"/>
    </xf>
    <xf numFmtId="0" fontId="0" fillId="19" borderId="0" xfId="0" applyFill="1" applyAlignment="1">
      <alignment vertical="center"/>
    </xf>
    <xf numFmtId="180" fontId="0" fillId="19" borderId="0" xfId="0" applyNumberFormat="1" applyFill="1" applyAlignment="1">
      <alignment vertical="center"/>
    </xf>
    <xf numFmtId="180" fontId="1" fillId="2" borderId="3" xfId="0" applyNumberFormat="1" applyFont="1" applyFill="1" applyBorder="1" applyAlignment="1">
      <alignment horizontal="left" vertical="center"/>
    </xf>
    <xf numFmtId="180" fontId="1" fillId="20" borderId="4" xfId="0" applyNumberFormat="1" applyFont="1" applyFill="1" applyBorder="1" applyAlignment="1">
      <alignment horizontal="left" vertical="center"/>
    </xf>
    <xf numFmtId="179" fontId="1" fillId="20" borderId="41" xfId="0" applyNumberFormat="1" applyFont="1" applyFill="1" applyBorder="1" applyAlignment="1">
      <alignment horizontal="left" vertical="center"/>
    </xf>
    <xf numFmtId="49" fontId="1" fillId="20" borderId="12" xfId="0" applyNumberFormat="1" applyFont="1" applyFill="1" applyBorder="1" applyAlignment="1">
      <alignment horizontal="center" vertical="center" wrapText="1"/>
    </xf>
    <xf numFmtId="49" fontId="1" fillId="20" borderId="10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20</xdr:row>
      <xdr:rowOff>88900</xdr:rowOff>
    </xdr:from>
    <xdr:to>
      <xdr:col>1</xdr:col>
      <xdr:colOff>533400</xdr:colOff>
      <xdr:row>20</xdr:row>
      <xdr:rowOff>146050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FF53096-DA8A-701D-7E46-176118863330}"/>
            </a:ext>
          </a:extLst>
        </xdr:cNvPr>
        <xdr:cNvSpPr/>
      </xdr:nvSpPr>
      <xdr:spPr>
        <a:xfrm>
          <a:off x="717550" y="4311650"/>
          <a:ext cx="425450" cy="5715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BAEF-352C-43AB-900A-80F67C2C9029}">
  <dimension ref="B1:G21"/>
  <sheetViews>
    <sheetView workbookViewId="0">
      <selection activeCell="C25" sqref="C25"/>
    </sheetView>
  </sheetViews>
  <sheetFormatPr defaultRowHeight="16.5"/>
  <cols>
    <col min="3" max="3" width="19.453125" customWidth="1"/>
    <col min="4" max="7" width="12.6328125" customWidth="1"/>
  </cols>
  <sheetData>
    <row r="1" spans="2:7">
      <c r="B1" t="s">
        <v>79</v>
      </c>
    </row>
    <row r="2" spans="2:7">
      <c r="C2" s="21"/>
      <c r="D2" s="24" t="s">
        <v>56</v>
      </c>
      <c r="E2" s="24" t="s">
        <v>57</v>
      </c>
      <c r="F2" s="24" t="s">
        <v>59</v>
      </c>
      <c r="G2" s="25" t="s">
        <v>65</v>
      </c>
    </row>
    <row r="3" spans="2:7">
      <c r="C3" s="21"/>
      <c r="D3" s="21" t="s">
        <v>67</v>
      </c>
      <c r="E3" s="21" t="s">
        <v>58</v>
      </c>
      <c r="F3" s="21" t="s">
        <v>60</v>
      </c>
      <c r="G3" s="21" t="s">
        <v>55</v>
      </c>
    </row>
    <row r="4" spans="2:7">
      <c r="C4" s="21" t="s">
        <v>61</v>
      </c>
      <c r="D4" s="21">
        <v>421</v>
      </c>
      <c r="E4" s="21">
        <v>144</v>
      </c>
      <c r="F4" s="21">
        <v>143</v>
      </c>
      <c r="G4" s="21">
        <v>179</v>
      </c>
    </row>
    <row r="5" spans="2:7">
      <c r="C5" s="21" t="s">
        <v>62</v>
      </c>
      <c r="D5" s="21">
        <v>785</v>
      </c>
      <c r="E5" s="21">
        <v>274</v>
      </c>
      <c r="F5" s="21">
        <v>446</v>
      </c>
      <c r="G5" s="21">
        <v>269</v>
      </c>
    </row>
    <row r="6" spans="2:7">
      <c r="C6" s="21" t="s">
        <v>63</v>
      </c>
      <c r="D6" s="21">
        <v>2420</v>
      </c>
      <c r="E6" s="21">
        <v>855</v>
      </c>
      <c r="F6" s="21">
        <v>1965</v>
      </c>
      <c r="G6" s="21">
        <v>603</v>
      </c>
    </row>
    <row r="7" spans="2:7">
      <c r="C7" s="21" t="s">
        <v>64</v>
      </c>
      <c r="D7" s="21">
        <v>981</v>
      </c>
      <c r="E7" s="21">
        <v>452</v>
      </c>
      <c r="F7" s="21">
        <v>248</v>
      </c>
      <c r="G7" s="21">
        <v>545</v>
      </c>
    </row>
    <row r="8" spans="2:7">
      <c r="C8" s="21" t="s">
        <v>68</v>
      </c>
      <c r="D8" s="21">
        <f>SUM(D4:D7)</f>
        <v>4607</v>
      </c>
      <c r="E8" s="21">
        <f t="shared" ref="E8:G8" si="0">SUM(E4:E7)</f>
        <v>1725</v>
      </c>
      <c r="F8" s="21">
        <f t="shared" si="0"/>
        <v>2802</v>
      </c>
      <c r="G8" s="21">
        <f t="shared" si="0"/>
        <v>1596</v>
      </c>
    </row>
    <row r="9" spans="2:7">
      <c r="C9" s="21" t="s">
        <v>66</v>
      </c>
      <c r="D9" s="26">
        <f>D8/$G$8*$G$9</f>
        <v>144.3295739348371</v>
      </c>
      <c r="E9" s="26">
        <f t="shared" ref="E9:F9" si="1">E8/$G$8*$G$9</f>
        <v>54.041353383458649</v>
      </c>
      <c r="F9" s="26">
        <f t="shared" si="1"/>
        <v>87.781954887218049</v>
      </c>
      <c r="G9" s="25">
        <v>50</v>
      </c>
    </row>
    <row r="10" spans="2:7">
      <c r="C10" t="s">
        <v>69</v>
      </c>
      <c r="F10" s="22">
        <f>SUM(D9:F9)</f>
        <v>286.15288220551378</v>
      </c>
    </row>
    <row r="11" spans="2:7">
      <c r="C11" t="s">
        <v>75</v>
      </c>
      <c r="F11" s="23">
        <f>F10/20</f>
        <v>14.307644110275689</v>
      </c>
    </row>
    <row r="12" spans="2:7" ht="19" customHeight="1">
      <c r="C12" t="s">
        <v>73</v>
      </c>
      <c r="F12">
        <v>-2</v>
      </c>
    </row>
    <row r="13" spans="2:7">
      <c r="C13" s="62" t="s">
        <v>71</v>
      </c>
      <c r="F13" s="63">
        <f>F11+F12</f>
        <v>12.307644110275689</v>
      </c>
    </row>
    <row r="15" spans="2:7">
      <c r="B15" t="s">
        <v>70</v>
      </c>
    </row>
    <row r="16" spans="2:7">
      <c r="C16" t="s">
        <v>72</v>
      </c>
    </row>
    <row r="17" spans="3:5">
      <c r="C17" s="21" t="s">
        <v>74</v>
      </c>
      <c r="D17" s="21">
        <v>40</v>
      </c>
    </row>
    <row r="18" spans="3:5">
      <c r="C18" s="61" t="s">
        <v>71</v>
      </c>
      <c r="D18" s="61">
        <f>D17/20</f>
        <v>2</v>
      </c>
    </row>
    <row r="19" spans="3:5">
      <c r="C19" t="s">
        <v>76</v>
      </c>
    </row>
    <row r="21" spans="3:5">
      <c r="C21" s="62" t="s">
        <v>77</v>
      </c>
      <c r="D21" s="63">
        <f>F13+D18</f>
        <v>14.307644110275689</v>
      </c>
      <c r="E21" s="62" t="s">
        <v>78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"/>
  <sheetViews>
    <sheetView showGridLines="0" tabSelected="1" topLeftCell="A4" zoomScale="55" zoomScaleNormal="55" workbookViewId="0">
      <pane xSplit="2" topLeftCell="C1" activePane="topRight" state="frozen"/>
      <selection pane="topRight" activeCell="E8" sqref="E8:E10"/>
    </sheetView>
  </sheetViews>
  <sheetFormatPr defaultColWidth="14" defaultRowHeight="16.5"/>
  <cols>
    <col min="1" max="1" width="3" customWidth="1"/>
    <col min="2" max="2" width="33" customWidth="1"/>
    <col min="3" max="3" width="52" customWidth="1"/>
    <col min="4" max="4" width="59" customWidth="1"/>
    <col min="5" max="5" width="25" customWidth="1"/>
    <col min="6" max="6" width="17" customWidth="1"/>
    <col min="7" max="9" width="13" customWidth="1"/>
    <col min="10" max="10" width="11" customWidth="1"/>
    <col min="11" max="11" width="10" customWidth="1"/>
    <col min="12" max="15" width="12" customWidth="1"/>
    <col min="16" max="23" width="11" customWidth="1"/>
  </cols>
  <sheetData>
    <row r="1" spans="1:23" ht="22" customHeight="1">
      <c r="A1" s="2"/>
      <c r="B1" s="4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6" customHeight="1">
      <c r="A2" s="35"/>
      <c r="B2" s="31" t="s">
        <v>0</v>
      </c>
      <c r="C2" s="31" t="s">
        <v>1</v>
      </c>
      <c r="D2" s="31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67" t="s">
        <v>80</v>
      </c>
      <c r="K2" s="29" t="s">
        <v>8</v>
      </c>
      <c r="L2" s="68" t="s">
        <v>82</v>
      </c>
      <c r="M2" s="54" t="s">
        <v>9</v>
      </c>
      <c r="N2" s="55" t="s">
        <v>10</v>
      </c>
      <c r="O2" s="56" t="s">
        <v>11</v>
      </c>
      <c r="Q2" s="2"/>
      <c r="R2" s="2"/>
      <c r="S2" s="2"/>
      <c r="T2" s="2"/>
      <c r="U2" s="2"/>
      <c r="V2" s="2"/>
      <c r="W2" s="2"/>
    </row>
    <row r="3" spans="1:23" ht="26" customHeight="1">
      <c r="A3" s="35"/>
      <c r="B3" s="32"/>
      <c r="C3" s="31"/>
      <c r="D3" s="32"/>
      <c r="E3" s="29"/>
      <c r="F3" s="29"/>
      <c r="G3" s="38"/>
      <c r="H3" s="38"/>
      <c r="I3" s="29"/>
      <c r="J3" s="67"/>
      <c r="K3" s="43"/>
      <c r="L3" s="68"/>
      <c r="M3" s="54"/>
      <c r="N3" s="55"/>
      <c r="O3" s="56"/>
      <c r="Q3" s="2"/>
      <c r="R3" s="2"/>
      <c r="S3" s="2"/>
      <c r="T3" s="2"/>
      <c r="U3" s="2"/>
      <c r="V3" s="2"/>
      <c r="W3" s="2"/>
    </row>
    <row r="4" spans="1:23" ht="26" customHeight="1">
      <c r="A4" s="35"/>
      <c r="B4" s="33"/>
      <c r="C4" s="31"/>
      <c r="D4" s="33"/>
      <c r="E4" s="29"/>
      <c r="F4" s="29"/>
      <c r="G4" s="39"/>
      <c r="H4" s="39"/>
      <c r="I4" s="29"/>
      <c r="J4" s="67"/>
      <c r="K4" s="43"/>
      <c r="L4" s="68"/>
      <c r="M4" s="54"/>
      <c r="N4" s="55"/>
      <c r="O4" s="56"/>
      <c r="Q4" s="2"/>
      <c r="R4" s="2"/>
      <c r="S4" s="2"/>
      <c r="T4" s="2"/>
      <c r="U4" s="2"/>
      <c r="V4" s="2"/>
      <c r="W4" s="2"/>
    </row>
    <row r="5" spans="1:23" ht="26" customHeight="1">
      <c r="A5" s="35"/>
      <c r="B5" s="34"/>
      <c r="C5" s="31"/>
      <c r="D5" s="34"/>
      <c r="E5" s="29"/>
      <c r="F5" s="29"/>
      <c r="G5" s="40"/>
      <c r="H5" s="40"/>
      <c r="I5" s="29"/>
      <c r="J5" s="67"/>
      <c r="K5" s="44"/>
      <c r="L5" s="68"/>
      <c r="M5" s="54"/>
      <c r="N5" s="55"/>
      <c r="O5" s="56"/>
      <c r="Q5" s="2"/>
      <c r="R5" s="2"/>
      <c r="S5" s="2"/>
      <c r="T5" s="2"/>
      <c r="U5" s="2"/>
      <c r="V5" s="2"/>
      <c r="W5" s="2"/>
    </row>
    <row r="6" spans="1:23" ht="93" customHeight="1">
      <c r="A6" s="1">
        <v>1</v>
      </c>
      <c r="B6" s="16" t="s">
        <v>12</v>
      </c>
      <c r="C6" s="17" t="s">
        <v>13</v>
      </c>
      <c r="D6" s="17" t="s">
        <v>14</v>
      </c>
      <c r="E6" s="7" t="s">
        <v>15</v>
      </c>
      <c r="F6" s="10" t="s">
        <v>16</v>
      </c>
      <c r="G6" s="6">
        <v>2</v>
      </c>
      <c r="H6" s="6">
        <v>4</v>
      </c>
      <c r="I6" s="6">
        <v>2</v>
      </c>
      <c r="J6" s="11"/>
      <c r="K6" s="6">
        <f t="shared" ref="K6:K22" si="0">G6+H6+I6</f>
        <v>8</v>
      </c>
      <c r="L6" s="7">
        <f t="shared" ref="L6:L22" si="1">SUM(J6:K6)</f>
        <v>8</v>
      </c>
      <c r="M6" s="7" t="s">
        <v>16</v>
      </c>
      <c r="N6" s="12" t="s">
        <v>16</v>
      </c>
      <c r="O6" s="8" t="s">
        <v>17</v>
      </c>
      <c r="Q6" s="2"/>
      <c r="R6" s="2"/>
      <c r="S6" s="2"/>
      <c r="T6" s="2"/>
      <c r="U6" s="2"/>
      <c r="V6" s="2"/>
      <c r="W6" s="2"/>
    </row>
    <row r="7" spans="1:23" ht="37" customHeight="1">
      <c r="A7" s="1">
        <v>2</v>
      </c>
      <c r="B7" s="9" t="s">
        <v>18</v>
      </c>
      <c r="C7" s="5" t="s">
        <v>19</v>
      </c>
      <c r="D7" s="5" t="s">
        <v>20</v>
      </c>
      <c r="E7" s="7" t="s">
        <v>21</v>
      </c>
      <c r="F7" s="10" t="s">
        <v>16</v>
      </c>
      <c r="G7" s="6">
        <v>2</v>
      </c>
      <c r="H7" s="6">
        <v>4</v>
      </c>
      <c r="I7" s="6">
        <v>2</v>
      </c>
      <c r="J7" s="11"/>
      <c r="K7" s="6">
        <f t="shared" si="0"/>
        <v>8</v>
      </c>
      <c r="L7" s="7">
        <f t="shared" si="1"/>
        <v>8</v>
      </c>
      <c r="M7" s="7" t="s">
        <v>16</v>
      </c>
      <c r="N7" s="12" t="s">
        <v>16</v>
      </c>
      <c r="O7" s="8"/>
      <c r="Q7" s="2"/>
      <c r="R7" s="2"/>
      <c r="S7" s="2"/>
      <c r="T7" s="2"/>
      <c r="U7" s="2"/>
      <c r="V7" s="2"/>
      <c r="W7" s="2"/>
    </row>
    <row r="8" spans="1:23" ht="37" customHeight="1">
      <c r="A8" s="28">
        <v>3</v>
      </c>
      <c r="B8" s="30" t="s">
        <v>22</v>
      </c>
      <c r="C8" s="27" t="s">
        <v>23</v>
      </c>
      <c r="D8" s="5" t="s">
        <v>24</v>
      </c>
      <c r="E8" s="37" t="s">
        <v>25</v>
      </c>
      <c r="F8" s="36" t="s">
        <v>26</v>
      </c>
      <c r="G8" s="6">
        <v>2</v>
      </c>
      <c r="H8" s="6">
        <v>7</v>
      </c>
      <c r="I8" s="6">
        <v>2</v>
      </c>
      <c r="J8" s="45"/>
      <c r="K8" s="6">
        <f t="shared" si="0"/>
        <v>11</v>
      </c>
      <c r="L8" s="7">
        <f t="shared" si="1"/>
        <v>11</v>
      </c>
      <c r="M8" s="37" t="s">
        <v>27</v>
      </c>
      <c r="N8" s="53" t="s">
        <v>27</v>
      </c>
      <c r="O8" s="52" t="s">
        <v>17</v>
      </c>
      <c r="Q8" s="2"/>
      <c r="R8" s="2"/>
      <c r="S8" s="2"/>
      <c r="T8" s="2"/>
      <c r="U8" s="2"/>
      <c r="V8" s="2"/>
      <c r="W8" s="2"/>
    </row>
    <row r="9" spans="1:23" ht="26" customHeight="1">
      <c r="A9" s="28"/>
      <c r="B9" s="30"/>
      <c r="C9" s="27"/>
      <c r="D9" s="5" t="s">
        <v>28</v>
      </c>
      <c r="E9" s="37"/>
      <c r="F9" s="36"/>
      <c r="G9" s="6">
        <v>1</v>
      </c>
      <c r="H9" s="6">
        <v>2</v>
      </c>
      <c r="I9" s="6">
        <v>1</v>
      </c>
      <c r="J9" s="45"/>
      <c r="K9" s="6">
        <f t="shared" si="0"/>
        <v>4</v>
      </c>
      <c r="L9" s="7">
        <f t="shared" si="1"/>
        <v>4</v>
      </c>
      <c r="M9" s="37"/>
      <c r="N9" s="53"/>
      <c r="O9" s="52"/>
      <c r="Q9" s="2"/>
      <c r="R9" s="2"/>
      <c r="S9" s="2"/>
      <c r="T9" s="2"/>
      <c r="U9" s="2"/>
      <c r="V9" s="2"/>
      <c r="W9" s="2"/>
    </row>
    <row r="10" spans="1:23" ht="36" customHeight="1">
      <c r="A10" s="28"/>
      <c r="B10" s="30"/>
      <c r="C10" s="27"/>
      <c r="D10" s="5" t="s">
        <v>29</v>
      </c>
      <c r="E10" s="37"/>
      <c r="F10" s="36"/>
      <c r="G10" s="6">
        <v>2</v>
      </c>
      <c r="H10" s="6">
        <v>7</v>
      </c>
      <c r="I10" s="6">
        <v>2</v>
      </c>
      <c r="J10" s="45"/>
      <c r="K10" s="6">
        <f t="shared" si="0"/>
        <v>11</v>
      </c>
      <c r="L10" s="7">
        <f t="shared" si="1"/>
        <v>11</v>
      </c>
      <c r="M10" s="37"/>
      <c r="N10" s="53"/>
      <c r="O10" s="52"/>
      <c r="Q10" s="2"/>
      <c r="R10" s="2"/>
      <c r="S10" s="2"/>
      <c r="T10" s="2"/>
      <c r="U10" s="2"/>
      <c r="V10" s="2"/>
      <c r="W10" s="2"/>
    </row>
    <row r="11" spans="1:23" ht="26" customHeight="1">
      <c r="A11" s="1">
        <v>4</v>
      </c>
      <c r="B11" s="5" t="s">
        <v>30</v>
      </c>
      <c r="C11" s="5" t="s">
        <v>31</v>
      </c>
      <c r="D11" s="5" t="s">
        <v>32</v>
      </c>
      <c r="E11" s="7" t="s">
        <v>84</v>
      </c>
      <c r="F11" s="10" t="s">
        <v>16</v>
      </c>
      <c r="G11" s="6">
        <v>2</v>
      </c>
      <c r="H11" s="6">
        <v>4</v>
      </c>
      <c r="I11" s="6">
        <v>2</v>
      </c>
      <c r="J11" s="6">
        <v>13</v>
      </c>
      <c r="K11" s="6">
        <f t="shared" si="0"/>
        <v>8</v>
      </c>
      <c r="L11" s="7">
        <f t="shared" si="1"/>
        <v>21</v>
      </c>
      <c r="M11" s="13" t="s">
        <v>16</v>
      </c>
      <c r="N11" s="14" t="s">
        <v>16</v>
      </c>
      <c r="O11" s="15"/>
      <c r="Q11" s="2"/>
      <c r="R11" s="2"/>
      <c r="S11" s="2"/>
      <c r="T11" s="2"/>
      <c r="U11" s="2"/>
      <c r="V11" s="2"/>
      <c r="W11" s="2"/>
    </row>
    <row r="12" spans="1:23" ht="26" customHeight="1">
      <c r="A12" s="1">
        <v>5</v>
      </c>
      <c r="B12" s="5" t="s">
        <v>33</v>
      </c>
      <c r="C12" s="5" t="s">
        <v>34</v>
      </c>
      <c r="D12" s="5" t="s">
        <v>35</v>
      </c>
      <c r="E12" s="7" t="s">
        <v>36</v>
      </c>
      <c r="F12" s="10" t="s">
        <v>37</v>
      </c>
      <c r="G12" s="6">
        <v>1</v>
      </c>
      <c r="H12" s="6">
        <v>3</v>
      </c>
      <c r="I12" s="6">
        <v>1</v>
      </c>
      <c r="J12" s="11"/>
      <c r="K12" s="6">
        <f t="shared" si="0"/>
        <v>5</v>
      </c>
      <c r="L12" s="7">
        <f t="shared" si="1"/>
        <v>5</v>
      </c>
      <c r="M12" s="13" t="s">
        <v>16</v>
      </c>
      <c r="N12" s="14" t="s">
        <v>16</v>
      </c>
      <c r="O12" s="15"/>
      <c r="Q12" s="2"/>
      <c r="R12" s="2"/>
      <c r="S12" s="2"/>
      <c r="T12" s="2"/>
      <c r="U12" s="2"/>
      <c r="V12" s="2"/>
      <c r="W12" s="2"/>
    </row>
    <row r="13" spans="1:23" ht="26" customHeight="1">
      <c r="A13" s="28">
        <v>6</v>
      </c>
      <c r="B13" s="27" t="s">
        <v>38</v>
      </c>
      <c r="C13" s="27" t="s">
        <v>39</v>
      </c>
      <c r="D13" s="5" t="s">
        <v>40</v>
      </c>
      <c r="E13" s="37" t="s">
        <v>41</v>
      </c>
      <c r="F13" s="36" t="s">
        <v>27</v>
      </c>
      <c r="G13" s="6">
        <v>3</v>
      </c>
      <c r="H13" s="6">
        <v>6</v>
      </c>
      <c r="I13" s="6">
        <v>1</v>
      </c>
      <c r="J13" s="46">
        <v>36</v>
      </c>
      <c r="K13" s="6">
        <f t="shared" si="0"/>
        <v>10</v>
      </c>
      <c r="L13" s="49">
        <f>K13+K14+K15+J13</f>
        <v>59</v>
      </c>
      <c r="M13" s="37" t="s">
        <v>16</v>
      </c>
      <c r="N13" s="53" t="s">
        <v>16</v>
      </c>
      <c r="O13" s="52"/>
      <c r="Q13" s="2"/>
      <c r="R13" s="2"/>
      <c r="S13" s="2"/>
      <c r="T13" s="2"/>
      <c r="U13" s="2"/>
      <c r="V13" s="2"/>
      <c r="W13" s="2"/>
    </row>
    <row r="14" spans="1:23" ht="26" customHeight="1">
      <c r="A14" s="28"/>
      <c r="B14" s="27"/>
      <c r="C14" s="27"/>
      <c r="D14" s="5" t="s">
        <v>42</v>
      </c>
      <c r="E14" s="37"/>
      <c r="F14" s="36"/>
      <c r="G14" s="6">
        <v>1</v>
      </c>
      <c r="H14" s="6">
        <v>3</v>
      </c>
      <c r="I14" s="6">
        <v>1</v>
      </c>
      <c r="J14" s="45"/>
      <c r="K14" s="6">
        <f t="shared" si="0"/>
        <v>5</v>
      </c>
      <c r="L14" s="50"/>
      <c r="M14" s="37"/>
      <c r="N14" s="53"/>
      <c r="O14" s="52"/>
      <c r="Q14" s="2"/>
      <c r="R14" s="2"/>
      <c r="S14" s="2"/>
      <c r="T14" s="2"/>
      <c r="U14" s="2"/>
      <c r="V14" s="2"/>
      <c r="W14" s="2"/>
    </row>
    <row r="15" spans="1:23" ht="26" customHeight="1">
      <c r="A15" s="28"/>
      <c r="B15" s="27"/>
      <c r="C15" s="27"/>
      <c r="D15" s="5" t="s">
        <v>43</v>
      </c>
      <c r="E15" s="37"/>
      <c r="F15" s="36"/>
      <c r="G15" s="6">
        <v>2</v>
      </c>
      <c r="H15" s="6">
        <v>4</v>
      </c>
      <c r="I15" s="6">
        <v>2</v>
      </c>
      <c r="J15" s="45"/>
      <c r="K15" s="6">
        <f t="shared" si="0"/>
        <v>8</v>
      </c>
      <c r="L15" s="51"/>
      <c r="M15" s="37"/>
      <c r="N15" s="53"/>
      <c r="O15" s="52"/>
      <c r="Q15" s="2"/>
      <c r="R15" s="2"/>
      <c r="S15" s="2"/>
      <c r="T15" s="2"/>
      <c r="U15" s="2"/>
      <c r="V15" s="2"/>
      <c r="W15" s="2"/>
    </row>
    <row r="16" spans="1:23" ht="26" customHeight="1">
      <c r="A16" s="28">
        <v>7</v>
      </c>
      <c r="B16" s="30" t="s">
        <v>44</v>
      </c>
      <c r="C16" s="27" t="s">
        <v>45</v>
      </c>
      <c r="D16" s="5" t="s">
        <v>40</v>
      </c>
      <c r="E16" s="41" t="s">
        <v>46</v>
      </c>
      <c r="F16" s="36" t="s">
        <v>27</v>
      </c>
      <c r="G16" s="6">
        <v>3</v>
      </c>
      <c r="H16" s="6">
        <v>6</v>
      </c>
      <c r="I16" s="6">
        <v>1</v>
      </c>
      <c r="J16" s="46">
        <v>18</v>
      </c>
      <c r="K16" s="6">
        <f t="shared" si="0"/>
        <v>10</v>
      </c>
      <c r="L16" s="49">
        <f t="shared" si="1"/>
        <v>28</v>
      </c>
      <c r="M16" s="57" t="s">
        <v>16</v>
      </c>
      <c r="N16" s="59" t="s">
        <v>16</v>
      </c>
      <c r="O16" s="48"/>
      <c r="Q16" s="2"/>
      <c r="R16" s="2"/>
      <c r="S16" s="2"/>
      <c r="T16" s="2"/>
      <c r="U16" s="2"/>
      <c r="V16" s="2"/>
      <c r="W16" s="2"/>
    </row>
    <row r="17" spans="1:23" ht="26" customHeight="1">
      <c r="A17" s="28"/>
      <c r="B17" s="30"/>
      <c r="C17" s="27"/>
      <c r="D17" s="5" t="s">
        <v>47</v>
      </c>
      <c r="E17" s="41"/>
      <c r="F17" s="36"/>
      <c r="G17" s="6">
        <v>1</v>
      </c>
      <c r="H17" s="6">
        <v>3</v>
      </c>
      <c r="I17" s="6">
        <v>1</v>
      </c>
      <c r="J17" s="45"/>
      <c r="K17" s="6">
        <f t="shared" si="0"/>
        <v>5</v>
      </c>
      <c r="L17" s="50"/>
      <c r="M17" s="57"/>
      <c r="N17" s="59"/>
      <c r="O17" s="48"/>
      <c r="Q17" s="2"/>
      <c r="R17" s="2"/>
      <c r="S17" s="2"/>
      <c r="T17" s="2"/>
      <c r="U17" s="2"/>
      <c r="V17" s="2"/>
      <c r="W17" s="2"/>
    </row>
    <row r="18" spans="1:23" ht="27" customHeight="1">
      <c r="A18" s="28"/>
      <c r="B18" s="30"/>
      <c r="C18" s="27"/>
      <c r="D18" s="5" t="s">
        <v>43</v>
      </c>
      <c r="E18" s="41"/>
      <c r="F18" s="36"/>
      <c r="G18" s="6">
        <v>2</v>
      </c>
      <c r="H18" s="6">
        <v>4</v>
      </c>
      <c r="I18" s="6">
        <v>2</v>
      </c>
      <c r="J18" s="45"/>
      <c r="K18" s="6">
        <f t="shared" si="0"/>
        <v>8</v>
      </c>
      <c r="L18" s="51"/>
      <c r="M18" s="58"/>
      <c r="N18" s="60"/>
      <c r="O18" s="48"/>
      <c r="Q18" s="2"/>
      <c r="R18" s="2"/>
      <c r="S18" s="2"/>
      <c r="T18" s="2"/>
      <c r="U18" s="2"/>
      <c r="V18" s="2"/>
      <c r="W18" s="2"/>
    </row>
    <row r="19" spans="1:23" ht="25" customHeight="1">
      <c r="A19" s="28">
        <v>8</v>
      </c>
      <c r="B19" s="27" t="s">
        <v>48</v>
      </c>
      <c r="C19" s="27" t="s">
        <v>49</v>
      </c>
      <c r="D19" s="5" t="s">
        <v>40</v>
      </c>
      <c r="E19" s="42" t="s">
        <v>46</v>
      </c>
      <c r="F19" s="36" t="s">
        <v>27</v>
      </c>
      <c r="G19" s="6">
        <v>3</v>
      </c>
      <c r="H19" s="6">
        <v>6</v>
      </c>
      <c r="I19" s="6">
        <v>1</v>
      </c>
      <c r="J19" s="45">
        <v>18</v>
      </c>
      <c r="K19" s="6">
        <f t="shared" si="0"/>
        <v>10</v>
      </c>
      <c r="L19" s="49">
        <f t="shared" si="1"/>
        <v>28</v>
      </c>
      <c r="M19" s="48" t="s">
        <v>16</v>
      </c>
      <c r="N19" s="47" t="s">
        <v>37</v>
      </c>
      <c r="O19" s="48"/>
      <c r="Q19" s="2"/>
      <c r="R19" s="2"/>
      <c r="S19" s="2"/>
      <c r="T19" s="2"/>
      <c r="U19" s="2"/>
      <c r="V19" s="2"/>
      <c r="W19" s="2"/>
    </row>
    <row r="20" spans="1:23" ht="20" customHeight="1">
      <c r="A20" s="28"/>
      <c r="B20" s="27"/>
      <c r="C20" s="27"/>
      <c r="D20" s="5" t="s">
        <v>50</v>
      </c>
      <c r="E20" s="42"/>
      <c r="F20" s="36"/>
      <c r="G20" s="6">
        <v>1</v>
      </c>
      <c r="H20" s="6">
        <v>3</v>
      </c>
      <c r="I20" s="6">
        <v>1</v>
      </c>
      <c r="J20" s="45"/>
      <c r="K20" s="6">
        <f t="shared" si="0"/>
        <v>5</v>
      </c>
      <c r="L20" s="50"/>
      <c r="M20" s="48"/>
      <c r="N20" s="47"/>
      <c r="O20" s="48"/>
      <c r="Q20" s="2"/>
      <c r="R20" s="2"/>
      <c r="S20" s="2"/>
      <c r="T20" s="2"/>
      <c r="U20" s="2"/>
      <c r="V20" s="2"/>
      <c r="W20" s="2"/>
    </row>
    <row r="21" spans="1:23" ht="26" customHeight="1">
      <c r="A21" s="28"/>
      <c r="B21" s="27"/>
      <c r="C21" s="27"/>
      <c r="D21" s="5" t="s">
        <v>43</v>
      </c>
      <c r="E21" s="42"/>
      <c r="F21" s="36"/>
      <c r="G21" s="6">
        <v>2</v>
      </c>
      <c r="H21" s="6">
        <v>4</v>
      </c>
      <c r="I21" s="6">
        <v>2</v>
      </c>
      <c r="J21" s="45"/>
      <c r="K21" s="6">
        <f t="shared" si="0"/>
        <v>8</v>
      </c>
      <c r="L21" s="51"/>
      <c r="M21" s="48"/>
      <c r="N21" s="47"/>
      <c r="O21" s="48"/>
      <c r="Q21" s="2"/>
      <c r="R21" s="2"/>
      <c r="S21" s="2"/>
      <c r="T21" s="2"/>
      <c r="U21" s="2"/>
      <c r="V21" s="2"/>
      <c r="W21" s="2"/>
    </row>
    <row r="22" spans="1:23" ht="90" customHeight="1">
      <c r="A22" s="1">
        <v>9</v>
      </c>
      <c r="B22" s="5" t="s">
        <v>51</v>
      </c>
      <c r="C22" s="5" t="s">
        <v>52</v>
      </c>
      <c r="D22" s="5" t="s">
        <v>53</v>
      </c>
      <c r="E22" s="7" t="s">
        <v>54</v>
      </c>
      <c r="F22" s="10" t="s">
        <v>16</v>
      </c>
      <c r="G22" s="6">
        <v>5</v>
      </c>
      <c r="H22" s="6">
        <v>8</v>
      </c>
      <c r="I22" s="6">
        <v>3</v>
      </c>
      <c r="J22" s="11"/>
      <c r="K22" s="6">
        <f t="shared" si="0"/>
        <v>16</v>
      </c>
      <c r="L22" s="7">
        <f t="shared" si="1"/>
        <v>16</v>
      </c>
      <c r="M22" s="19" t="s">
        <v>37</v>
      </c>
      <c r="N22" s="18" t="s">
        <v>16</v>
      </c>
      <c r="O22" s="15"/>
      <c r="Q22" s="2"/>
      <c r="R22" s="2"/>
      <c r="S22" s="2"/>
      <c r="T22" s="2"/>
      <c r="U22" s="2"/>
      <c r="V22" s="2"/>
      <c r="W22" s="2"/>
    </row>
    <row r="23" spans="1:23" ht="23" customHeight="1">
      <c r="A23" s="1"/>
      <c r="B23" s="20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26" customHeight="1">
      <c r="A24" s="1"/>
      <c r="B24" s="1"/>
      <c r="C24" s="1"/>
      <c r="D24" s="1"/>
      <c r="E24" s="1"/>
      <c r="F24" s="1"/>
      <c r="G24" s="1"/>
      <c r="H24" s="1"/>
      <c r="I24" s="1"/>
      <c r="J24" s="1" t="s">
        <v>81</v>
      </c>
      <c r="K24" s="64">
        <f>SUM(K6:K22)</f>
        <v>140</v>
      </c>
      <c r="L24" s="65">
        <f>SUM(L6:L22)</f>
        <v>199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26" customHeight="1">
      <c r="A25" s="1"/>
      <c r="C25" s="1"/>
      <c r="D25" s="1"/>
      <c r="E25" s="1"/>
      <c r="F25" s="1"/>
      <c r="G25" s="1"/>
      <c r="H25" s="1"/>
      <c r="I25" s="1"/>
      <c r="J25" s="1" t="s">
        <v>83</v>
      </c>
      <c r="K25" s="64">
        <f>K24/20</f>
        <v>7</v>
      </c>
      <c r="L25" s="66">
        <f>L24/20</f>
        <v>9.9499999999999993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mergeCells count="54">
    <mergeCell ref="L2:L5"/>
    <mergeCell ref="L13:L15"/>
    <mergeCell ref="L16:L18"/>
    <mergeCell ref="L19:L21"/>
    <mergeCell ref="O13:O15"/>
    <mergeCell ref="N13:N15"/>
    <mergeCell ref="M13:M15"/>
    <mergeCell ref="M2:M5"/>
    <mergeCell ref="N2:N5"/>
    <mergeCell ref="M8:M10"/>
    <mergeCell ref="N8:N10"/>
    <mergeCell ref="O2:O5"/>
    <mergeCell ref="O8:O10"/>
    <mergeCell ref="M16:M18"/>
    <mergeCell ref="N16:N18"/>
    <mergeCell ref="M19:M21"/>
    <mergeCell ref="N19:N21"/>
    <mergeCell ref="O16:O18"/>
    <mergeCell ref="O19:O21"/>
    <mergeCell ref="F19:F21"/>
    <mergeCell ref="F16:F18"/>
    <mergeCell ref="E16:E18"/>
    <mergeCell ref="E19:E21"/>
    <mergeCell ref="K2:K5"/>
    <mergeCell ref="J8:J10"/>
    <mergeCell ref="J19:J21"/>
    <mergeCell ref="J16:J18"/>
    <mergeCell ref="J13:J15"/>
    <mergeCell ref="J2:J5"/>
    <mergeCell ref="E13:E15"/>
    <mergeCell ref="F13:F15"/>
    <mergeCell ref="G2:G5"/>
    <mergeCell ref="A16:A18"/>
    <mergeCell ref="A19:A21"/>
    <mergeCell ref="B16:B18"/>
    <mergeCell ref="B19:B21"/>
    <mergeCell ref="C16:C18"/>
    <mergeCell ref="C19:C21"/>
    <mergeCell ref="C13:C15"/>
    <mergeCell ref="B13:B15"/>
    <mergeCell ref="A13:A15"/>
    <mergeCell ref="I2:I5"/>
    <mergeCell ref="C8:C10"/>
    <mergeCell ref="B8:B10"/>
    <mergeCell ref="A8:A10"/>
    <mergeCell ref="C2:C5"/>
    <mergeCell ref="D2:D5"/>
    <mergeCell ref="B2:B5"/>
    <mergeCell ref="A2:A5"/>
    <mergeCell ref="F8:F10"/>
    <mergeCell ref="F2:F5"/>
    <mergeCell ref="E2:E5"/>
    <mergeCell ref="E8:E10"/>
    <mergeCell ref="H2:H5"/>
  </mergeCells>
  <phoneticPr fontId="5"/>
  <pageMargins left="0.7" right="0.7" top="0.75" bottom="0.75" header="0.3" footer="0.3"/>
  <legacy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設計書概算見積</vt:lpstr>
      <vt:lpstr>フロー概算見積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 潔</cp:lastModifiedBy>
  <dcterms:modified xsi:type="dcterms:W3CDTF">2025-09-09T09:20:03Z</dcterms:modified>
</cp:coreProperties>
</file>