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F5D9683-767A-4BDA-95E5-AC1CDC4B82E9}" xr6:coauthVersionLast="47" xr6:coauthVersionMax="47" xr10:uidLastSave="{00000000-0000-0000-0000-000000000000}"/>
  <bookViews>
    <workbookView xWindow="-108" yWindow="-108" windowWidth="23256" windowHeight="12576"/>
  </bookViews>
  <sheets>
    <sheet name="滨农" sheetId="1" r:id="rId1"/>
  </sheets>
  <definedNames>
    <definedName name="_xlnm._FilterDatabase" localSheetId="0" hidden="1">滨农!$A$4:$AL$13</definedName>
    <definedName name="_xlnm.Print_Area" localSheetId="0">滨农!$A$1:$AL$13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Q5" i="1"/>
  <c r="W5" i="1"/>
  <c r="AB5" i="1"/>
  <c r="AC5" i="1"/>
  <c r="L6" i="1"/>
  <c r="L13" i="1" s="1"/>
  <c r="Q6" i="1"/>
  <c r="Q13" i="1" s="1"/>
  <c r="W6" i="1"/>
  <c r="AB6" i="1"/>
  <c r="L7" i="1"/>
  <c r="AC7" i="1" s="1"/>
  <c r="AK7" i="1" s="1"/>
  <c r="Q7" i="1"/>
  <c r="W7" i="1"/>
  <c r="AB7" i="1"/>
  <c r="L8" i="1"/>
  <c r="Q8" i="1"/>
  <c r="W8" i="1"/>
  <c r="AB8" i="1" s="1"/>
  <c r="AC8" i="1" s="1"/>
  <c r="AK8" i="1" s="1"/>
  <c r="L9" i="1"/>
  <c r="Q9" i="1"/>
  <c r="W9" i="1"/>
  <c r="AB9" i="1"/>
  <c r="AC9" i="1"/>
  <c r="AK9" i="1" s="1"/>
  <c r="L10" i="1"/>
  <c r="AC10" i="1" s="1"/>
  <c r="AK10" i="1" s="1"/>
  <c r="Q10" i="1"/>
  <c r="W10" i="1"/>
  <c r="AB10" i="1"/>
  <c r="L11" i="1"/>
  <c r="AC11" i="1" s="1"/>
  <c r="AK11" i="1" s="1"/>
  <c r="Q11" i="1"/>
  <c r="W11" i="1"/>
  <c r="AB11" i="1"/>
  <c r="L12" i="1"/>
  <c r="Q12" i="1"/>
  <c r="W12" i="1"/>
  <c r="AB12" i="1" s="1"/>
  <c r="AC12" i="1" s="1"/>
  <c r="AK12" i="1" s="1"/>
  <c r="H13" i="1"/>
  <c r="M13" i="1"/>
  <c r="N13" i="1"/>
  <c r="O13" i="1"/>
  <c r="AD13" i="1"/>
  <c r="AE13" i="1"/>
  <c r="AF13" i="1"/>
  <c r="AG13" i="1"/>
  <c r="AH13" i="1"/>
  <c r="AI13" i="1"/>
  <c r="AJ13" i="1"/>
  <c r="AB13" i="1" l="1"/>
  <c r="AK5" i="1"/>
  <c r="AC6" i="1"/>
  <c r="AK6" i="1" s="1"/>
  <c r="AK13" i="1" l="1"/>
  <c r="AC13" i="1"/>
  <c r="AL13" i="1"/>
</calcChain>
</file>

<file path=xl/comments1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班长</t>
        </r>
      </text>
    </comment>
    <comment ref="S10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从7月开始补每月100共6个月</t>
        </r>
      </text>
    </comment>
  </commentList>
</comments>
</file>

<file path=xl/sharedStrings.xml><?xml version="1.0" encoding="utf-8"?>
<sst xmlns="http://schemas.openxmlformats.org/spreadsheetml/2006/main" count="86" uniqueCount="70">
  <si>
    <t>山 东 滨 农 科 技 有 限 公 司 工 资 表</t>
  </si>
  <si>
    <t>部门：合成与自控技术部</t>
  </si>
  <si>
    <t>序号</t>
  </si>
  <si>
    <t>姓名</t>
  </si>
  <si>
    <t>身份证号码</t>
  </si>
  <si>
    <t>工资卡号</t>
  </si>
  <si>
    <t>开户银行</t>
  </si>
  <si>
    <t>行号</t>
  </si>
  <si>
    <t>部门</t>
  </si>
  <si>
    <t>出勤天数</t>
  </si>
  <si>
    <t>岗位工资</t>
  </si>
  <si>
    <t>标准绩效</t>
  </si>
  <si>
    <t>绩效工资</t>
  </si>
  <si>
    <t>出勤工资</t>
  </si>
  <si>
    <t>年终奖</t>
  </si>
  <si>
    <t>奖励</t>
  </si>
  <si>
    <t>扣款</t>
  </si>
  <si>
    <t>加班</t>
  </si>
  <si>
    <t>各项补贴</t>
  </si>
  <si>
    <t>实发补贴</t>
  </si>
  <si>
    <t>应发工资</t>
  </si>
  <si>
    <t>各项扣款</t>
  </si>
  <si>
    <t>实发工资</t>
  </si>
  <si>
    <t>领款人签字</t>
  </si>
  <si>
    <t>天数</t>
  </si>
  <si>
    <t>加班费</t>
  </si>
  <si>
    <t>工龄补贴</t>
  </si>
  <si>
    <t>职称补贴</t>
  </si>
  <si>
    <t>学历补贴</t>
  </si>
  <si>
    <t>工人技师</t>
  </si>
  <si>
    <t>话费补贴</t>
  </si>
  <si>
    <t>保健费</t>
  </si>
  <si>
    <t>夜餐补助</t>
  </si>
  <si>
    <t>高温补贴</t>
  </si>
  <si>
    <t>交通补贴</t>
  </si>
  <si>
    <t>其他补贴</t>
  </si>
  <si>
    <t>养老保险</t>
  </si>
  <si>
    <t>医疗保险</t>
  </si>
  <si>
    <t>失业保险</t>
  </si>
  <si>
    <t>住房公积金</t>
  </si>
  <si>
    <t>个税</t>
  </si>
  <si>
    <t>房款</t>
  </si>
  <si>
    <t>其他扣款</t>
  </si>
  <si>
    <t>王国信</t>
  </si>
  <si>
    <t>372325198402220854</t>
  </si>
  <si>
    <t>6222021613006400831</t>
  </si>
  <si>
    <t>中国工商银行</t>
  </si>
  <si>
    <t>合成与自控部</t>
  </si>
  <si>
    <t>韩志东</t>
  </si>
  <si>
    <t>210727199006255134</t>
  </si>
  <si>
    <t>6222021613014274798</t>
  </si>
  <si>
    <t>赵猛猛</t>
  </si>
  <si>
    <t>372321198811186276</t>
  </si>
  <si>
    <t>6222021613014141526</t>
  </si>
  <si>
    <t>胡会林</t>
  </si>
  <si>
    <t>372301198808221936</t>
  </si>
  <si>
    <t>6222021613013030027</t>
  </si>
  <si>
    <t>李振亮</t>
  </si>
  <si>
    <t>372323198201290917</t>
  </si>
  <si>
    <t>6212261613000424035</t>
  </si>
  <si>
    <t>张志</t>
  </si>
  <si>
    <t>372323199508252717</t>
  </si>
  <si>
    <t>6212261613007382814</t>
  </si>
  <si>
    <t>尹瑞林</t>
  </si>
  <si>
    <t>372323199708053616</t>
  </si>
  <si>
    <t>6212261613011252011</t>
  </si>
  <si>
    <t>许金程</t>
  </si>
  <si>
    <t>372325198509122832</t>
  </si>
  <si>
    <t>6212251613000692815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</si>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</sst>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79" formatCode="_-* #,##0.00_-;\-* #,##0.00_-;_-* &quot;-&quot;??_-;_-@_-"/>
    <numFmt numFmtId="180" formatCode="0.0000_ "/>
    <numFmt numFmtId="181" formatCode="0_ "/>
    <numFmt numFmtId="182" formatCode="0.00_ "/>
    <numFmt numFmtId="183" formatCode="0.0_ "/>
    <numFmt numFmtId="184" formatCode="000000"/>
    <numFmt numFmtId="185" formatCode="0.0_);[Red]\(0.0\)"/>
    <numFmt numFmtId="186" formatCode="yyyy&quot;年&quot;m&quot;月&quot;;@"/>
    <numFmt numFmtId="187" formatCode="0_);[Red]\(0\)"/>
    <numFmt numFmtId="188" formatCode="0;_琀"/>
    <numFmt numFmtId="189" formatCode="0.00_);[Red]\(0.00\)"/>
  </numFmts>
  <fonts count="15" x14ac:knownFonts="1">
    <font>
      <sz val="12"/>
      <name val="宋体"/>
      <charset val="134"/>
    </font>
    <font>
      <sz val="10"/>
      <name val="宋体"/>
      <charset val="134"/>
    </font>
    <font>
      <b/>
      <i/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b/>
      <sz val="2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8" fillId="3" borderId="0">
      <alignment horizontal="left"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9" fillId="0" borderId="0"/>
    <xf numFmtId="0" fontId="5" fillId="0" borderId="0"/>
    <xf numFmtId="0" fontId="5" fillId="0" borderId="0"/>
    <xf numFmtId="0" fontId="9" fillId="0" borderId="0"/>
    <xf numFmtId="0" fontId="4" fillId="2" borderId="0">
      <alignment horizontal="left"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06">
    <xf numFmtId="0" fontId="0" fillId="0" borderId="0" xfId="0" applyAlignment="1">
      <alignment vertical="center"/>
    </xf>
    <xf numFmtId="0" fontId="10" fillId="0" borderId="0" xfId="0" applyFont="1" applyFill="1"/>
    <xf numFmtId="180" fontId="1" fillId="4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82" fontId="1" fillId="5" borderId="2" xfId="7" applyNumberFormat="1" applyFont="1" applyFill="1" applyBorder="1" applyAlignment="1" applyProtection="1">
      <alignment horizontal="center" vertical="center" wrapText="1"/>
    </xf>
    <xf numFmtId="0" fontId="1" fillId="0" borderId="2" xfId="7" applyFont="1" applyFill="1" applyBorder="1" applyAlignment="1">
      <alignment horizontal="center" shrinkToFit="1"/>
    </xf>
    <xf numFmtId="183" fontId="1" fillId="0" borderId="2" xfId="0" applyNumberFormat="1" applyFont="1" applyFill="1" applyBorder="1" applyAlignment="1">
      <alignment horizontal="center" shrinkToFit="1"/>
    </xf>
    <xf numFmtId="0" fontId="1" fillId="0" borderId="2" xfId="7" applyNumberFormat="1" applyFont="1" applyFill="1" applyBorder="1" applyAlignment="1" applyProtection="1">
      <alignment horizontal="left"/>
    </xf>
    <xf numFmtId="49" fontId="2" fillId="0" borderId="2" xfId="0" applyNumberFormat="1" applyFont="1" applyFill="1" applyBorder="1" applyAlignment="1" applyProtection="1">
      <alignment horizontal="justify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183" fontId="13" fillId="0" borderId="2" xfId="7" applyNumberFormat="1" applyFont="1" applyFill="1" applyBorder="1" applyAlignment="1">
      <alignment horizontal="center" shrinkToFit="1"/>
    </xf>
    <xf numFmtId="0" fontId="1" fillId="0" borderId="2" xfId="0" applyFont="1" applyFill="1" applyBorder="1" applyAlignment="1">
      <alignment horizontal="center" shrinkToFit="1"/>
    </xf>
    <xf numFmtId="49" fontId="2" fillId="0" borderId="2" xfId="7" applyNumberFormat="1" applyFont="1" applyFill="1" applyBorder="1" applyAlignment="1" applyProtection="1">
      <alignment horizontal="left"/>
    </xf>
    <xf numFmtId="49" fontId="2" fillId="0" borderId="2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vertical="center"/>
    </xf>
    <xf numFmtId="184" fontId="2" fillId="0" borderId="2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>
      <alignment horizontal="center" shrinkToFit="1"/>
    </xf>
    <xf numFmtId="49" fontId="1" fillId="0" borderId="2" xfId="0" applyNumberFormat="1" applyFont="1" applyFill="1" applyBorder="1" applyAlignment="1" applyProtection="1">
      <alignment horizontal="left" vertical="center" wrapText="1"/>
    </xf>
    <xf numFmtId="49" fontId="2" fillId="0" borderId="2" xfId="5" applyNumberFormat="1" applyFont="1" applyFill="1" applyBorder="1" applyAlignment="1" applyProtection="1">
      <alignment horizontal="left" vertical="center"/>
    </xf>
    <xf numFmtId="49" fontId="1" fillId="0" borderId="5" xfId="0" applyNumberFormat="1" applyFont="1" applyFill="1" applyBorder="1" applyAlignment="1" applyProtection="1">
      <alignment horizontal="left" vertical="center" wrapText="1"/>
    </xf>
    <xf numFmtId="49" fontId="1" fillId="6" borderId="2" xfId="0" applyNumberFormat="1" applyFont="1" applyFill="1" applyBorder="1" applyAlignment="1">
      <alignment horizontal="center" shrinkToFit="1"/>
    </xf>
    <xf numFmtId="49" fontId="1" fillId="6" borderId="5" xfId="0" applyNumberFormat="1" applyFont="1" applyFill="1" applyBorder="1" applyAlignment="1" applyProtection="1">
      <alignment horizontal="left" vertical="center" wrapText="1"/>
    </xf>
    <xf numFmtId="49" fontId="2" fillId="6" borderId="2" xfId="5" applyNumberFormat="1" applyFont="1" applyFill="1" applyBorder="1" applyAlignment="1" applyProtection="1">
      <alignment horizontal="left" vertical="center"/>
    </xf>
    <xf numFmtId="49" fontId="2" fillId="6" borderId="2" xfId="0" applyNumberFormat="1" applyFont="1" applyFill="1" applyBorder="1" applyAlignment="1" applyProtection="1">
      <alignment horizontal="center" vertical="center"/>
    </xf>
    <xf numFmtId="183" fontId="13" fillId="6" borderId="2" xfId="7" applyNumberFormat="1" applyFont="1" applyFill="1" applyBorder="1" applyAlignment="1">
      <alignment horizont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" fillId="0" borderId="5" xfId="7" applyFont="1" applyFill="1" applyBorder="1" applyAlignment="1">
      <alignment horizontal="left" shrinkToFit="1"/>
    </xf>
    <xf numFmtId="49" fontId="1" fillId="0" borderId="2" xfId="7" applyNumberFormat="1" applyFont="1" applyFill="1" applyBorder="1" applyAlignment="1">
      <alignment shrinkToFit="1"/>
    </xf>
    <xf numFmtId="185" fontId="1" fillId="0" borderId="2" xfId="7" applyNumberFormat="1" applyFont="1" applyFill="1" applyBorder="1" applyAlignment="1">
      <alignment horizontal="center" shrinkToFit="1"/>
    </xf>
    <xf numFmtId="0" fontId="10" fillId="0" borderId="1" xfId="0" applyFont="1" applyFill="1" applyBorder="1" applyAlignment="1">
      <alignment horizontal="center" vertical="center"/>
    </xf>
    <xf numFmtId="181" fontId="1" fillId="5" borderId="2" xfId="7" applyNumberFormat="1" applyFont="1" applyFill="1" applyBorder="1" applyAlignment="1" applyProtection="1">
      <alignment horizontal="center" vertical="center" wrapText="1"/>
    </xf>
    <xf numFmtId="0" fontId="3" fillId="0" borderId="2" xfId="6" applyFont="1" applyFill="1" applyBorder="1" applyAlignment="1">
      <alignment horizontal="center"/>
    </xf>
    <xf numFmtId="181" fontId="3" fillId="0" borderId="2" xfId="7" applyNumberFormat="1" applyFont="1" applyFill="1" applyBorder="1" applyAlignment="1">
      <alignment shrinkToFit="1"/>
    </xf>
    <xf numFmtId="181" fontId="1" fillId="0" borderId="2" xfId="7" applyNumberFormat="1" applyFont="1" applyFill="1" applyBorder="1" applyAlignment="1">
      <alignment horizontal="center" shrinkToFit="1"/>
    </xf>
    <xf numFmtId="182" fontId="1" fillId="0" borderId="2" xfId="7" applyNumberFormat="1" applyFont="1" applyFill="1" applyBorder="1" applyAlignment="1">
      <alignment horizontal="center" shrinkToFit="1"/>
    </xf>
    <xf numFmtId="188" fontId="1" fillId="0" borderId="2" xfId="7" applyNumberFormat="1" applyFont="1" applyFill="1" applyBorder="1" applyAlignment="1">
      <alignment horizontal="center" shrinkToFit="1"/>
    </xf>
    <xf numFmtId="183" fontId="1" fillId="0" borderId="2" xfId="7" applyNumberFormat="1" applyFont="1" applyFill="1" applyBorder="1" applyAlignment="1">
      <alignment horizontal="center" shrinkToFit="1"/>
    </xf>
    <xf numFmtId="0" fontId="3" fillId="6" borderId="2" xfId="6" applyFont="1" applyFill="1" applyBorder="1" applyAlignment="1">
      <alignment horizontal="center"/>
    </xf>
    <xf numFmtId="181" fontId="3" fillId="6" borderId="2" xfId="7" applyNumberFormat="1" applyFont="1" applyFill="1" applyBorder="1" applyAlignment="1">
      <alignment shrinkToFit="1"/>
    </xf>
    <xf numFmtId="181" fontId="1" fillId="6" borderId="2" xfId="7" applyNumberFormat="1" applyFont="1" applyFill="1" applyBorder="1" applyAlignment="1">
      <alignment horizontal="center" shrinkToFit="1"/>
    </xf>
    <xf numFmtId="189" fontId="1" fillId="0" borderId="2" xfId="7" applyNumberFormat="1" applyFont="1" applyFill="1" applyBorder="1" applyAlignment="1">
      <alignment horizontal="center" shrinkToFit="1"/>
    </xf>
    <xf numFmtId="187" fontId="1" fillId="0" borderId="2" xfId="7" applyNumberFormat="1" applyFont="1" applyFill="1" applyBorder="1" applyAlignment="1">
      <alignment horizontal="center" shrinkToFit="1"/>
    </xf>
    <xf numFmtId="182" fontId="1" fillId="5" borderId="2" xfId="7" applyNumberFormat="1" applyFont="1" applyFill="1" applyBorder="1" applyAlignment="1" applyProtection="1">
      <alignment horizontal="center" vertical="center"/>
    </xf>
    <xf numFmtId="180" fontId="1" fillId="5" borderId="2" xfId="7" applyNumberFormat="1" applyFont="1" applyFill="1" applyBorder="1" applyAlignment="1" applyProtection="1">
      <alignment horizontal="center" vertical="center" wrapText="1"/>
    </xf>
    <xf numFmtId="187" fontId="3" fillId="0" borderId="2" xfId="7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shrinkToFit="1"/>
    </xf>
    <xf numFmtId="181" fontId="3" fillId="0" borderId="2" xfId="2" applyNumberFormat="1" applyFont="1" applyFill="1" applyBorder="1" applyAlignment="1" applyProtection="1">
      <alignment horizontal="center"/>
    </xf>
    <xf numFmtId="187" fontId="1" fillId="0" borderId="6" xfId="0" applyNumberFormat="1" applyFont="1" applyFill="1" applyBorder="1" applyAlignment="1" applyProtection="1">
      <alignment horizontal="left" shrinkToFit="1"/>
      <protection hidden="1"/>
    </xf>
    <xf numFmtId="187" fontId="1" fillId="0" borderId="2" xfId="7" applyNumberFormat="1" applyFont="1" applyFill="1" applyBorder="1" applyAlignment="1">
      <alignment horizontal="left" shrinkToFit="1"/>
    </xf>
    <xf numFmtId="187" fontId="1" fillId="0" borderId="2" xfId="7" applyNumberFormat="1" applyFont="1" applyFill="1" applyBorder="1" applyAlignment="1">
      <alignment shrinkToFit="1"/>
    </xf>
    <xf numFmtId="0" fontId="1" fillId="0" borderId="3" xfId="10" applyFont="1" applyFill="1" applyBorder="1" applyAlignment="1">
      <alignment horizontal="center" shrinkToFit="1"/>
    </xf>
    <xf numFmtId="187" fontId="1" fillId="0" borderId="6" xfId="0" applyNumberFormat="1" applyFont="1" applyFill="1" applyBorder="1" applyAlignment="1" applyProtection="1">
      <alignment shrinkToFit="1"/>
      <protection hidden="1"/>
    </xf>
    <xf numFmtId="187" fontId="1" fillId="0" borderId="6" xfId="7" applyNumberFormat="1" applyFont="1" applyFill="1" applyBorder="1" applyAlignment="1">
      <alignment horizontal="center" shrinkToFit="1"/>
    </xf>
    <xf numFmtId="181" fontId="3" fillId="0" borderId="2" xfId="2" applyNumberFormat="1" applyFont="1" applyFill="1" applyBorder="1" applyAlignment="1">
      <alignment horizontal="center"/>
    </xf>
    <xf numFmtId="187" fontId="3" fillId="6" borderId="2" xfId="7" applyNumberFormat="1" applyFont="1" applyFill="1" applyBorder="1" applyAlignment="1">
      <alignment horizontal="center"/>
    </xf>
    <xf numFmtId="187" fontId="1" fillId="6" borderId="2" xfId="7" applyNumberFormat="1" applyFont="1" applyFill="1" applyBorder="1" applyAlignment="1">
      <alignment horizontal="center" shrinkToFit="1"/>
    </xf>
    <xf numFmtId="181" fontId="3" fillId="6" borderId="2" xfId="2" applyNumberFormat="1" applyFont="1" applyFill="1" applyBorder="1" applyAlignment="1">
      <alignment horizontal="center"/>
    </xf>
    <xf numFmtId="181" fontId="1" fillId="5" borderId="2" xfId="4" applyNumberFormat="1" applyFont="1" applyFill="1" applyBorder="1" applyAlignment="1">
      <alignment horizontal="center" vertical="center" wrapText="1"/>
    </xf>
    <xf numFmtId="183" fontId="1" fillId="5" borderId="2" xfId="7" applyNumberFormat="1" applyFont="1" applyFill="1" applyBorder="1" applyAlignment="1" applyProtection="1">
      <alignment horizontal="center" vertical="center" wrapText="1"/>
    </xf>
    <xf numFmtId="181" fontId="1" fillId="0" borderId="2" xfId="7" applyNumberFormat="1" applyFont="1" applyFill="1" applyBorder="1" applyAlignment="1">
      <alignment horizontal="left" shrinkToFit="1"/>
    </xf>
    <xf numFmtId="0" fontId="1" fillId="0" borderId="2" xfId="7" applyNumberFormat="1" applyFont="1" applyFill="1" applyBorder="1" applyAlignment="1">
      <alignment horizontal="center" shrinkToFit="1"/>
    </xf>
    <xf numFmtId="189" fontId="13" fillId="0" borderId="2" xfId="0" applyNumberFormat="1" applyFont="1" applyFill="1" applyBorder="1" applyAlignment="1">
      <alignment horizontal="center"/>
    </xf>
    <xf numFmtId="186" fontId="10" fillId="0" borderId="1" xfId="0" applyNumberFormat="1" applyFont="1" applyFill="1" applyBorder="1" applyAlignment="1">
      <alignment vertical="center"/>
    </xf>
    <xf numFmtId="182" fontId="10" fillId="5" borderId="2" xfId="7" applyNumberFormat="1" applyFont="1" applyFill="1" applyBorder="1" applyAlignment="1" applyProtection="1">
      <alignment horizontal="center" vertical="center"/>
    </xf>
    <xf numFmtId="182" fontId="10" fillId="5" borderId="2" xfId="7" applyNumberFormat="1" applyFont="1" applyFill="1" applyBorder="1" applyAlignment="1" applyProtection="1">
      <alignment horizontal="center" vertical="center" wrapText="1"/>
    </xf>
    <xf numFmtId="183" fontId="3" fillId="0" borderId="2" xfId="6" applyNumberFormat="1" applyFont="1" applyFill="1" applyBorder="1" applyAlignment="1">
      <alignment horizontal="center"/>
    </xf>
    <xf numFmtId="182" fontId="1" fillId="6" borderId="2" xfId="3" applyNumberFormat="1" applyFont="1" applyFill="1" applyBorder="1" applyAlignment="1">
      <alignment horizontal="center" shrinkToFit="1"/>
    </xf>
    <xf numFmtId="182" fontId="10" fillId="0" borderId="2" xfId="7" applyNumberFormat="1" applyFont="1" applyFill="1" applyBorder="1" applyAlignment="1">
      <alignment horizontal="center" shrinkToFit="1"/>
    </xf>
    <xf numFmtId="0" fontId="1" fillId="0" borderId="2" xfId="0" applyFont="1" applyFill="1" applyBorder="1" applyAlignment="1">
      <alignment shrinkToFit="1"/>
    </xf>
    <xf numFmtId="0" fontId="1" fillId="0" borderId="0" xfId="9" applyFont="1" applyFill="1" applyAlignment="1">
      <alignment horizontal="center" vertical="center" shrinkToFit="1"/>
    </xf>
    <xf numFmtId="0" fontId="1" fillId="0" borderId="0" xfId="9" applyFont="1" applyFill="1" applyAlignment="1">
      <alignment vertical="center" shrinkToFit="1"/>
    </xf>
    <xf numFmtId="0" fontId="1" fillId="0" borderId="2" xfId="0" applyFont="1" applyFill="1" applyBorder="1" applyAlignment="1">
      <alignment vertical="center" shrinkToFit="1"/>
    </xf>
    <xf numFmtId="183" fontId="3" fillId="6" borderId="2" xfId="6" applyNumberFormat="1" applyFont="1" applyFill="1" applyBorder="1" applyAlignment="1">
      <alignment horizontal="center"/>
    </xf>
    <xf numFmtId="182" fontId="1" fillId="6" borderId="2" xfId="7" applyNumberFormat="1" applyFont="1" applyFill="1" applyBorder="1" applyAlignment="1">
      <alignment horizontal="center" shrinkToFit="1"/>
    </xf>
    <xf numFmtId="0" fontId="1" fillId="6" borderId="2" xfId="0" applyFont="1" applyFill="1" applyBorder="1" applyAlignment="1">
      <alignment vertical="center" shrinkToFit="1"/>
    </xf>
    <xf numFmtId="0" fontId="1" fillId="6" borderId="0" xfId="9" applyFont="1" applyFill="1" applyAlignment="1">
      <alignment horizontal="center" vertical="center" shrinkToFit="1"/>
    </xf>
    <xf numFmtId="0" fontId="1" fillId="6" borderId="0" xfId="9" applyFont="1" applyFill="1" applyAlignment="1">
      <alignment vertical="center" shrinkToFit="1"/>
    </xf>
    <xf numFmtId="0" fontId="14" fillId="7" borderId="2" xfId="4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shrinkToFit="1"/>
    </xf>
    <xf numFmtId="0" fontId="1" fillId="6" borderId="0" xfId="0" applyFont="1" applyFill="1" applyAlignment="1">
      <alignment shrinkToFit="1"/>
    </xf>
    <xf numFmtId="0" fontId="1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86" fontId="10" fillId="0" borderId="1" xfId="0" applyNumberFormat="1" applyFont="1" applyFill="1" applyBorder="1" applyAlignment="1">
      <alignment horizontal="center" vertical="center"/>
    </xf>
    <xf numFmtId="181" fontId="1" fillId="5" borderId="2" xfId="7" applyNumberFormat="1" applyFont="1" applyFill="1" applyBorder="1" applyAlignment="1" applyProtection="1">
      <alignment horizontal="center" vertical="center" wrapText="1"/>
    </xf>
    <xf numFmtId="181" fontId="1" fillId="5" borderId="2" xfId="7" applyNumberFormat="1" applyFont="1" applyFill="1" applyBorder="1" applyAlignment="1" applyProtection="1">
      <alignment horizontal="center" vertical="center"/>
    </xf>
    <xf numFmtId="180" fontId="1" fillId="5" borderId="2" xfId="7" applyNumberFormat="1" applyFont="1" applyFill="1" applyBorder="1" applyAlignment="1" applyProtection="1">
      <alignment horizontal="center" vertical="center"/>
    </xf>
    <xf numFmtId="182" fontId="1" fillId="5" borderId="2" xfId="7" applyNumberFormat="1" applyFont="1" applyFill="1" applyBorder="1" applyAlignment="1" applyProtection="1">
      <alignment horizontal="center" vertical="center"/>
    </xf>
    <xf numFmtId="183" fontId="1" fillId="5" borderId="6" xfId="7" applyNumberFormat="1" applyFont="1" applyFill="1" applyBorder="1" applyAlignment="1" applyProtection="1">
      <alignment horizontal="center" vertical="center"/>
    </xf>
    <xf numFmtId="183" fontId="1" fillId="5" borderId="7" xfId="7" applyNumberFormat="1" applyFont="1" applyFill="1" applyBorder="1" applyAlignment="1" applyProtection="1">
      <alignment horizontal="center" vertical="center"/>
    </xf>
    <xf numFmtId="183" fontId="1" fillId="5" borderId="5" xfId="7" applyNumberFormat="1" applyFont="1" applyFill="1" applyBorder="1" applyAlignment="1" applyProtection="1">
      <alignment horizontal="center" vertical="center"/>
    </xf>
    <xf numFmtId="181" fontId="1" fillId="5" borderId="2" xfId="7" applyNumberFormat="1" applyFont="1" applyFill="1" applyBorder="1" applyAlignment="1" applyProtection="1">
      <alignment vertical="center" wrapText="1"/>
    </xf>
    <xf numFmtId="180" fontId="1" fillId="5" borderId="3" xfId="7" applyNumberFormat="1" applyFont="1" applyFill="1" applyBorder="1" applyAlignment="1" applyProtection="1">
      <alignment horizontal="center" vertical="center" wrapText="1"/>
    </xf>
    <xf numFmtId="180" fontId="1" fillId="5" borderId="4" xfId="7" applyNumberFormat="1" applyFont="1" applyFill="1" applyBorder="1" applyAlignment="1" applyProtection="1">
      <alignment horizontal="center" vertical="center" wrapText="1"/>
    </xf>
    <xf numFmtId="49" fontId="1" fillId="5" borderId="2" xfId="7" applyNumberFormat="1" applyFont="1" applyFill="1" applyBorder="1" applyAlignment="1" applyProtection="1">
      <alignment horizontal="center" vertical="center" wrapText="1"/>
    </xf>
    <xf numFmtId="182" fontId="1" fillId="5" borderId="2" xfId="7" applyNumberFormat="1" applyFont="1" applyFill="1" applyBorder="1" applyAlignment="1" applyProtection="1">
      <alignment horizontal="center" vertical="center" wrapText="1"/>
    </xf>
    <xf numFmtId="49" fontId="10" fillId="5" borderId="3" xfId="7" applyNumberFormat="1" applyFont="1" applyFill="1" applyBorder="1" applyAlignment="1" applyProtection="1">
      <alignment horizontal="center" vertical="center" wrapText="1"/>
    </xf>
    <xf numFmtId="49" fontId="10" fillId="5" borderId="4" xfId="7" applyNumberFormat="1" applyFont="1" applyFill="1" applyBorder="1" applyAlignment="1" applyProtection="1">
      <alignment horizontal="center" vertical="center" wrapText="1"/>
    </xf>
    <xf numFmtId="0" fontId="1" fillId="5" borderId="2" xfId="4" applyFont="1" applyFill="1" applyBorder="1" applyAlignment="1" applyProtection="1">
      <alignment horizontal="center" vertical="center" wrapText="1"/>
    </xf>
    <xf numFmtId="182" fontId="1" fillId="5" borderId="3" xfId="7" applyNumberFormat="1" applyFont="1" applyFill="1" applyBorder="1" applyAlignment="1" applyProtection="1">
      <alignment horizontal="center" vertical="center" wrapText="1"/>
    </xf>
    <xf numFmtId="182" fontId="1" fillId="5" borderId="4" xfId="7" applyNumberFormat="1" applyFont="1" applyFill="1" applyBorder="1" applyAlignment="1" applyProtection="1">
      <alignment horizontal="center" vertical="center" wrapText="1"/>
    </xf>
    <xf numFmtId="187" fontId="1" fillId="5" borderId="2" xfId="7" applyNumberFormat="1" applyFont="1" applyFill="1" applyBorder="1" applyAlignment="1" applyProtection="1">
      <alignment horizontal="center" vertical="center" wrapText="1"/>
    </xf>
    <xf numFmtId="0" fontId="10" fillId="5" borderId="2" xfId="7" applyFont="1" applyFill="1" applyBorder="1" applyAlignment="1" applyProtection="1">
      <alignment horizontal="center" vertical="center" wrapText="1"/>
    </xf>
  </cellXfs>
  <cellStyles count="14">
    <cellStyle name="_ET_STYLE_NoName_00_" xfId="5"/>
    <cellStyle name="S13" xfId="8"/>
    <cellStyle name="S6 10" xfId="1"/>
    <cellStyle name="常规" xfId="0" builtinId="0"/>
    <cellStyle name="常规 11" xfId="9"/>
    <cellStyle name="常规 2" xfId="10"/>
    <cellStyle name="常规 3" xfId="11"/>
    <cellStyle name="常规_Sheet2" xfId="7"/>
    <cellStyle name="常规_Sheet2 2 2" xfId="4"/>
    <cellStyle name="常规_动力车间2012年9月工资表(1)" xfId="6"/>
    <cellStyle name="千位分隔" xfId="2" builtinId="3"/>
    <cellStyle name="千位分隔 2" xfId="12"/>
    <cellStyle name="千位分隔 3" xfId="13"/>
    <cellStyle name="千位分隔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"/>
  <sheetViews>
    <sheetView tabSelected="1" workbookViewId="0">
      <selection activeCell="L18" sqref="L18"/>
    </sheetView>
  </sheetViews>
  <sheetFormatPr defaultColWidth="8.69921875" defaultRowHeight="15.6" x14ac:dyDescent="0.25"/>
  <cols>
    <col min="1" max="1" width="3.5" style="3" customWidth="1"/>
    <col min="2" max="2" width="7" style="4" customWidth="1"/>
    <col min="3" max="3" width="16.8984375" style="3" hidden="1" customWidth="1"/>
    <col min="4" max="4" width="20.8984375" style="3" hidden="1" customWidth="1"/>
    <col min="5" max="5" width="13.3984375" style="3" hidden="1" customWidth="1"/>
    <col min="6" max="6" width="12.69921875" style="3" hidden="1" customWidth="1"/>
    <col min="7" max="7" width="5.69921875" style="3" hidden="1" customWidth="1"/>
    <col min="8" max="8" width="5.09765625" style="3" customWidth="1"/>
    <col min="9" max="9" width="5" style="4" customWidth="1"/>
    <col min="10" max="10" width="5.09765625" style="4" customWidth="1"/>
    <col min="11" max="11" width="5.3984375" style="3" customWidth="1"/>
    <col min="12" max="12" width="9" style="3" customWidth="1"/>
    <col min="13" max="13" width="6.09765625" style="3" customWidth="1"/>
    <col min="14" max="14" width="5.8984375" style="3" hidden="1" customWidth="1"/>
    <col min="15" max="15" width="4.69921875" style="3" customWidth="1"/>
    <col min="16" max="16" width="2.69921875" style="3" hidden="1" customWidth="1"/>
    <col min="17" max="17" width="0.69921875" style="3" hidden="1" customWidth="1"/>
    <col min="18" max="18" width="4.5" style="4" customWidth="1"/>
    <col min="19" max="19" width="3.8984375" style="4" customWidth="1"/>
    <col min="20" max="20" width="4.5" style="3" customWidth="1"/>
    <col min="21" max="21" width="0.3984375" style="4" hidden="1" customWidth="1"/>
    <col min="22" max="22" width="0.5" style="3" hidden="1" customWidth="1"/>
    <col min="23" max="23" width="4.59765625" style="3" customWidth="1"/>
    <col min="24" max="24" width="4.8984375" style="3" customWidth="1"/>
    <col min="25" max="26" width="4.8984375" style="3" hidden="1" customWidth="1"/>
    <col min="27" max="27" width="5" style="4" hidden="1" customWidth="1"/>
    <col min="28" max="28" width="5.09765625" style="3" customWidth="1"/>
    <col min="29" max="29" width="8.09765625" style="3" customWidth="1"/>
    <col min="30" max="30" width="8" style="3" customWidth="1"/>
    <col min="31" max="31" width="7" style="4" customWidth="1"/>
    <col min="32" max="32" width="7.19921875" style="3" customWidth="1"/>
    <col min="33" max="33" width="7.09765625" style="3" customWidth="1"/>
    <col min="34" max="34" width="7.5" style="3" customWidth="1"/>
    <col min="35" max="35" width="8.69921875" style="4" hidden="1" customWidth="1"/>
    <col min="36" max="36" width="7" style="3" hidden="1" customWidth="1"/>
    <col min="37" max="37" width="9.19921875" style="3" customWidth="1"/>
    <col min="38" max="38" width="10" style="3" customWidth="1"/>
    <col min="39" max="39" width="9" style="5" bestFit="1" customWidth="1"/>
    <col min="40" max="66" width="9" style="3" bestFit="1" customWidth="1"/>
    <col min="67" max="16384" width="8.69921875" style="3"/>
  </cols>
  <sheetData>
    <row r="1" spans="1:43" s="1" customFormat="1" ht="33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43" s="1" customFormat="1" ht="18.7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33"/>
      <c r="K2" s="86">
        <v>44531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66"/>
      <c r="AH2" s="66"/>
      <c r="AI2" s="66"/>
      <c r="AJ2" s="33"/>
      <c r="AK2" s="6"/>
    </row>
    <row r="3" spans="1:43" s="2" customFormat="1" ht="13.5" customHeight="1" x14ac:dyDescent="0.25">
      <c r="A3" s="94" t="s">
        <v>2</v>
      </c>
      <c r="B3" s="95" t="s">
        <v>3</v>
      </c>
      <c r="C3" s="97" t="s">
        <v>4</v>
      </c>
      <c r="D3" s="97" t="s">
        <v>5</v>
      </c>
      <c r="E3" s="98" t="s">
        <v>6</v>
      </c>
      <c r="F3" s="98" t="s">
        <v>7</v>
      </c>
      <c r="G3" s="99" t="s">
        <v>8</v>
      </c>
      <c r="H3" s="98" t="s">
        <v>9</v>
      </c>
      <c r="I3" s="87" t="s">
        <v>10</v>
      </c>
      <c r="J3" s="101" t="s">
        <v>11</v>
      </c>
      <c r="K3" s="87" t="s">
        <v>12</v>
      </c>
      <c r="L3" s="98" t="s">
        <v>13</v>
      </c>
      <c r="M3" s="102" t="s">
        <v>14</v>
      </c>
      <c r="N3" s="87" t="s">
        <v>15</v>
      </c>
      <c r="O3" s="104" t="s">
        <v>16</v>
      </c>
      <c r="P3" s="87" t="s">
        <v>17</v>
      </c>
      <c r="Q3" s="87"/>
      <c r="R3" s="88" t="s">
        <v>18</v>
      </c>
      <c r="S3" s="89"/>
      <c r="T3" s="89"/>
      <c r="U3" s="88"/>
      <c r="V3" s="90"/>
      <c r="W3" s="88"/>
      <c r="X3" s="89"/>
      <c r="Y3" s="89"/>
      <c r="Z3" s="89"/>
      <c r="AA3" s="88"/>
      <c r="AB3" s="98" t="s">
        <v>19</v>
      </c>
      <c r="AC3" s="98" t="s">
        <v>20</v>
      </c>
      <c r="AD3" s="91" t="s">
        <v>21</v>
      </c>
      <c r="AE3" s="92"/>
      <c r="AF3" s="92"/>
      <c r="AG3" s="92"/>
      <c r="AH3" s="92"/>
      <c r="AI3" s="92"/>
      <c r="AJ3" s="93"/>
      <c r="AK3" s="105" t="s">
        <v>22</v>
      </c>
      <c r="AL3" s="105" t="s">
        <v>23</v>
      </c>
    </row>
    <row r="4" spans="1:43" s="2" customFormat="1" ht="25.5" customHeight="1" x14ac:dyDescent="0.25">
      <c r="A4" s="94"/>
      <c r="B4" s="96"/>
      <c r="C4" s="97"/>
      <c r="D4" s="97"/>
      <c r="E4" s="98"/>
      <c r="F4" s="98"/>
      <c r="G4" s="100"/>
      <c r="H4" s="98"/>
      <c r="I4" s="87"/>
      <c r="J4" s="101"/>
      <c r="K4" s="87"/>
      <c r="L4" s="98"/>
      <c r="M4" s="103"/>
      <c r="N4" s="87"/>
      <c r="O4" s="104"/>
      <c r="P4" s="34" t="s">
        <v>24</v>
      </c>
      <c r="Q4" s="34" t="s">
        <v>25</v>
      </c>
      <c r="R4" s="34" t="s">
        <v>26</v>
      </c>
      <c r="S4" s="47" t="s">
        <v>27</v>
      </c>
      <c r="T4" s="47" t="s">
        <v>28</v>
      </c>
      <c r="U4" s="34" t="s">
        <v>29</v>
      </c>
      <c r="V4" s="7" t="s">
        <v>30</v>
      </c>
      <c r="W4" s="34" t="s">
        <v>31</v>
      </c>
      <c r="X4" s="34" t="s">
        <v>32</v>
      </c>
      <c r="Y4" s="34" t="s">
        <v>33</v>
      </c>
      <c r="Z4" s="61" t="s">
        <v>34</v>
      </c>
      <c r="AA4" s="62" t="s">
        <v>35</v>
      </c>
      <c r="AB4" s="98"/>
      <c r="AC4" s="98"/>
      <c r="AD4" s="62" t="s">
        <v>36</v>
      </c>
      <c r="AE4" s="62" t="s">
        <v>37</v>
      </c>
      <c r="AF4" s="62" t="s">
        <v>38</v>
      </c>
      <c r="AG4" s="7" t="s">
        <v>39</v>
      </c>
      <c r="AH4" s="46" t="s">
        <v>40</v>
      </c>
      <c r="AI4" s="67" t="s">
        <v>41</v>
      </c>
      <c r="AJ4" s="68" t="s">
        <v>42</v>
      </c>
      <c r="AK4" s="105"/>
      <c r="AL4" s="105"/>
    </row>
    <row r="5" spans="1:43" ht="15.75" customHeight="1" x14ac:dyDescent="0.15">
      <c r="A5" s="8">
        <v>1</v>
      </c>
      <c r="B5" s="9" t="s">
        <v>43</v>
      </c>
      <c r="C5" s="10" t="s">
        <v>44</v>
      </c>
      <c r="D5" s="11" t="s">
        <v>45</v>
      </c>
      <c r="E5" s="12" t="s">
        <v>46</v>
      </c>
      <c r="F5" s="12"/>
      <c r="G5" s="12" t="s">
        <v>47</v>
      </c>
      <c r="H5" s="13">
        <v>16.670000000000002</v>
      </c>
      <c r="I5" s="35">
        <v>1800</v>
      </c>
      <c r="J5" s="36"/>
      <c r="K5" s="37"/>
      <c r="L5" s="38">
        <f>+ROUND((K5+J5+I5)/(28/1.5)*H5,2)</f>
        <v>1607.46</v>
      </c>
      <c r="M5" s="37"/>
      <c r="N5" s="37"/>
      <c r="O5" s="37"/>
      <c r="P5" s="39"/>
      <c r="Q5" s="37">
        <f>+P5*300</f>
        <v>0</v>
      </c>
      <c r="R5" s="48">
        <v>290</v>
      </c>
      <c r="S5" s="49"/>
      <c r="T5" s="50">
        <v>60</v>
      </c>
      <c r="U5" s="51"/>
      <c r="V5" s="52"/>
      <c r="W5" s="53">
        <f>H5*6</f>
        <v>100.02000000000001</v>
      </c>
      <c r="X5" s="45">
        <v>30</v>
      </c>
      <c r="Y5" s="63"/>
      <c r="Z5" s="63"/>
      <c r="AA5" s="63"/>
      <c r="AB5" s="64">
        <f>ROUND(IF(H5&gt;=28/1.5,SUM(R5:Y5),SUM(R5:V5,Y5:AA5)/28/1.5*H5+W5+X5),0)</f>
        <v>269</v>
      </c>
      <c r="AC5" s="38">
        <f>+L5+Q5+AB5+N5-O5+M5</f>
        <v>1876.46</v>
      </c>
      <c r="AD5" s="65">
        <v>299.68</v>
      </c>
      <c r="AE5" s="65">
        <v>79.92</v>
      </c>
      <c r="AF5" s="65">
        <v>11.24</v>
      </c>
      <c r="AG5" s="69"/>
      <c r="AH5" s="70">
        <v>0</v>
      </c>
      <c r="AI5" s="38"/>
      <c r="AJ5" s="37"/>
      <c r="AK5" s="71">
        <f>+AC5-AD5-AE5-AF5-AG5-AH5-AI5-AJ5</f>
        <v>1485.62</v>
      </c>
      <c r="AL5" s="72"/>
      <c r="AM5" s="73"/>
      <c r="AN5" s="74"/>
      <c r="AO5" s="74"/>
      <c r="AP5" s="82"/>
      <c r="AQ5" s="82"/>
    </row>
    <row r="6" spans="1:43" ht="16.5" customHeight="1" x14ac:dyDescent="0.15">
      <c r="A6" s="8">
        <v>2</v>
      </c>
      <c r="B6" s="14" t="s">
        <v>48</v>
      </c>
      <c r="C6" s="10" t="s">
        <v>49</v>
      </c>
      <c r="D6" s="15" t="s">
        <v>50</v>
      </c>
      <c r="E6" s="12" t="s">
        <v>46</v>
      </c>
      <c r="F6" s="12"/>
      <c r="G6" s="12" t="s">
        <v>47</v>
      </c>
      <c r="H6" s="13">
        <v>20.67</v>
      </c>
      <c r="I6" s="35">
        <v>1670</v>
      </c>
      <c r="J6" s="36"/>
      <c r="K6" s="37"/>
      <c r="L6" s="38">
        <f t="shared" ref="L6:L12" si="0">+ROUND((K6+J6+I6)/(28/1.5)*H6,2)</f>
        <v>1849.23</v>
      </c>
      <c r="M6" s="37"/>
      <c r="N6" s="37"/>
      <c r="O6" s="40"/>
      <c r="P6" s="39"/>
      <c r="Q6" s="37">
        <f>+P6*270</f>
        <v>0</v>
      </c>
      <c r="R6" s="48">
        <v>210</v>
      </c>
      <c r="S6" s="54"/>
      <c r="T6" s="50">
        <v>160</v>
      </c>
      <c r="U6" s="55"/>
      <c r="V6" s="45"/>
      <c r="W6" s="53">
        <f t="shared" ref="W6:W12" si="1">H6*6</f>
        <v>124.02000000000001</v>
      </c>
      <c r="X6" s="45">
        <v>40</v>
      </c>
      <c r="Y6" s="63"/>
      <c r="Z6" s="63"/>
      <c r="AA6" s="63"/>
      <c r="AB6" s="64">
        <f t="shared" ref="AB6:AB12" si="2">ROUND(IF(H6&gt;=28/1.5,SUM(R6:Y6),SUM(R6:V6,Y6:AA6)/28/1.5*H6+W6+X6),0)</f>
        <v>534</v>
      </c>
      <c r="AC6" s="38">
        <f t="shared" ref="AC6:AC12" si="3">+L6+Q6+AB6+N6-O6+M6</f>
        <v>2383.23</v>
      </c>
      <c r="AD6" s="65">
        <v>299.68</v>
      </c>
      <c r="AE6" s="65">
        <v>79.92</v>
      </c>
      <c r="AF6" s="65">
        <v>11.24</v>
      </c>
      <c r="AG6" s="69">
        <v>202.3</v>
      </c>
      <c r="AH6" s="70">
        <v>64.84</v>
      </c>
      <c r="AI6" s="38"/>
      <c r="AJ6" s="37"/>
      <c r="AK6" s="71">
        <f t="shared" ref="AK6:AK12" si="4">+AC6-AD6-AE6-AF6-AG6-AH6-AI6-AJ6</f>
        <v>1725.2500000000002</v>
      </c>
      <c r="AL6" s="72"/>
      <c r="AM6" s="73"/>
      <c r="AN6" s="74"/>
      <c r="AO6" s="74"/>
      <c r="AP6" s="82"/>
      <c r="AQ6" s="82"/>
    </row>
    <row r="7" spans="1:43" ht="16.5" customHeight="1" x14ac:dyDescent="0.15">
      <c r="A7" s="8">
        <v>3</v>
      </c>
      <c r="B7" s="9" t="s">
        <v>51</v>
      </c>
      <c r="C7" s="10" t="s">
        <v>52</v>
      </c>
      <c r="D7" s="16" t="s">
        <v>53</v>
      </c>
      <c r="E7" s="12" t="s">
        <v>46</v>
      </c>
      <c r="F7" s="12"/>
      <c r="G7" s="12" t="s">
        <v>47</v>
      </c>
      <c r="H7" s="13">
        <v>20.67</v>
      </c>
      <c r="I7" s="35">
        <v>1670</v>
      </c>
      <c r="J7" s="36"/>
      <c r="K7" s="37"/>
      <c r="L7" s="38">
        <f t="shared" si="0"/>
        <v>1849.23</v>
      </c>
      <c r="M7" s="37"/>
      <c r="N7" s="37"/>
      <c r="O7" s="40"/>
      <c r="P7" s="39"/>
      <c r="Q7" s="37">
        <f>+P7*300</f>
        <v>0</v>
      </c>
      <c r="R7" s="48">
        <v>210</v>
      </c>
      <c r="S7" s="14"/>
      <c r="T7" s="50">
        <v>160</v>
      </c>
      <c r="U7" s="55"/>
      <c r="V7" s="45"/>
      <c r="W7" s="53">
        <f t="shared" si="1"/>
        <v>124.02000000000001</v>
      </c>
      <c r="X7" s="45">
        <v>30</v>
      </c>
      <c r="Y7" s="63"/>
      <c r="Z7" s="63"/>
      <c r="AA7" s="63"/>
      <c r="AB7" s="64">
        <f t="shared" si="2"/>
        <v>524</v>
      </c>
      <c r="AC7" s="38">
        <f t="shared" si="3"/>
        <v>2373.23</v>
      </c>
      <c r="AD7" s="65">
        <v>299.68</v>
      </c>
      <c r="AE7" s="65">
        <v>79.92</v>
      </c>
      <c r="AF7" s="65">
        <v>11.24</v>
      </c>
      <c r="AG7" s="69">
        <v>202.3</v>
      </c>
      <c r="AH7" s="70">
        <v>83.5</v>
      </c>
      <c r="AI7" s="38"/>
      <c r="AJ7" s="37"/>
      <c r="AK7" s="71">
        <f t="shared" si="4"/>
        <v>1696.5900000000001</v>
      </c>
      <c r="AL7" s="72"/>
      <c r="AM7" s="73"/>
      <c r="AN7" s="74"/>
      <c r="AO7" s="74"/>
      <c r="AP7" s="82"/>
      <c r="AQ7" s="82"/>
    </row>
    <row r="8" spans="1:43" ht="15.75" customHeight="1" x14ac:dyDescent="0.15">
      <c r="A8" s="8">
        <v>4</v>
      </c>
      <c r="B8" s="14" t="s">
        <v>54</v>
      </c>
      <c r="C8" s="17" t="s">
        <v>55</v>
      </c>
      <c r="D8" s="18" t="s">
        <v>56</v>
      </c>
      <c r="E8" s="12" t="s">
        <v>46</v>
      </c>
      <c r="F8" s="12"/>
      <c r="G8" s="12" t="s">
        <v>47</v>
      </c>
      <c r="H8" s="13">
        <v>20</v>
      </c>
      <c r="I8" s="35">
        <v>1670</v>
      </c>
      <c r="J8" s="36"/>
      <c r="K8" s="37"/>
      <c r="L8" s="38">
        <f t="shared" si="0"/>
        <v>1789.29</v>
      </c>
      <c r="M8" s="37"/>
      <c r="N8" s="37"/>
      <c r="O8" s="40"/>
      <c r="P8" s="39"/>
      <c r="Q8" s="37">
        <f>+P8*300</f>
        <v>0</v>
      </c>
      <c r="R8" s="48">
        <v>210</v>
      </c>
      <c r="S8" s="14"/>
      <c r="T8" s="50">
        <v>160</v>
      </c>
      <c r="U8" s="55"/>
      <c r="V8" s="45"/>
      <c r="W8" s="53">
        <f t="shared" si="1"/>
        <v>120</v>
      </c>
      <c r="X8" s="56">
        <v>40</v>
      </c>
      <c r="Y8" s="63"/>
      <c r="Z8" s="63"/>
      <c r="AA8" s="63"/>
      <c r="AB8" s="64">
        <f t="shared" si="2"/>
        <v>530</v>
      </c>
      <c r="AC8" s="38">
        <f t="shared" si="3"/>
        <v>2319.29</v>
      </c>
      <c r="AD8" s="65">
        <v>299.68</v>
      </c>
      <c r="AE8" s="65">
        <v>79.92</v>
      </c>
      <c r="AF8" s="65">
        <v>11.24</v>
      </c>
      <c r="AG8" s="69">
        <v>202.3</v>
      </c>
      <c r="AH8" s="70">
        <v>128.71</v>
      </c>
      <c r="AI8" s="38"/>
      <c r="AJ8" s="37"/>
      <c r="AK8" s="71">
        <f t="shared" si="4"/>
        <v>1597.4399999999998</v>
      </c>
      <c r="AL8" s="72"/>
      <c r="AM8" s="73"/>
      <c r="AN8" s="74"/>
      <c r="AO8" s="74"/>
      <c r="AP8" s="82"/>
      <c r="AQ8" s="82"/>
    </row>
    <row r="9" spans="1:43" ht="16.5" customHeight="1" x14ac:dyDescent="0.15">
      <c r="A9" s="8">
        <v>5</v>
      </c>
      <c r="B9" s="14" t="s">
        <v>57</v>
      </c>
      <c r="C9" s="17" t="s">
        <v>58</v>
      </c>
      <c r="D9" s="19" t="s">
        <v>59</v>
      </c>
      <c r="E9" s="12" t="s">
        <v>46</v>
      </c>
      <c r="F9" s="12"/>
      <c r="G9" s="12" t="s">
        <v>47</v>
      </c>
      <c r="H9" s="13">
        <v>20.67</v>
      </c>
      <c r="I9" s="35">
        <v>1670</v>
      </c>
      <c r="J9" s="36"/>
      <c r="K9" s="37"/>
      <c r="L9" s="38">
        <f t="shared" si="0"/>
        <v>1849.23</v>
      </c>
      <c r="M9" s="37"/>
      <c r="N9" s="37"/>
      <c r="O9" s="38"/>
      <c r="P9" s="39"/>
      <c r="Q9" s="37">
        <f>+P9*270</f>
        <v>0</v>
      </c>
      <c r="R9" s="48">
        <v>180</v>
      </c>
      <c r="S9" s="54"/>
      <c r="T9" s="50">
        <v>160</v>
      </c>
      <c r="U9" s="55"/>
      <c r="V9" s="45"/>
      <c r="W9" s="53">
        <f t="shared" si="1"/>
        <v>124.02000000000001</v>
      </c>
      <c r="X9" s="45">
        <v>40</v>
      </c>
      <c r="Y9" s="63"/>
      <c r="Z9" s="63"/>
      <c r="AA9" s="63"/>
      <c r="AB9" s="64">
        <f t="shared" si="2"/>
        <v>504</v>
      </c>
      <c r="AC9" s="38">
        <f t="shared" si="3"/>
        <v>2353.23</v>
      </c>
      <c r="AD9" s="65">
        <v>299.68</v>
      </c>
      <c r="AE9" s="65">
        <v>79.92</v>
      </c>
      <c r="AF9" s="65">
        <v>11.24</v>
      </c>
      <c r="AG9" s="69">
        <v>202.3</v>
      </c>
      <c r="AH9" s="70">
        <v>0</v>
      </c>
      <c r="AI9" s="38"/>
      <c r="AJ9" s="37"/>
      <c r="AK9" s="71">
        <f t="shared" si="4"/>
        <v>1760.0900000000001</v>
      </c>
      <c r="AL9" s="72"/>
      <c r="AM9" s="73"/>
      <c r="AN9" s="74"/>
      <c r="AO9" s="74"/>
      <c r="AP9" s="82"/>
      <c r="AQ9" s="82"/>
    </row>
    <row r="10" spans="1:43" ht="16.5" customHeight="1" x14ac:dyDescent="0.15">
      <c r="A10" s="8">
        <v>6</v>
      </c>
      <c r="B10" s="20" t="s">
        <v>60</v>
      </c>
      <c r="C10" s="21" t="s">
        <v>61</v>
      </c>
      <c r="D10" s="22" t="s">
        <v>62</v>
      </c>
      <c r="E10" s="12" t="s">
        <v>46</v>
      </c>
      <c r="F10" s="12"/>
      <c r="G10" s="12" t="s">
        <v>47</v>
      </c>
      <c r="H10" s="13">
        <v>20.329999999999998</v>
      </c>
      <c r="I10" s="35">
        <v>1670</v>
      </c>
      <c r="J10" s="36"/>
      <c r="K10" s="37"/>
      <c r="L10" s="38">
        <f t="shared" si="0"/>
        <v>1818.81</v>
      </c>
      <c r="M10" s="37"/>
      <c r="N10" s="37"/>
      <c r="O10" s="37"/>
      <c r="P10" s="39"/>
      <c r="Q10" s="37">
        <f>+P10*300</f>
        <v>0</v>
      </c>
      <c r="R10" s="48">
        <v>90</v>
      </c>
      <c r="S10" s="45">
        <v>600</v>
      </c>
      <c r="T10" s="57">
        <v>160</v>
      </c>
      <c r="U10" s="37"/>
      <c r="V10" s="45"/>
      <c r="W10" s="53">
        <f t="shared" si="1"/>
        <v>121.97999999999999</v>
      </c>
      <c r="X10" s="37">
        <v>40</v>
      </c>
      <c r="Y10" s="63"/>
      <c r="Z10" s="63"/>
      <c r="AA10" s="63"/>
      <c r="AB10" s="64">
        <f t="shared" si="2"/>
        <v>1012</v>
      </c>
      <c r="AC10" s="38">
        <f t="shared" si="3"/>
        <v>2830.81</v>
      </c>
      <c r="AD10" s="65">
        <v>299.68</v>
      </c>
      <c r="AE10" s="65">
        <v>79.92</v>
      </c>
      <c r="AF10" s="65">
        <v>11.24</v>
      </c>
      <c r="AG10" s="69"/>
      <c r="AH10" s="70">
        <v>130.91</v>
      </c>
      <c r="AI10" s="38"/>
      <c r="AJ10" s="37"/>
      <c r="AK10" s="71">
        <f t="shared" si="4"/>
        <v>2309.0600000000004</v>
      </c>
      <c r="AL10" s="75"/>
      <c r="AM10" s="73"/>
      <c r="AN10" s="74"/>
      <c r="AO10" s="74"/>
      <c r="AP10" s="82"/>
      <c r="AQ10" s="82"/>
    </row>
    <row r="11" spans="1:43" ht="16.5" customHeight="1" x14ac:dyDescent="0.15">
      <c r="A11" s="8">
        <v>7</v>
      </c>
      <c r="B11" s="20" t="s">
        <v>63</v>
      </c>
      <c r="C11" s="23" t="s">
        <v>64</v>
      </c>
      <c r="D11" s="22" t="s">
        <v>65</v>
      </c>
      <c r="E11" s="12" t="s">
        <v>46</v>
      </c>
      <c r="F11" s="12"/>
      <c r="G11" s="12" t="s">
        <v>47</v>
      </c>
      <c r="H11" s="13">
        <v>20.67</v>
      </c>
      <c r="I11" s="35">
        <v>1560</v>
      </c>
      <c r="J11" s="36"/>
      <c r="K11" s="37"/>
      <c r="L11" s="38">
        <f t="shared" si="0"/>
        <v>1727.42</v>
      </c>
      <c r="M11" s="37"/>
      <c r="N11" s="37"/>
      <c r="O11" s="37"/>
      <c r="P11" s="39"/>
      <c r="Q11" s="37">
        <f>+P11*270</f>
        <v>0</v>
      </c>
      <c r="R11" s="48">
        <v>20</v>
      </c>
      <c r="S11" s="45"/>
      <c r="T11" s="57">
        <v>400</v>
      </c>
      <c r="U11" s="37"/>
      <c r="V11" s="45"/>
      <c r="W11" s="53">
        <f t="shared" si="1"/>
        <v>124.02000000000001</v>
      </c>
      <c r="X11" s="37">
        <v>40</v>
      </c>
      <c r="Y11" s="63"/>
      <c r="Z11" s="63"/>
      <c r="AA11" s="63"/>
      <c r="AB11" s="64">
        <f t="shared" si="2"/>
        <v>584</v>
      </c>
      <c r="AC11" s="38">
        <f t="shared" si="3"/>
        <v>2311.42</v>
      </c>
      <c r="AD11" s="65">
        <v>299.68</v>
      </c>
      <c r="AE11" s="65">
        <v>79.92</v>
      </c>
      <c r="AF11" s="65">
        <v>11.24</v>
      </c>
      <c r="AG11" s="69">
        <v>202.3</v>
      </c>
      <c r="AH11" s="70">
        <v>62.79</v>
      </c>
      <c r="AI11" s="38"/>
      <c r="AJ11" s="37"/>
      <c r="AK11" s="71">
        <f t="shared" si="4"/>
        <v>1655.49</v>
      </c>
      <c r="AL11" s="75"/>
      <c r="AM11" s="73"/>
      <c r="AN11" s="74"/>
      <c r="AO11" s="74"/>
      <c r="AP11" s="82"/>
      <c r="AQ11" s="82"/>
    </row>
    <row r="12" spans="1:43" ht="16.5" customHeight="1" x14ac:dyDescent="0.15">
      <c r="A12" s="8">
        <v>8</v>
      </c>
      <c r="B12" s="24" t="s">
        <v>66</v>
      </c>
      <c r="C12" s="25" t="s">
        <v>67</v>
      </c>
      <c r="D12" s="26" t="s">
        <v>68</v>
      </c>
      <c r="E12" s="27" t="s">
        <v>46</v>
      </c>
      <c r="F12" s="27"/>
      <c r="G12" s="27" t="s">
        <v>47</v>
      </c>
      <c r="H12" s="28">
        <v>20.67</v>
      </c>
      <c r="I12" s="41">
        <v>1560</v>
      </c>
      <c r="J12" s="42"/>
      <c r="K12" s="43"/>
      <c r="L12" s="38">
        <f t="shared" si="0"/>
        <v>1727.42</v>
      </c>
      <c r="M12" s="37"/>
      <c r="N12" s="37"/>
      <c r="O12" s="43"/>
      <c r="P12" s="39"/>
      <c r="Q12" s="37">
        <f>+P12*270</f>
        <v>0</v>
      </c>
      <c r="R12" s="58">
        <v>20</v>
      </c>
      <c r="S12" s="59"/>
      <c r="T12" s="60"/>
      <c r="U12" s="43"/>
      <c r="V12" s="59"/>
      <c r="W12" s="53">
        <f t="shared" si="1"/>
        <v>124.02000000000001</v>
      </c>
      <c r="X12" s="43">
        <v>40</v>
      </c>
      <c r="Y12" s="63"/>
      <c r="Z12" s="63"/>
      <c r="AA12" s="63"/>
      <c r="AB12" s="64">
        <f t="shared" si="2"/>
        <v>184</v>
      </c>
      <c r="AC12" s="38">
        <f t="shared" si="3"/>
        <v>1911.42</v>
      </c>
      <c r="AD12" s="65">
        <v>299.68</v>
      </c>
      <c r="AE12" s="65">
        <v>79.92</v>
      </c>
      <c r="AF12" s="65">
        <v>11.24</v>
      </c>
      <c r="AG12" s="76"/>
      <c r="AH12" s="70">
        <v>56.86</v>
      </c>
      <c r="AI12" s="77"/>
      <c r="AJ12" s="43"/>
      <c r="AK12" s="71">
        <f t="shared" si="4"/>
        <v>1463.72</v>
      </c>
      <c r="AL12" s="78"/>
      <c r="AM12" s="79"/>
      <c r="AN12" s="80"/>
      <c r="AO12" s="80"/>
      <c r="AP12" s="83"/>
      <c r="AQ12" s="83"/>
    </row>
    <row r="13" spans="1:43" ht="16.5" customHeight="1" x14ac:dyDescent="0.15">
      <c r="A13" s="29"/>
      <c r="B13" s="8" t="s">
        <v>69</v>
      </c>
      <c r="C13" s="30"/>
      <c r="D13" s="31"/>
      <c r="E13" s="12" t="s">
        <v>46</v>
      </c>
      <c r="F13" s="12"/>
      <c r="G13" s="12" t="s">
        <v>47</v>
      </c>
      <c r="H13" s="32">
        <f>SUM(H5:H12)</f>
        <v>160.35000000000002</v>
      </c>
      <c r="I13" s="32"/>
      <c r="J13" s="44"/>
      <c r="K13" s="44"/>
      <c r="L13" s="44">
        <f>SUM(L5:L12)</f>
        <v>14218.09</v>
      </c>
      <c r="M13" s="37">
        <f>SUM(M5:M12)</f>
        <v>0</v>
      </c>
      <c r="N13" s="45">
        <f>SUM(N5:N12)</f>
        <v>0</v>
      </c>
      <c r="O13" s="45">
        <f>SUM(O5:O12)</f>
        <v>0</v>
      </c>
      <c r="P13" s="38"/>
      <c r="Q13" s="45">
        <f>SUM(Q5:Q12)</f>
        <v>0</v>
      </c>
      <c r="R13" s="45"/>
      <c r="S13" s="45"/>
      <c r="T13" s="45"/>
      <c r="U13" s="45"/>
      <c r="V13" s="45"/>
      <c r="W13" s="53"/>
      <c r="X13" s="45"/>
      <c r="Y13" s="45"/>
      <c r="Z13" s="45"/>
      <c r="AA13" s="45"/>
      <c r="AB13" s="45">
        <f t="shared" ref="AB13:AH13" si="5">SUM(AB5:AB12)</f>
        <v>4141</v>
      </c>
      <c r="AC13" s="44">
        <f t="shared" si="5"/>
        <v>18359.089999999997</v>
      </c>
      <c r="AD13" s="44">
        <f t="shared" si="5"/>
        <v>2397.44</v>
      </c>
      <c r="AE13" s="44">
        <f t="shared" si="5"/>
        <v>639.36</v>
      </c>
      <c r="AF13" s="44">
        <f t="shared" si="5"/>
        <v>89.919999999999987</v>
      </c>
      <c r="AG13" s="44">
        <f t="shared" si="5"/>
        <v>1011.5</v>
      </c>
      <c r="AH13" s="44">
        <f t="shared" si="5"/>
        <v>527.61</v>
      </c>
      <c r="AI13" s="44">
        <f>SUM(AI5:AI10)</f>
        <v>0</v>
      </c>
      <c r="AJ13" s="45">
        <f>SUM(AJ5:AJ10)</f>
        <v>0</v>
      </c>
      <c r="AK13" s="44">
        <f>SUM(AK5:AK12)</f>
        <v>13693.259999999998</v>
      </c>
      <c r="AL13" s="81" t="str">
        <f ca="1">+IF(AND(SUM(L13:N13,Q13,AB13)-O13=AC13,(AC13-AD13-AE13-AF13-AG13-AH13-AI13)-AJ13=AK13,SUM($AK$5:INDIRECT(ADDRESS(ROW()-1,COLUMN()-1,4)))=AK13)=TRUE,"","计算错误，请检查合计项")</f>
        <v/>
      </c>
      <c r="AM13" s="73"/>
      <c r="AN13" s="74"/>
      <c r="AO13" s="74"/>
      <c r="AP13" s="82"/>
      <c r="AQ13" s="82"/>
    </row>
  </sheetData>
  <sheetCalcPr fullCalcOnLoad="1"/>
  <sheetProtection formatCells="0" formatColumns="0" formatRows="0" insertRows="0" deleteRows="0" autoFilter="0"/>
  <protectedRanges>
    <protectedRange password="C605" sqref="K2:L2" name="区域3"/>
    <protectedRange password="C605" sqref="A5:G5 B6:G11 AI5:AL5 A6:A12 I5:K11 AG5:AG11 AF5:AF12 AI6:AJ11 AL6:AL11 AK6:AK12 M5:AE5 M6:M12 N11:P11 R11:X11 Q11:Q12 N6:X10 Y6:AE12 A13:AK13" name="区域2"/>
    <protectedRange sqref="H5:H11" name="区域2_1"/>
    <protectedRange password="CC6F" sqref="AM5:AO5 AM13:AO13 AN6:AO12" name="区域1_13"/>
    <protectedRange password="CC6F" sqref="AH5:AH12" name="区域1_2_1_1"/>
    <protectedRange password="CC6F" sqref="AI4:AJ4 G3:G4 AK3:AK4" name="区域1_1_1"/>
  </protectedRanges>
  <autoFilter ref="A4:AL13"/>
  <mergeCells count="25">
    <mergeCell ref="AC3:AC4"/>
    <mergeCell ref="AK3:AK4"/>
    <mergeCell ref="AL3:AL4"/>
    <mergeCell ref="K3:K4"/>
    <mergeCell ref="L3:L4"/>
    <mergeCell ref="M3:M4"/>
    <mergeCell ref="N3:N4"/>
    <mergeCell ref="O3:O4"/>
    <mergeCell ref="AB3:AB4"/>
    <mergeCell ref="E3:E4"/>
    <mergeCell ref="F3:F4"/>
    <mergeCell ref="G3:G4"/>
    <mergeCell ref="H3:H4"/>
    <mergeCell ref="I3:I4"/>
    <mergeCell ref="J3:J4"/>
    <mergeCell ref="A1:AL1"/>
    <mergeCell ref="A2:I2"/>
    <mergeCell ref="K2:AF2"/>
    <mergeCell ref="P3:Q3"/>
    <mergeCell ref="R3:AA3"/>
    <mergeCell ref="AD3:AJ3"/>
    <mergeCell ref="A3:A4"/>
    <mergeCell ref="B3:B4"/>
    <mergeCell ref="C3:C4"/>
    <mergeCell ref="D3:D4"/>
  </mergeCells>
  <phoneticPr fontId="7" type="noConversion"/>
  <dataValidations count="37">
    <dataValidation type="list" allowBlank="1" showInputMessage="1" showErrorMessage="1" sqref="AL3:AL4">
      <formula1>"领款人签字"</formula1>
    </dataValidation>
    <dataValidation type="list" allowBlank="1" showInputMessage="1" showErrorMessage="1" sqref="AE4">
      <formula1>"医疗保险"</formula1>
    </dataValidation>
    <dataValidation type="list" allowBlank="1" showInputMessage="1" showErrorMessage="1" sqref="U4">
      <formula1>"工人技师"</formula1>
    </dataValidation>
    <dataValidation type="list" allowBlank="1" showInputMessage="1" showErrorMessage="1" sqref="P3:Q3">
      <formula1>"加班"</formula1>
    </dataValidation>
    <dataValidation type="list" allowBlank="1" showInputMessage="1" showErrorMessage="1" sqref="P4">
      <formula1>"天数"</formula1>
    </dataValidation>
    <dataValidation type="list" allowBlank="1" showInputMessage="1" showErrorMessage="1" sqref="S4">
      <formula1>"职称补贴"</formula1>
    </dataValidation>
    <dataValidation type="list" allowBlank="1" showInputMessage="1" showErrorMessage="1" sqref="A3:A4">
      <formula1>"序号"</formula1>
    </dataValidation>
    <dataValidation type="list" allowBlank="1" showInputMessage="1" showErrorMessage="1" sqref="Q4">
      <formula1>"加班费"</formula1>
    </dataValidation>
    <dataValidation type="list" allowBlank="1" showInputMessage="1" showErrorMessage="1" sqref="AI4">
      <formula1>"房款"</formula1>
    </dataValidation>
    <dataValidation type="list" allowBlank="1" showInputMessage="1" showErrorMessage="1" sqref="V4:W4">
      <formula1>"话费补贴"</formula1>
    </dataValidation>
    <dataValidation type="list" allowBlank="1" showInputMessage="1" showErrorMessage="1" sqref="R4">
      <formula1>"工龄补贴"</formula1>
    </dataValidation>
    <dataValidation type="list" allowBlank="1" showInputMessage="1" showErrorMessage="1" sqref="T4">
      <formula1>"学历补贴"</formula1>
    </dataValidation>
    <dataValidation type="list" allowBlank="1" showInputMessage="1" showErrorMessage="1" sqref="X4">
      <formula1>"夜餐补贴"</formula1>
    </dataValidation>
    <dataValidation type="list" allowBlank="1" showInputMessage="1" showErrorMessage="1" sqref="Y4">
      <formula1>"高温补贴"</formula1>
    </dataValidation>
    <dataValidation type="list" allowBlank="1" showInputMessage="1" showErrorMessage="1" sqref="Z4">
      <formula1>"交通补贴"</formula1>
    </dataValidation>
    <dataValidation type="list" allowBlank="1" showInputMessage="1" showErrorMessage="1" sqref="AA4 AB3:AB4">
      <formula1>"其他补贴"</formula1>
    </dataValidation>
    <dataValidation type="list" allowBlank="1" showInputMessage="1" showErrorMessage="1" sqref="AD4">
      <formula1>"养老保险"</formula1>
    </dataValidation>
    <dataValidation type="list" allowBlank="1" showInputMessage="1" showErrorMessage="1" sqref="AF4">
      <formula1>"失业保险"</formula1>
    </dataValidation>
    <dataValidation type="list" allowBlank="1" showInputMessage="1" showErrorMessage="1" sqref="AG4">
      <formula1>"住房公积金"</formula1>
    </dataValidation>
    <dataValidation type="list" allowBlank="1" showInputMessage="1" showErrorMessage="1" sqref="AH4">
      <formula1>"个税"</formula1>
    </dataValidation>
    <dataValidation type="list" allowBlank="1" showInputMessage="1" showErrorMessage="1" sqref="AJ4">
      <formula1>"其他扣款"</formula1>
    </dataValidation>
    <dataValidation type="list" allowBlank="1" showInputMessage="1" showErrorMessage="1" sqref="B3:B4">
      <formula1>"姓名"</formula1>
    </dataValidation>
    <dataValidation type="list" allowBlank="1" showInputMessage="1" showErrorMessage="1" sqref="C3:C4">
      <formula1>"身份证号码"</formula1>
    </dataValidation>
    <dataValidation type="list" allowBlank="1" showInputMessage="1" showErrorMessage="1" sqref="D3:D4">
      <formula1>"工资卡号"</formula1>
    </dataValidation>
    <dataValidation type="list" allowBlank="1" showInputMessage="1" showErrorMessage="1" sqref="E3:E4">
      <formula1>"开户银行"</formula1>
    </dataValidation>
    <dataValidation type="list" allowBlank="1" showInputMessage="1" showErrorMessage="1" sqref="N3:N4">
      <formula1>"奖励"</formula1>
    </dataValidation>
    <dataValidation type="list" allowBlank="1" showInputMessage="1" showErrorMessage="1" sqref="F3:F4">
      <formula1>"行号"</formula1>
    </dataValidation>
    <dataValidation type="list" allowBlank="1" showInputMessage="1" showErrorMessage="1" sqref="G3:G4">
      <formula1>"部门"</formula1>
    </dataValidation>
    <dataValidation type="list" allowBlank="1" showInputMessage="1" showErrorMessage="1" sqref="H3:H4">
      <formula1>"出勤天数"</formula1>
    </dataValidation>
    <dataValidation type="list" allowBlank="1" showInputMessage="1" showErrorMessage="1" sqref="I3:I4">
      <formula1>"岗位工资"</formula1>
    </dataValidation>
    <dataValidation type="list" allowBlank="1" showInputMessage="1" showErrorMessage="1" sqref="J3:J4">
      <formula1>"标准绩效"</formula1>
    </dataValidation>
    <dataValidation type="list" allowBlank="1" showInputMessage="1" showErrorMessage="1" sqref="K3:K4">
      <formula1>"绩效工资"</formula1>
    </dataValidation>
    <dataValidation type="list" allowBlank="1" showInputMessage="1" showErrorMessage="1" sqref="L3:L4">
      <formula1>"出勤工资"</formula1>
    </dataValidation>
    <dataValidation type="list" allowBlank="1" showInputMessage="1" showErrorMessage="1" sqref="M3:M4">
      <formula1>"年终奖"</formula1>
    </dataValidation>
    <dataValidation type="list" allowBlank="1" showInputMessage="1" showErrorMessage="1" sqref="O3:O4">
      <formula1>"扣款"</formula1>
    </dataValidation>
    <dataValidation type="list" allowBlank="1" showInputMessage="1" showErrorMessage="1" sqref="AC3:AC4">
      <formula1>"应该工资"</formula1>
    </dataValidation>
    <dataValidation type="list" allowBlank="1" showInputMessage="1" showErrorMessage="1" sqref="AK3:AK4">
      <formula1>"实发工资"</formula1>
    </dataValidation>
  </dataValidations>
  <pageMargins left="0.51181102362204722" right="0.19685039370078741" top="0.62992125984251968" bottom="2.8346456692913389" header="0.55118110236220474" footer="2.4409448818897639"/>
  <pageSetup paperSize="9" scale="90" orientation="landscape" blackAndWhite="1"/>
  <headerFooter alignWithMargins="0">
    <oddFooter>&amp;L&amp;10制表：             部门负责人：              分管领导：             人力资源部：          财务部：               总经理：                  董事长：</oddFooter>
  </headerFooter>
  <legacy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3" rangeCreator="" othersAccessPermission="edit"/>
    <arrUserId title="区域2" rangeCreator="" othersAccessPermission="edit"/>
    <arrUserId title="区域2_1" rangeCreator="" othersAccessPermission="edit"/>
    <arrUserId title="区域1_13" rangeCreator="" othersAccessPermission="edit"/>
    <arrUserId title="区域1_2_1_1" rangeCreator="" othersAccessPermission="edit"/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滨农</vt:lpstr>
      <vt:lpstr>滨农!Print_Area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2021-11-11T08:26:16Z</cp:lastPrinted>
  <dcterms:created xsi:type="dcterms:W3CDTF">2012-07-30T02:07:45Z</dcterms:created>
  <dcterms:modified xsi:type="dcterms:W3CDTF">2022-02-19T02:47:59Z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14</vt:lpwstr>
  </property>
  <property fmtid="{D5CDD505-2E9C-101B-9397-08002B2CF9AE}" pid="3" name="KSOProductBuildVer">
    <vt:lpwstr>2052-11.1.0.11294</vt:lpwstr>
  </property>
  <property fmtid="{D5CDD505-2E9C-101B-9397-08002B2CF9AE}" pid="4" name="ICV">
    <vt:lpwstr>CC5D1D184F33450F8BB0B0AB0B0CEBDC</vt:lpwstr>
  </property>
</Properties>
</file>